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codeName="EsteLibro"/>
  <mc:AlternateContent xmlns:mc="http://schemas.openxmlformats.org/markup-compatibility/2006">
    <mc:Choice Requires="x15">
      <x15ac:absPath xmlns:x15ac="http://schemas.microsoft.com/office/spreadsheetml/2010/11/ac" url="/Users/jorgesotosanjuan/Downloads/ip0042023sistemadegeneracinsolarfotovoltaico/"/>
    </mc:Choice>
  </mc:AlternateContent>
  <xr:revisionPtr revIDLastSave="0" documentId="8_{0D8F9FD8-7A65-CB4C-8F27-96C5E43A5515}" xr6:coauthVersionLast="47" xr6:coauthVersionMax="47" xr10:uidLastSave="{00000000-0000-0000-0000-000000000000}"/>
  <bookViews>
    <workbookView xWindow="0" yWindow="500" windowWidth="28800" windowHeight="12340" tabRatio="598" firstSheet="4" activeTab="7" xr2:uid="{00000000-000D-0000-FFFF-FFFF00000000}"/>
  </bookViews>
  <sheets>
    <sheet name="Verificaciones" sheetId="1" state="hidden" r:id="rId1"/>
    <sheet name="BD" sheetId="2" state="hidden" r:id="rId2"/>
    <sheet name="POA" sheetId="6" r:id="rId3"/>
    <sheet name="Puntajes" sheetId="14" r:id="rId4"/>
    <sheet name="Capacidad Financiera" sheetId="4" r:id="rId5"/>
    <sheet name="Puntaje Exp" sheetId="17" r:id="rId6"/>
    <sheet name="PO" sheetId="7" state="hidden" r:id="rId7"/>
    <sheet name="Formato Contratos En Ejecucion" sheetId="21" r:id="rId8"/>
    <sheet name="Hoja1" sheetId="23" r:id="rId9"/>
  </sheets>
  <externalReferences>
    <externalReference r:id="rId10"/>
  </externalReferences>
  <definedNames>
    <definedName name="AnticipoM1">POA!$D$2</definedName>
    <definedName name="AnticipoM2">POA!$D$12</definedName>
    <definedName name="AnticipoM3">POA!$D$13</definedName>
    <definedName name="AnticipoM4">POA!$D$14</definedName>
    <definedName name="_xlnm.Print_Area" localSheetId="4">'Capacidad Financiera'!$B$1:$X$11</definedName>
    <definedName name="CapFinanciera1">Puntajes!$C$12</definedName>
    <definedName name="CapFinanciera2">Puntajes!$C$13</definedName>
    <definedName name="CapFinanciera3">Puntajes!$C$14</definedName>
    <definedName name="CapFinanciera4">Puntajes!$C$15</definedName>
    <definedName name="CapTecnica1">Puntajes!$G$4</definedName>
    <definedName name="CapTecnica2">Puntajes!$G$5</definedName>
    <definedName name="Experiencia1">Puntajes!$C$4</definedName>
    <definedName name="Experiencia2">Puntajes!$C$5</definedName>
    <definedName name="Experiencia3">Puntajes!$C$6</definedName>
    <definedName name="PlazoM1">POA!$C$2</definedName>
    <definedName name="PlazoM2">POA!$C$12</definedName>
    <definedName name="PlazoM3">POA!$C$13</definedName>
    <definedName name="PlazoM4">POA!$C$14</definedName>
    <definedName name="prueba">#REF!</definedName>
    <definedName name="SALACTUAL">POA!$F$2</definedName>
    <definedName name="Z_7043DB3C_32B3_43B5_9ACE_4B1C78863594_.wvu.PrintArea" localSheetId="4" hidden="1">'Capacidad Financiera'!$B$1:$X$11</definedName>
  </definedNames>
  <calcPr calcId="191029"/>
  <customWorkbookViews>
    <customWorkbookView name="Diana Carolina Bernal Bustos - Vista personalizada" guid="{7043DB3C-32B3-43B5-9ACE-4B1C78863594}" mergeInterval="0" personalView="1" maximized="1" windowWidth="1276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1" l="1"/>
  <c r="K24" i="21" l="1"/>
  <c r="I24" i="21"/>
  <c r="J24" i="21" s="1"/>
  <c r="K23" i="21"/>
  <c r="I23" i="21"/>
  <c r="J23" i="21" s="1"/>
  <c r="K22" i="21"/>
  <c r="I22" i="21"/>
  <c r="J22" i="21" s="1"/>
  <c r="K21" i="21"/>
  <c r="I21" i="21"/>
  <c r="J21" i="21" s="1"/>
  <c r="K20" i="21"/>
  <c r="I20" i="21"/>
  <c r="J20" i="21" s="1"/>
  <c r="K19" i="21"/>
  <c r="I19" i="21"/>
  <c r="J19" i="21" s="1"/>
  <c r="K18" i="21"/>
  <c r="I18" i="21"/>
  <c r="J18" i="21" s="1"/>
  <c r="K17" i="21"/>
  <c r="I17" i="21"/>
  <c r="J17" i="21" s="1"/>
  <c r="L17" i="21" s="1"/>
  <c r="K16" i="21"/>
  <c r="I16" i="21"/>
  <c r="J16" i="21" s="1"/>
  <c r="I15" i="21"/>
  <c r="J15" i="21" s="1"/>
  <c r="L18" i="21" l="1"/>
  <c r="L19" i="21"/>
  <c r="L23" i="21"/>
  <c r="L16" i="21"/>
  <c r="L15" i="21"/>
  <c r="L24" i="21"/>
  <c r="L20" i="21"/>
  <c r="L21" i="21"/>
  <c r="L22" i="21"/>
  <c r="I365" i="4" l="1"/>
  <c r="I354" i="4"/>
  <c r="I343" i="4"/>
  <c r="I333" i="4"/>
  <c r="I332" i="4"/>
  <c r="K331" i="4"/>
  <c r="J331" i="4"/>
  <c r="H331" i="4"/>
  <c r="I331" i="4" s="1"/>
  <c r="F331" i="4"/>
  <c r="D331" i="4"/>
  <c r="I321" i="4"/>
  <c r="I310" i="4"/>
  <c r="K309" i="4"/>
  <c r="J309" i="4"/>
  <c r="H309" i="4"/>
  <c r="F309" i="4"/>
  <c r="D309" i="4"/>
  <c r="E313" i="4"/>
  <c r="G313" i="4"/>
  <c r="I313" i="4"/>
  <c r="I301" i="4"/>
  <c r="I300" i="4"/>
  <c r="I299" i="4"/>
  <c r="I277" i="4"/>
  <c r="I266" i="4"/>
  <c r="I256" i="4"/>
  <c r="I255" i="4"/>
  <c r="K254" i="4"/>
  <c r="J254" i="4"/>
  <c r="H254" i="4"/>
  <c r="F254" i="4"/>
  <c r="D254" i="4"/>
  <c r="K244" i="4"/>
  <c r="K243" i="4" s="1"/>
  <c r="J244" i="4"/>
  <c r="H244" i="4"/>
  <c r="G244" i="4"/>
  <c r="F244" i="4"/>
  <c r="E244" i="4"/>
  <c r="I234" i="4"/>
  <c r="I233" i="4"/>
  <c r="I254" i="4"/>
  <c r="I211" i="4"/>
  <c r="K201" i="4"/>
  <c r="J201" i="4"/>
  <c r="H201" i="4"/>
  <c r="G201" i="4"/>
  <c r="F201" i="4"/>
  <c r="E201" i="4"/>
  <c r="K200" i="4"/>
  <c r="J200" i="4"/>
  <c r="H200" i="4"/>
  <c r="G200" i="4"/>
  <c r="F200" i="4"/>
  <c r="Y200" i="4" s="1"/>
  <c r="Z200" i="4" s="1"/>
  <c r="E200" i="4"/>
  <c r="D199" i="4"/>
  <c r="I190" i="4"/>
  <c r="I189" i="4"/>
  <c r="I179" i="4"/>
  <c r="I178" i="4"/>
  <c r="J199" i="4"/>
  <c r="I169" i="4"/>
  <c r="I168" i="4"/>
  <c r="I167" i="4"/>
  <c r="I146" i="4"/>
  <c r="K145" i="4"/>
  <c r="J145" i="4"/>
  <c r="H145" i="4"/>
  <c r="G145" i="4"/>
  <c r="F145" i="4"/>
  <c r="E145" i="4"/>
  <c r="I125" i="4"/>
  <c r="I124" i="4"/>
  <c r="I123" i="4"/>
  <c r="K112" i="4"/>
  <c r="J112" i="4"/>
  <c r="H112" i="4"/>
  <c r="G112" i="4"/>
  <c r="F112" i="4"/>
  <c r="I112" i="4" s="1"/>
  <c r="E112" i="4"/>
  <c r="K102" i="4"/>
  <c r="J102" i="4"/>
  <c r="H102" i="4"/>
  <c r="I102" i="4" s="1"/>
  <c r="G102" i="4"/>
  <c r="F102" i="4"/>
  <c r="E102" i="4"/>
  <c r="K101" i="4"/>
  <c r="K100" i="4" s="1"/>
  <c r="J101" i="4"/>
  <c r="H101" i="4"/>
  <c r="G101" i="4"/>
  <c r="F101" i="4"/>
  <c r="F100" i="4" s="1"/>
  <c r="E101" i="4"/>
  <c r="D100" i="4"/>
  <c r="I80" i="4"/>
  <c r="I79" i="4"/>
  <c r="K78" i="4"/>
  <c r="J78" i="4"/>
  <c r="H78" i="4"/>
  <c r="F78" i="4"/>
  <c r="D78" i="4"/>
  <c r="I69" i="4"/>
  <c r="I68" i="4"/>
  <c r="I58" i="4"/>
  <c r="I57" i="4"/>
  <c r="I49" i="4"/>
  <c r="I48" i="4"/>
  <c r="I47" i="4"/>
  <c r="I46" i="4"/>
  <c r="I25" i="4"/>
  <c r="I24" i="4"/>
  <c r="I13" i="4"/>
  <c r="AD781" i="4"/>
  <c r="AB781" i="4"/>
  <c r="Y781" i="4"/>
  <c r="Z781" i="4" s="1"/>
  <c r="W781" i="4"/>
  <c r="U781" i="4"/>
  <c r="T781" i="4"/>
  <c r="R781" i="4"/>
  <c r="P781" i="4"/>
  <c r="O781" i="4"/>
  <c r="M781" i="4"/>
  <c r="I781" i="4"/>
  <c r="G781" i="4"/>
  <c r="E781" i="4"/>
  <c r="B781" i="4"/>
  <c r="AD780" i="4"/>
  <c r="AB780" i="4"/>
  <c r="Y780" i="4"/>
  <c r="Z780" i="4" s="1"/>
  <c r="W780" i="4"/>
  <c r="U780" i="4"/>
  <c r="T780" i="4"/>
  <c r="R780" i="4"/>
  <c r="P780" i="4"/>
  <c r="O780" i="4"/>
  <c r="M780" i="4"/>
  <c r="I780" i="4"/>
  <c r="G780" i="4"/>
  <c r="E780" i="4"/>
  <c r="B780" i="4"/>
  <c r="AD779" i="4"/>
  <c r="AB779" i="4"/>
  <c r="Y779" i="4"/>
  <c r="Z779" i="4" s="1"/>
  <c r="W779" i="4"/>
  <c r="U779" i="4"/>
  <c r="T779" i="4"/>
  <c r="R779" i="4"/>
  <c r="P779" i="4"/>
  <c r="O779" i="4"/>
  <c r="M779" i="4"/>
  <c r="I779" i="4"/>
  <c r="G779" i="4"/>
  <c r="E779" i="4"/>
  <c r="B779" i="4"/>
  <c r="C776" i="17" s="1"/>
  <c r="AD778" i="4"/>
  <c r="AB778" i="4"/>
  <c r="Y778" i="4"/>
  <c r="Z778" i="4" s="1"/>
  <c r="W778" i="4"/>
  <c r="U778" i="4"/>
  <c r="T778" i="4"/>
  <c r="R778" i="4"/>
  <c r="P778" i="4"/>
  <c r="O778" i="4"/>
  <c r="M778" i="4"/>
  <c r="I778" i="4"/>
  <c r="G778" i="4"/>
  <c r="E778" i="4"/>
  <c r="B778" i="4"/>
  <c r="AD777" i="4"/>
  <c r="AB777" i="4"/>
  <c r="Y777" i="4"/>
  <c r="Z777" i="4" s="1"/>
  <c r="W777" i="4"/>
  <c r="U777" i="4"/>
  <c r="T777" i="4"/>
  <c r="R777" i="4"/>
  <c r="P777" i="4"/>
  <c r="O777" i="4"/>
  <c r="M777" i="4"/>
  <c r="I777" i="4"/>
  <c r="G777" i="4"/>
  <c r="E777" i="4"/>
  <c r="B777" i="4"/>
  <c r="AD776" i="4"/>
  <c r="AB776" i="4"/>
  <c r="Y776" i="4"/>
  <c r="Z776" i="4" s="1"/>
  <c r="W776" i="4"/>
  <c r="U776" i="4"/>
  <c r="T776" i="4"/>
  <c r="R776" i="4"/>
  <c r="P776" i="4"/>
  <c r="O776" i="4"/>
  <c r="M776" i="4"/>
  <c r="I776" i="4"/>
  <c r="G776" i="4"/>
  <c r="E776" i="4"/>
  <c r="B776" i="4"/>
  <c r="AD775" i="4"/>
  <c r="AB775" i="4"/>
  <c r="Y775" i="4"/>
  <c r="Z775" i="4" s="1"/>
  <c r="W775" i="4"/>
  <c r="U775" i="4"/>
  <c r="T775" i="4"/>
  <c r="R775" i="4"/>
  <c r="P775" i="4"/>
  <c r="O775" i="4"/>
  <c r="M775" i="4"/>
  <c r="I775" i="4"/>
  <c r="G775" i="4"/>
  <c r="E775" i="4"/>
  <c r="B775" i="4"/>
  <c r="AD774" i="4"/>
  <c r="AB774" i="4"/>
  <c r="Y774" i="4"/>
  <c r="Z774" i="4" s="1"/>
  <c r="W774" i="4"/>
  <c r="U774" i="4"/>
  <c r="T774" i="4"/>
  <c r="R774" i="4"/>
  <c r="P774" i="4"/>
  <c r="O774" i="4"/>
  <c r="M774" i="4"/>
  <c r="I774" i="4"/>
  <c r="B774" i="4"/>
  <c r="AD773" i="4"/>
  <c r="AB773" i="4"/>
  <c r="Y773" i="4"/>
  <c r="Z773" i="4" s="1"/>
  <c r="W773" i="4"/>
  <c r="U773" i="4"/>
  <c r="T773" i="4"/>
  <c r="R773" i="4"/>
  <c r="P773" i="4"/>
  <c r="O773" i="4"/>
  <c r="M773" i="4"/>
  <c r="I773" i="4"/>
  <c r="B773" i="4"/>
  <c r="AD772" i="4"/>
  <c r="AB772" i="4"/>
  <c r="Y772" i="4"/>
  <c r="Z772" i="4" s="1"/>
  <c r="W772" i="4"/>
  <c r="U772" i="4"/>
  <c r="T772" i="4"/>
  <c r="R772" i="4"/>
  <c r="P772" i="4"/>
  <c r="O772" i="4"/>
  <c r="M772" i="4"/>
  <c r="I772" i="4"/>
  <c r="B772" i="4"/>
  <c r="P771" i="4"/>
  <c r="M771" i="4"/>
  <c r="K771" i="4"/>
  <c r="J771" i="4"/>
  <c r="H771" i="4"/>
  <c r="F771" i="4"/>
  <c r="D771" i="4"/>
  <c r="AD770" i="4"/>
  <c r="AB770" i="4"/>
  <c r="Y770" i="4"/>
  <c r="Z770" i="4" s="1"/>
  <c r="W770" i="4"/>
  <c r="U770" i="4"/>
  <c r="T770" i="4"/>
  <c r="R770" i="4"/>
  <c r="P770" i="4"/>
  <c r="O770" i="4"/>
  <c r="M770" i="4"/>
  <c r="I770" i="4"/>
  <c r="G770" i="4"/>
  <c r="E770" i="4"/>
  <c r="B770" i="4"/>
  <c r="AD769" i="4"/>
  <c r="AB769" i="4"/>
  <c r="Y769" i="4"/>
  <c r="Z769" i="4" s="1"/>
  <c r="W769" i="4"/>
  <c r="U769" i="4"/>
  <c r="T769" i="4"/>
  <c r="R769" i="4"/>
  <c r="P769" i="4"/>
  <c r="O769" i="4"/>
  <c r="M769" i="4"/>
  <c r="I769" i="4"/>
  <c r="G769" i="4"/>
  <c r="E769" i="4"/>
  <c r="B769" i="4"/>
  <c r="AD768" i="4"/>
  <c r="AB768" i="4"/>
  <c r="Y768" i="4"/>
  <c r="Z768" i="4" s="1"/>
  <c r="W768" i="4"/>
  <c r="U768" i="4"/>
  <c r="T768" i="4"/>
  <c r="R768" i="4"/>
  <c r="P768" i="4"/>
  <c r="O768" i="4"/>
  <c r="M768" i="4"/>
  <c r="I768" i="4"/>
  <c r="G768" i="4"/>
  <c r="E768" i="4"/>
  <c r="B768" i="4"/>
  <c r="AD767" i="4"/>
  <c r="AB767" i="4"/>
  <c r="Y767" i="4"/>
  <c r="Z767" i="4" s="1"/>
  <c r="W767" i="4"/>
  <c r="U767" i="4"/>
  <c r="T767" i="4"/>
  <c r="R767" i="4"/>
  <c r="P767" i="4"/>
  <c r="O767" i="4"/>
  <c r="M767" i="4"/>
  <c r="I767" i="4"/>
  <c r="G767" i="4"/>
  <c r="E767" i="4"/>
  <c r="B767" i="4"/>
  <c r="AD766" i="4"/>
  <c r="AB766" i="4"/>
  <c r="Y766" i="4"/>
  <c r="Z766" i="4" s="1"/>
  <c r="W766" i="4"/>
  <c r="U766" i="4"/>
  <c r="T766" i="4"/>
  <c r="R766" i="4"/>
  <c r="P766" i="4"/>
  <c r="O766" i="4"/>
  <c r="M766" i="4"/>
  <c r="I766" i="4"/>
  <c r="G766" i="4"/>
  <c r="E766" i="4"/>
  <c r="B766" i="4"/>
  <c r="AD765" i="4"/>
  <c r="AB765" i="4"/>
  <c r="Y765" i="4"/>
  <c r="Z765" i="4" s="1"/>
  <c r="W765" i="4"/>
  <c r="U765" i="4"/>
  <c r="T765" i="4"/>
  <c r="R765" i="4"/>
  <c r="P765" i="4"/>
  <c r="O765" i="4"/>
  <c r="M765" i="4"/>
  <c r="I765" i="4"/>
  <c r="G765" i="4"/>
  <c r="E765" i="4"/>
  <c r="B765" i="4"/>
  <c r="AD764" i="4"/>
  <c r="AB764" i="4"/>
  <c r="Y764" i="4"/>
  <c r="Z764" i="4" s="1"/>
  <c r="W764" i="4"/>
  <c r="U764" i="4"/>
  <c r="T764" i="4"/>
  <c r="R764" i="4"/>
  <c r="P764" i="4"/>
  <c r="O764" i="4"/>
  <c r="M764" i="4"/>
  <c r="I764" i="4"/>
  <c r="G764" i="4"/>
  <c r="E764" i="4"/>
  <c r="B764" i="4"/>
  <c r="AD763" i="4"/>
  <c r="AB763" i="4"/>
  <c r="Y763" i="4"/>
  <c r="Z763" i="4" s="1"/>
  <c r="W763" i="4"/>
  <c r="U763" i="4"/>
  <c r="T763" i="4"/>
  <c r="R763" i="4"/>
  <c r="P763" i="4"/>
  <c r="O763" i="4"/>
  <c r="M763" i="4"/>
  <c r="I763" i="4"/>
  <c r="B763" i="4"/>
  <c r="AD762" i="4"/>
  <c r="AB762" i="4"/>
  <c r="Y762" i="4"/>
  <c r="Z762" i="4" s="1"/>
  <c r="W762" i="4"/>
  <c r="U762" i="4"/>
  <c r="T762" i="4"/>
  <c r="R762" i="4"/>
  <c r="P762" i="4"/>
  <c r="O762" i="4"/>
  <c r="M762" i="4"/>
  <c r="I762" i="4"/>
  <c r="B762" i="4"/>
  <c r="AD761" i="4"/>
  <c r="AB761" i="4"/>
  <c r="Y761" i="4"/>
  <c r="Z761" i="4" s="1"/>
  <c r="W761" i="4"/>
  <c r="U761" i="4"/>
  <c r="T761" i="4"/>
  <c r="R761" i="4"/>
  <c r="P761" i="4"/>
  <c r="O761" i="4"/>
  <c r="M761" i="4"/>
  <c r="I761" i="4"/>
  <c r="B761" i="4"/>
  <c r="P760" i="4"/>
  <c r="M760" i="4"/>
  <c r="K760" i="4"/>
  <c r="J760" i="4"/>
  <c r="H760" i="4"/>
  <c r="F760" i="4"/>
  <c r="D760" i="4"/>
  <c r="AD759" i="4"/>
  <c r="AB759" i="4"/>
  <c r="Y759" i="4"/>
  <c r="Z759" i="4" s="1"/>
  <c r="W759" i="4"/>
  <c r="U759" i="4"/>
  <c r="T759" i="4"/>
  <c r="R759" i="4"/>
  <c r="P759" i="4"/>
  <c r="O759" i="4"/>
  <c r="M759" i="4"/>
  <c r="I759" i="4"/>
  <c r="G759" i="4"/>
  <c r="E759" i="4"/>
  <c r="B759" i="4"/>
  <c r="AD758" i="4"/>
  <c r="AB758" i="4"/>
  <c r="Y758" i="4"/>
  <c r="Z758" i="4" s="1"/>
  <c r="W758" i="4"/>
  <c r="U758" i="4"/>
  <c r="T758" i="4"/>
  <c r="R758" i="4"/>
  <c r="P758" i="4"/>
  <c r="O758" i="4"/>
  <c r="M758" i="4"/>
  <c r="I758" i="4"/>
  <c r="G758" i="4"/>
  <c r="E758" i="4"/>
  <c r="B758" i="4"/>
  <c r="AD757" i="4"/>
  <c r="AB757" i="4"/>
  <c r="Y757" i="4"/>
  <c r="Z757" i="4" s="1"/>
  <c r="W757" i="4"/>
  <c r="U757" i="4"/>
  <c r="T757" i="4"/>
  <c r="R757" i="4"/>
  <c r="P757" i="4"/>
  <c r="O757" i="4"/>
  <c r="M757" i="4"/>
  <c r="I757" i="4"/>
  <c r="G757" i="4"/>
  <c r="E757" i="4"/>
  <c r="B757" i="4"/>
  <c r="AD756" i="4"/>
  <c r="AB756" i="4"/>
  <c r="Y756" i="4"/>
  <c r="Z756" i="4" s="1"/>
  <c r="W756" i="4"/>
  <c r="U756" i="4"/>
  <c r="T756" i="4"/>
  <c r="R756" i="4"/>
  <c r="P756" i="4"/>
  <c r="O756" i="4"/>
  <c r="M756" i="4"/>
  <c r="I756" i="4"/>
  <c r="G756" i="4"/>
  <c r="E756" i="4"/>
  <c r="B756" i="4"/>
  <c r="AD755" i="4"/>
  <c r="AB755" i="4"/>
  <c r="Y755" i="4"/>
  <c r="Z755" i="4" s="1"/>
  <c r="W755" i="4"/>
  <c r="U755" i="4"/>
  <c r="T755" i="4"/>
  <c r="R755" i="4"/>
  <c r="P755" i="4"/>
  <c r="O755" i="4"/>
  <c r="M755" i="4"/>
  <c r="I755" i="4"/>
  <c r="G755" i="4"/>
  <c r="E755" i="4"/>
  <c r="B755" i="4"/>
  <c r="AD754" i="4"/>
  <c r="AB754" i="4"/>
  <c r="Y754" i="4"/>
  <c r="Z754" i="4" s="1"/>
  <c r="W754" i="4"/>
  <c r="U754" i="4"/>
  <c r="T754" i="4"/>
  <c r="R754" i="4"/>
  <c r="P754" i="4"/>
  <c r="O754" i="4"/>
  <c r="M754" i="4"/>
  <c r="I754" i="4"/>
  <c r="G754" i="4"/>
  <c r="E754" i="4"/>
  <c r="B754" i="4"/>
  <c r="AD753" i="4"/>
  <c r="AB753" i="4"/>
  <c r="Y753" i="4"/>
  <c r="Z753" i="4" s="1"/>
  <c r="W753" i="4"/>
  <c r="U753" i="4"/>
  <c r="T753" i="4"/>
  <c r="R753" i="4"/>
  <c r="P753" i="4"/>
  <c r="O753" i="4"/>
  <c r="M753" i="4"/>
  <c r="I753" i="4"/>
  <c r="G753" i="4"/>
  <c r="E753" i="4"/>
  <c r="B753" i="4"/>
  <c r="AD752" i="4"/>
  <c r="AB752" i="4"/>
  <c r="Y752" i="4"/>
  <c r="Z752" i="4" s="1"/>
  <c r="W752" i="4"/>
  <c r="U752" i="4"/>
  <c r="T752" i="4"/>
  <c r="R752" i="4"/>
  <c r="P752" i="4"/>
  <c r="O752" i="4"/>
  <c r="M752" i="4"/>
  <c r="I752" i="4"/>
  <c r="B752" i="4"/>
  <c r="AD751" i="4"/>
  <c r="AB751" i="4"/>
  <c r="Y751" i="4"/>
  <c r="Z751" i="4"/>
  <c r="W751" i="4"/>
  <c r="U751" i="4"/>
  <c r="T751" i="4"/>
  <c r="R751" i="4"/>
  <c r="P751" i="4"/>
  <c r="O751" i="4"/>
  <c r="M751" i="4"/>
  <c r="I751" i="4"/>
  <c r="B751" i="4"/>
  <c r="AD750" i="4"/>
  <c r="AB750" i="4"/>
  <c r="Y750" i="4"/>
  <c r="Z750" i="4" s="1"/>
  <c r="W750" i="4"/>
  <c r="U750" i="4"/>
  <c r="T750" i="4"/>
  <c r="R750" i="4"/>
  <c r="P750" i="4"/>
  <c r="O750" i="4"/>
  <c r="M750" i="4"/>
  <c r="I750" i="4"/>
  <c r="B750" i="4"/>
  <c r="P749" i="4"/>
  <c r="M749" i="4"/>
  <c r="K749" i="4"/>
  <c r="J749" i="4"/>
  <c r="H749" i="4"/>
  <c r="F749" i="4"/>
  <c r="D749" i="4"/>
  <c r="AD748" i="4"/>
  <c r="AB748" i="4"/>
  <c r="Y748" i="4"/>
  <c r="Z748" i="4" s="1"/>
  <c r="W748" i="4"/>
  <c r="U748" i="4"/>
  <c r="T748" i="4"/>
  <c r="R748" i="4"/>
  <c r="P748" i="4"/>
  <c r="O748" i="4"/>
  <c r="M748" i="4"/>
  <c r="I748" i="4"/>
  <c r="G748" i="4"/>
  <c r="E748" i="4"/>
  <c r="B748" i="4"/>
  <c r="AD747" i="4"/>
  <c r="AB747" i="4"/>
  <c r="Y747" i="4"/>
  <c r="Z747" i="4" s="1"/>
  <c r="W747" i="4"/>
  <c r="U747" i="4"/>
  <c r="T747" i="4"/>
  <c r="R747" i="4"/>
  <c r="P747" i="4"/>
  <c r="O747" i="4"/>
  <c r="M747" i="4"/>
  <c r="I747" i="4"/>
  <c r="G747" i="4"/>
  <c r="E747" i="4"/>
  <c r="B747" i="4"/>
  <c r="AD746" i="4"/>
  <c r="AB746" i="4"/>
  <c r="Y746" i="4"/>
  <c r="Z746" i="4" s="1"/>
  <c r="W746" i="4"/>
  <c r="U746" i="4"/>
  <c r="T746" i="4"/>
  <c r="R746" i="4"/>
  <c r="P746" i="4"/>
  <c r="O746" i="4"/>
  <c r="M746" i="4"/>
  <c r="I746" i="4"/>
  <c r="G746" i="4"/>
  <c r="E746" i="4"/>
  <c r="B746" i="4"/>
  <c r="AD745" i="4"/>
  <c r="AB745" i="4"/>
  <c r="Y745" i="4"/>
  <c r="Z745" i="4" s="1"/>
  <c r="W745" i="4"/>
  <c r="U745" i="4"/>
  <c r="T745" i="4"/>
  <c r="R745" i="4"/>
  <c r="P745" i="4"/>
  <c r="O745" i="4"/>
  <c r="M745" i="4"/>
  <c r="I745" i="4"/>
  <c r="G745" i="4"/>
  <c r="E745" i="4"/>
  <c r="B745" i="4"/>
  <c r="AD744" i="4"/>
  <c r="AB744" i="4"/>
  <c r="Y744" i="4"/>
  <c r="Z744" i="4" s="1"/>
  <c r="W744" i="4"/>
  <c r="U744" i="4"/>
  <c r="T744" i="4"/>
  <c r="R744" i="4"/>
  <c r="P744" i="4"/>
  <c r="O744" i="4"/>
  <c r="M744" i="4"/>
  <c r="I744" i="4"/>
  <c r="G744" i="4"/>
  <c r="E744" i="4"/>
  <c r="B744" i="4"/>
  <c r="AD743" i="4"/>
  <c r="AB743" i="4"/>
  <c r="Y743" i="4"/>
  <c r="Z743" i="4" s="1"/>
  <c r="W743" i="4"/>
  <c r="U743" i="4"/>
  <c r="T743" i="4"/>
  <c r="R743" i="4"/>
  <c r="P743" i="4"/>
  <c r="O743" i="4"/>
  <c r="M743" i="4"/>
  <c r="I743" i="4"/>
  <c r="G743" i="4"/>
  <c r="E743" i="4"/>
  <c r="B743" i="4"/>
  <c r="AD742" i="4"/>
  <c r="AB742" i="4"/>
  <c r="Y742" i="4"/>
  <c r="Z742" i="4" s="1"/>
  <c r="W742" i="4"/>
  <c r="U742" i="4"/>
  <c r="T742" i="4"/>
  <c r="R742" i="4"/>
  <c r="P742" i="4"/>
  <c r="O742" i="4"/>
  <c r="M742" i="4"/>
  <c r="I742" i="4"/>
  <c r="G742" i="4"/>
  <c r="E742" i="4"/>
  <c r="B742" i="4"/>
  <c r="AD741" i="4"/>
  <c r="AB741" i="4"/>
  <c r="Y741" i="4"/>
  <c r="Z741" i="4" s="1"/>
  <c r="W741" i="4"/>
  <c r="U741" i="4"/>
  <c r="T741" i="4"/>
  <c r="R741" i="4"/>
  <c r="P741" i="4"/>
  <c r="O741" i="4"/>
  <c r="M741" i="4"/>
  <c r="I741" i="4"/>
  <c r="B741" i="4"/>
  <c r="AD740" i="4"/>
  <c r="AB740" i="4"/>
  <c r="Y740" i="4"/>
  <c r="Z740" i="4" s="1"/>
  <c r="W740" i="4"/>
  <c r="U740" i="4"/>
  <c r="T740" i="4"/>
  <c r="R740" i="4"/>
  <c r="P740" i="4"/>
  <c r="O740" i="4"/>
  <c r="M740" i="4"/>
  <c r="I740" i="4"/>
  <c r="B740" i="4"/>
  <c r="AD739" i="4"/>
  <c r="AB739" i="4"/>
  <c r="Y739" i="4"/>
  <c r="Z739" i="4" s="1"/>
  <c r="W739" i="4"/>
  <c r="U739" i="4"/>
  <c r="T739" i="4"/>
  <c r="R739" i="4"/>
  <c r="P739" i="4"/>
  <c r="O739" i="4"/>
  <c r="M739" i="4"/>
  <c r="I739" i="4"/>
  <c r="B739" i="4"/>
  <c r="P738" i="4"/>
  <c r="M738" i="4"/>
  <c r="K738" i="4"/>
  <c r="J738" i="4"/>
  <c r="H738" i="4"/>
  <c r="F738" i="4"/>
  <c r="D738" i="4"/>
  <c r="AD737" i="4"/>
  <c r="AB737" i="4"/>
  <c r="Y737" i="4"/>
  <c r="Z737" i="4" s="1"/>
  <c r="W737" i="4"/>
  <c r="U737" i="4"/>
  <c r="T737" i="4"/>
  <c r="R737" i="4"/>
  <c r="P737" i="4"/>
  <c r="O737" i="4"/>
  <c r="M737" i="4"/>
  <c r="I737" i="4"/>
  <c r="G737" i="4"/>
  <c r="E737" i="4"/>
  <c r="B737" i="4"/>
  <c r="AD736" i="4"/>
  <c r="AB736" i="4"/>
  <c r="Y736" i="4"/>
  <c r="Z736" i="4" s="1"/>
  <c r="W736" i="4"/>
  <c r="U736" i="4"/>
  <c r="T736" i="4"/>
  <c r="R736" i="4"/>
  <c r="P736" i="4"/>
  <c r="O736" i="4"/>
  <c r="M736" i="4"/>
  <c r="I736" i="4"/>
  <c r="G736" i="4"/>
  <c r="E736" i="4"/>
  <c r="B736" i="4"/>
  <c r="AD735" i="4"/>
  <c r="AB735" i="4"/>
  <c r="Y735" i="4"/>
  <c r="Z735" i="4" s="1"/>
  <c r="W735" i="4"/>
  <c r="U735" i="4"/>
  <c r="T735" i="4"/>
  <c r="R735" i="4"/>
  <c r="P735" i="4"/>
  <c r="O735" i="4"/>
  <c r="M735" i="4"/>
  <c r="I735" i="4"/>
  <c r="G735" i="4"/>
  <c r="E735" i="4"/>
  <c r="B735" i="4"/>
  <c r="AD734" i="4"/>
  <c r="AB734" i="4"/>
  <c r="Y734" i="4"/>
  <c r="Z734" i="4" s="1"/>
  <c r="W734" i="4"/>
  <c r="U734" i="4"/>
  <c r="T734" i="4"/>
  <c r="R734" i="4"/>
  <c r="P734" i="4"/>
  <c r="O734" i="4"/>
  <c r="M734" i="4"/>
  <c r="I734" i="4"/>
  <c r="G734" i="4"/>
  <c r="E734" i="4"/>
  <c r="B734" i="4"/>
  <c r="AD733" i="4"/>
  <c r="AB733" i="4"/>
  <c r="Y733" i="4"/>
  <c r="Z733" i="4" s="1"/>
  <c r="W733" i="4"/>
  <c r="U733" i="4"/>
  <c r="T733" i="4"/>
  <c r="R733" i="4"/>
  <c r="P733" i="4"/>
  <c r="O733" i="4"/>
  <c r="M733" i="4"/>
  <c r="I733" i="4"/>
  <c r="G733" i="4"/>
  <c r="E733" i="4"/>
  <c r="B733" i="4"/>
  <c r="AD732" i="4"/>
  <c r="AB732" i="4"/>
  <c r="Y732" i="4"/>
  <c r="Z732" i="4" s="1"/>
  <c r="W732" i="4"/>
  <c r="U732" i="4"/>
  <c r="T732" i="4"/>
  <c r="R732" i="4"/>
  <c r="P732" i="4"/>
  <c r="O732" i="4"/>
  <c r="M732" i="4"/>
  <c r="I732" i="4"/>
  <c r="G732" i="4"/>
  <c r="E732" i="4"/>
  <c r="B732" i="4"/>
  <c r="AD731" i="4"/>
  <c r="AB731" i="4"/>
  <c r="Y731" i="4"/>
  <c r="Z731" i="4" s="1"/>
  <c r="W731" i="4"/>
  <c r="U731" i="4"/>
  <c r="T731" i="4"/>
  <c r="R731" i="4"/>
  <c r="P731" i="4"/>
  <c r="O731" i="4"/>
  <c r="M731" i="4"/>
  <c r="I731" i="4"/>
  <c r="G731" i="4"/>
  <c r="E731" i="4"/>
  <c r="B731" i="4"/>
  <c r="AD730" i="4"/>
  <c r="AB730" i="4"/>
  <c r="Y730" i="4"/>
  <c r="Z730" i="4" s="1"/>
  <c r="W730" i="4"/>
  <c r="U730" i="4"/>
  <c r="T730" i="4"/>
  <c r="R730" i="4"/>
  <c r="P730" i="4"/>
  <c r="O730" i="4"/>
  <c r="M730" i="4"/>
  <c r="I730" i="4"/>
  <c r="B730" i="4"/>
  <c r="AD729" i="4"/>
  <c r="AB729" i="4"/>
  <c r="Y729" i="4"/>
  <c r="Z729" i="4" s="1"/>
  <c r="W729" i="4"/>
  <c r="U729" i="4"/>
  <c r="T729" i="4"/>
  <c r="R729" i="4"/>
  <c r="P729" i="4"/>
  <c r="O729" i="4"/>
  <c r="M729" i="4"/>
  <c r="I729" i="4"/>
  <c r="B729" i="4"/>
  <c r="AD728" i="4"/>
  <c r="AB728" i="4"/>
  <c r="Y728" i="4"/>
  <c r="Z728" i="4" s="1"/>
  <c r="W728" i="4"/>
  <c r="U728" i="4"/>
  <c r="T728" i="4"/>
  <c r="R728" i="4"/>
  <c r="P728" i="4"/>
  <c r="O728" i="4"/>
  <c r="M728" i="4"/>
  <c r="I728" i="4"/>
  <c r="B728" i="4"/>
  <c r="P727" i="4"/>
  <c r="M727" i="4"/>
  <c r="K727" i="4"/>
  <c r="J727" i="4"/>
  <c r="H727" i="4"/>
  <c r="F727" i="4"/>
  <c r="D727" i="4"/>
  <c r="AD726" i="4"/>
  <c r="AB726" i="4"/>
  <c r="Y726" i="4"/>
  <c r="Z726" i="4" s="1"/>
  <c r="W726" i="4"/>
  <c r="U726" i="4"/>
  <c r="T726" i="4"/>
  <c r="R726" i="4"/>
  <c r="P726" i="4"/>
  <c r="O726" i="4"/>
  <c r="M726" i="4"/>
  <c r="I726" i="4"/>
  <c r="G726" i="4"/>
  <c r="E726" i="4"/>
  <c r="B726" i="4"/>
  <c r="AD725" i="4"/>
  <c r="AB725" i="4"/>
  <c r="Y725" i="4"/>
  <c r="Z725" i="4" s="1"/>
  <c r="W725" i="4"/>
  <c r="U725" i="4"/>
  <c r="T725" i="4"/>
  <c r="R725" i="4"/>
  <c r="P725" i="4"/>
  <c r="O725" i="4"/>
  <c r="M725" i="4"/>
  <c r="I725" i="4"/>
  <c r="G725" i="4"/>
  <c r="E725" i="4"/>
  <c r="B725" i="4"/>
  <c r="AD724" i="4"/>
  <c r="AB724" i="4"/>
  <c r="Y724" i="4"/>
  <c r="Z724" i="4" s="1"/>
  <c r="W724" i="4"/>
  <c r="U724" i="4"/>
  <c r="T724" i="4"/>
  <c r="R724" i="4"/>
  <c r="P724" i="4"/>
  <c r="O724" i="4"/>
  <c r="M724" i="4"/>
  <c r="I724" i="4"/>
  <c r="G724" i="4"/>
  <c r="E724" i="4"/>
  <c r="B724" i="4"/>
  <c r="AD723" i="4"/>
  <c r="AB723" i="4"/>
  <c r="Y723" i="4"/>
  <c r="Z723" i="4" s="1"/>
  <c r="W723" i="4"/>
  <c r="U723" i="4"/>
  <c r="T723" i="4"/>
  <c r="R723" i="4"/>
  <c r="P723" i="4"/>
  <c r="O723" i="4"/>
  <c r="M723" i="4"/>
  <c r="I723" i="4"/>
  <c r="G723" i="4"/>
  <c r="E723" i="4"/>
  <c r="B723" i="4"/>
  <c r="AD722" i="4"/>
  <c r="AB722" i="4"/>
  <c r="Y722" i="4"/>
  <c r="Z722" i="4" s="1"/>
  <c r="W722" i="4"/>
  <c r="U722" i="4"/>
  <c r="T722" i="4"/>
  <c r="R722" i="4"/>
  <c r="P722" i="4"/>
  <c r="O722" i="4"/>
  <c r="M722" i="4"/>
  <c r="I722" i="4"/>
  <c r="G722" i="4"/>
  <c r="E722" i="4"/>
  <c r="B722" i="4"/>
  <c r="AD721" i="4"/>
  <c r="AB721" i="4"/>
  <c r="Y721" i="4"/>
  <c r="Z721" i="4" s="1"/>
  <c r="W721" i="4"/>
  <c r="U721" i="4"/>
  <c r="T721" i="4"/>
  <c r="R721" i="4"/>
  <c r="P721" i="4"/>
  <c r="O721" i="4"/>
  <c r="M721" i="4"/>
  <c r="I721" i="4"/>
  <c r="G721" i="4"/>
  <c r="E721" i="4"/>
  <c r="B721" i="4"/>
  <c r="AD720" i="4"/>
  <c r="AB720" i="4"/>
  <c r="Y720" i="4"/>
  <c r="Z720" i="4" s="1"/>
  <c r="W720" i="4"/>
  <c r="U720" i="4"/>
  <c r="T720" i="4"/>
  <c r="R720" i="4"/>
  <c r="P720" i="4"/>
  <c r="O720" i="4"/>
  <c r="M720" i="4"/>
  <c r="I720" i="4"/>
  <c r="G720" i="4"/>
  <c r="E720" i="4"/>
  <c r="B720" i="4"/>
  <c r="AD719" i="4"/>
  <c r="AB719" i="4"/>
  <c r="Y719" i="4"/>
  <c r="Z719" i="4" s="1"/>
  <c r="W719" i="4"/>
  <c r="U719" i="4"/>
  <c r="T719" i="4"/>
  <c r="R719" i="4"/>
  <c r="P719" i="4"/>
  <c r="O719" i="4"/>
  <c r="M719" i="4"/>
  <c r="I719" i="4"/>
  <c r="B719" i="4"/>
  <c r="AD718" i="4"/>
  <c r="AB718" i="4"/>
  <c r="Y718" i="4"/>
  <c r="Z718" i="4" s="1"/>
  <c r="W718" i="4"/>
  <c r="U718" i="4"/>
  <c r="T718" i="4"/>
  <c r="R718" i="4"/>
  <c r="P718" i="4"/>
  <c r="O718" i="4"/>
  <c r="M718" i="4"/>
  <c r="I718" i="4"/>
  <c r="B718" i="4"/>
  <c r="AD717" i="4"/>
  <c r="AB717" i="4"/>
  <c r="Y717" i="4"/>
  <c r="Z717" i="4" s="1"/>
  <c r="W717" i="4"/>
  <c r="U717" i="4"/>
  <c r="T717" i="4"/>
  <c r="R717" i="4"/>
  <c r="P717" i="4"/>
  <c r="O717" i="4"/>
  <c r="M717" i="4"/>
  <c r="I717" i="4"/>
  <c r="B717" i="4"/>
  <c r="P716" i="4"/>
  <c r="M716" i="4"/>
  <c r="K716" i="4"/>
  <c r="J716" i="4"/>
  <c r="H716" i="4"/>
  <c r="F716" i="4"/>
  <c r="D716" i="4"/>
  <c r="AD715" i="4"/>
  <c r="AB715" i="4"/>
  <c r="Y715" i="4"/>
  <c r="Z715" i="4" s="1"/>
  <c r="W715" i="4"/>
  <c r="U715" i="4"/>
  <c r="T715" i="4"/>
  <c r="R715" i="4"/>
  <c r="P715" i="4"/>
  <c r="O715" i="4"/>
  <c r="M715" i="4"/>
  <c r="I715" i="4"/>
  <c r="G715" i="4"/>
  <c r="E715" i="4"/>
  <c r="B715" i="4"/>
  <c r="AD714" i="4"/>
  <c r="AB714" i="4"/>
  <c r="Y714" i="4"/>
  <c r="Z714" i="4" s="1"/>
  <c r="W714" i="4"/>
  <c r="U714" i="4"/>
  <c r="T714" i="4"/>
  <c r="R714" i="4"/>
  <c r="P714" i="4"/>
  <c r="O714" i="4"/>
  <c r="M714" i="4"/>
  <c r="I714" i="4"/>
  <c r="G714" i="4"/>
  <c r="E714" i="4"/>
  <c r="B714" i="4"/>
  <c r="AD713" i="4"/>
  <c r="AB713" i="4"/>
  <c r="Y713" i="4"/>
  <c r="Z713" i="4" s="1"/>
  <c r="W713" i="4"/>
  <c r="U713" i="4"/>
  <c r="T713" i="4"/>
  <c r="R713" i="4"/>
  <c r="P713" i="4"/>
  <c r="O713" i="4"/>
  <c r="M713" i="4"/>
  <c r="I713" i="4"/>
  <c r="G713" i="4"/>
  <c r="E713" i="4"/>
  <c r="B713" i="4"/>
  <c r="AD712" i="4"/>
  <c r="AB712" i="4"/>
  <c r="Y712" i="4"/>
  <c r="Z712" i="4" s="1"/>
  <c r="W712" i="4"/>
  <c r="U712" i="4"/>
  <c r="T712" i="4"/>
  <c r="R712" i="4"/>
  <c r="P712" i="4"/>
  <c r="O712" i="4"/>
  <c r="M712" i="4"/>
  <c r="I712" i="4"/>
  <c r="G712" i="4"/>
  <c r="E712" i="4"/>
  <c r="B712" i="4"/>
  <c r="AD711" i="4"/>
  <c r="AB711" i="4"/>
  <c r="Y711" i="4"/>
  <c r="Z711" i="4" s="1"/>
  <c r="W711" i="4"/>
  <c r="U711" i="4"/>
  <c r="T711" i="4"/>
  <c r="R711" i="4"/>
  <c r="P711" i="4"/>
  <c r="O711" i="4"/>
  <c r="M711" i="4"/>
  <c r="I711" i="4"/>
  <c r="G711" i="4"/>
  <c r="E711" i="4"/>
  <c r="B711" i="4"/>
  <c r="AD710" i="4"/>
  <c r="AB710" i="4"/>
  <c r="Y710" i="4"/>
  <c r="Z710" i="4" s="1"/>
  <c r="W710" i="4"/>
  <c r="U710" i="4"/>
  <c r="T710" i="4"/>
  <c r="R710" i="4"/>
  <c r="P710" i="4"/>
  <c r="O710" i="4"/>
  <c r="M710" i="4"/>
  <c r="I710" i="4"/>
  <c r="G710" i="4"/>
  <c r="E710" i="4"/>
  <c r="B710" i="4"/>
  <c r="AD709" i="4"/>
  <c r="AB709" i="4"/>
  <c r="Y709" i="4"/>
  <c r="Z709" i="4" s="1"/>
  <c r="W709" i="4"/>
  <c r="U709" i="4"/>
  <c r="T709" i="4"/>
  <c r="R709" i="4"/>
  <c r="P709" i="4"/>
  <c r="O709" i="4"/>
  <c r="M709" i="4"/>
  <c r="I709" i="4"/>
  <c r="G709" i="4"/>
  <c r="E709" i="4"/>
  <c r="B709" i="4"/>
  <c r="AD708" i="4"/>
  <c r="AB708" i="4"/>
  <c r="Y708" i="4"/>
  <c r="Z708" i="4" s="1"/>
  <c r="W708" i="4"/>
  <c r="U708" i="4"/>
  <c r="T708" i="4"/>
  <c r="R708" i="4"/>
  <c r="P708" i="4"/>
  <c r="O708" i="4"/>
  <c r="M708" i="4"/>
  <c r="I708" i="4"/>
  <c r="B708" i="4"/>
  <c r="AD707" i="4"/>
  <c r="AB707" i="4"/>
  <c r="Y707" i="4"/>
  <c r="Z707" i="4" s="1"/>
  <c r="W707" i="4"/>
  <c r="U707" i="4"/>
  <c r="T707" i="4"/>
  <c r="R707" i="4"/>
  <c r="P707" i="4"/>
  <c r="O707" i="4"/>
  <c r="M707" i="4"/>
  <c r="I707" i="4"/>
  <c r="B707" i="4"/>
  <c r="AD706" i="4"/>
  <c r="AB706" i="4"/>
  <c r="Y706" i="4"/>
  <c r="Z706" i="4" s="1"/>
  <c r="W706" i="4"/>
  <c r="U706" i="4"/>
  <c r="T706" i="4"/>
  <c r="R706" i="4"/>
  <c r="P706" i="4"/>
  <c r="O706" i="4"/>
  <c r="M706" i="4"/>
  <c r="I706" i="4"/>
  <c r="B706" i="4"/>
  <c r="P705" i="4"/>
  <c r="M705" i="4"/>
  <c r="K705" i="4"/>
  <c r="J705" i="4"/>
  <c r="H705" i="4"/>
  <c r="F705" i="4"/>
  <c r="D705" i="4"/>
  <c r="AD704" i="4"/>
  <c r="AB704" i="4"/>
  <c r="Y704" i="4"/>
  <c r="Z704" i="4" s="1"/>
  <c r="W704" i="4"/>
  <c r="U704" i="4"/>
  <c r="T704" i="4"/>
  <c r="R704" i="4"/>
  <c r="P704" i="4"/>
  <c r="O704" i="4"/>
  <c r="M704" i="4"/>
  <c r="I704" i="4"/>
  <c r="G704" i="4"/>
  <c r="E704" i="4"/>
  <c r="B704" i="4"/>
  <c r="AD703" i="4"/>
  <c r="AB703" i="4"/>
  <c r="Y703" i="4"/>
  <c r="Z703" i="4" s="1"/>
  <c r="W703" i="4"/>
  <c r="U703" i="4"/>
  <c r="T703" i="4"/>
  <c r="R703" i="4"/>
  <c r="P703" i="4"/>
  <c r="O703" i="4"/>
  <c r="M703" i="4"/>
  <c r="I703" i="4"/>
  <c r="G703" i="4"/>
  <c r="E703" i="4"/>
  <c r="B703" i="4"/>
  <c r="AD702" i="4"/>
  <c r="AB702" i="4"/>
  <c r="Y702" i="4"/>
  <c r="Z702" i="4" s="1"/>
  <c r="W702" i="4"/>
  <c r="U702" i="4"/>
  <c r="T702" i="4"/>
  <c r="R702" i="4"/>
  <c r="P702" i="4"/>
  <c r="O702" i="4"/>
  <c r="M702" i="4"/>
  <c r="I702" i="4"/>
  <c r="G702" i="4"/>
  <c r="E702" i="4"/>
  <c r="B702" i="4"/>
  <c r="AD701" i="4"/>
  <c r="AB701" i="4"/>
  <c r="Y701" i="4"/>
  <c r="Z701" i="4" s="1"/>
  <c r="W701" i="4"/>
  <c r="U701" i="4"/>
  <c r="T701" i="4"/>
  <c r="R701" i="4"/>
  <c r="P701" i="4"/>
  <c r="O701" i="4"/>
  <c r="M701" i="4"/>
  <c r="I701" i="4"/>
  <c r="G701" i="4"/>
  <c r="E701" i="4"/>
  <c r="B701" i="4"/>
  <c r="AD700" i="4"/>
  <c r="AB700" i="4"/>
  <c r="Y700" i="4"/>
  <c r="Z700" i="4" s="1"/>
  <c r="W700" i="4"/>
  <c r="U700" i="4"/>
  <c r="T700" i="4"/>
  <c r="R700" i="4"/>
  <c r="P700" i="4"/>
  <c r="O700" i="4"/>
  <c r="M700" i="4"/>
  <c r="I700" i="4"/>
  <c r="G700" i="4"/>
  <c r="E700" i="4"/>
  <c r="B700" i="4"/>
  <c r="AD699" i="4"/>
  <c r="AB699" i="4"/>
  <c r="Y699" i="4"/>
  <c r="Z699" i="4" s="1"/>
  <c r="W699" i="4"/>
  <c r="U699" i="4"/>
  <c r="T699" i="4"/>
  <c r="R699" i="4"/>
  <c r="P699" i="4"/>
  <c r="O699" i="4"/>
  <c r="M699" i="4"/>
  <c r="I699" i="4"/>
  <c r="G699" i="4"/>
  <c r="E699" i="4"/>
  <c r="B699" i="4"/>
  <c r="AD698" i="4"/>
  <c r="AB698" i="4"/>
  <c r="Y698" i="4"/>
  <c r="Z698" i="4" s="1"/>
  <c r="W698" i="4"/>
  <c r="U698" i="4"/>
  <c r="T698" i="4"/>
  <c r="R698" i="4"/>
  <c r="P698" i="4"/>
  <c r="O698" i="4"/>
  <c r="M698" i="4"/>
  <c r="I698" i="4"/>
  <c r="G698" i="4"/>
  <c r="E698" i="4"/>
  <c r="B698" i="4"/>
  <c r="AD697" i="4"/>
  <c r="AB697" i="4"/>
  <c r="Y697" i="4"/>
  <c r="Z697" i="4" s="1"/>
  <c r="W697" i="4"/>
  <c r="U697" i="4"/>
  <c r="T697" i="4"/>
  <c r="R697" i="4"/>
  <c r="P697" i="4"/>
  <c r="O697" i="4"/>
  <c r="M697" i="4"/>
  <c r="I697" i="4"/>
  <c r="B697" i="4"/>
  <c r="AD696" i="4"/>
  <c r="AB696" i="4"/>
  <c r="Y696" i="4"/>
  <c r="Z696" i="4" s="1"/>
  <c r="W696" i="4"/>
  <c r="U696" i="4"/>
  <c r="T696" i="4"/>
  <c r="R696" i="4"/>
  <c r="P696" i="4"/>
  <c r="O696" i="4"/>
  <c r="M696" i="4"/>
  <c r="I696" i="4"/>
  <c r="B696" i="4"/>
  <c r="AD695" i="4"/>
  <c r="AB695" i="4"/>
  <c r="Y695" i="4"/>
  <c r="Z695" i="4" s="1"/>
  <c r="W695" i="4"/>
  <c r="U695" i="4"/>
  <c r="T695" i="4"/>
  <c r="R695" i="4"/>
  <c r="P695" i="4"/>
  <c r="O695" i="4"/>
  <c r="M695" i="4"/>
  <c r="I695" i="4"/>
  <c r="B695" i="4"/>
  <c r="P694" i="4"/>
  <c r="M694" i="4"/>
  <c r="K694" i="4"/>
  <c r="J694" i="4"/>
  <c r="H694" i="4"/>
  <c r="F694" i="4"/>
  <c r="D694" i="4"/>
  <c r="AD693" i="4"/>
  <c r="AB693" i="4"/>
  <c r="Y693" i="4"/>
  <c r="Z693" i="4" s="1"/>
  <c r="W693" i="4"/>
  <c r="U693" i="4"/>
  <c r="T693" i="4"/>
  <c r="R693" i="4"/>
  <c r="P693" i="4"/>
  <c r="O693" i="4"/>
  <c r="M693" i="4"/>
  <c r="I693" i="4"/>
  <c r="G693" i="4"/>
  <c r="E693" i="4"/>
  <c r="B693" i="4"/>
  <c r="AD692" i="4"/>
  <c r="AB692" i="4"/>
  <c r="Y692" i="4"/>
  <c r="Z692" i="4" s="1"/>
  <c r="W692" i="4"/>
  <c r="U692" i="4"/>
  <c r="T692" i="4"/>
  <c r="R692" i="4"/>
  <c r="P692" i="4"/>
  <c r="O692" i="4"/>
  <c r="M692" i="4"/>
  <c r="I692" i="4"/>
  <c r="G692" i="4"/>
  <c r="E692" i="4"/>
  <c r="B692" i="4"/>
  <c r="AD691" i="4"/>
  <c r="AB691" i="4"/>
  <c r="Y691" i="4"/>
  <c r="Z691" i="4" s="1"/>
  <c r="W691" i="4"/>
  <c r="U691" i="4"/>
  <c r="T691" i="4"/>
  <c r="R691" i="4"/>
  <c r="P691" i="4"/>
  <c r="O691" i="4"/>
  <c r="M691" i="4"/>
  <c r="I691" i="4"/>
  <c r="G691" i="4"/>
  <c r="E691" i="4"/>
  <c r="B691" i="4"/>
  <c r="AD690" i="4"/>
  <c r="AB690" i="4"/>
  <c r="Y690" i="4"/>
  <c r="Z690" i="4" s="1"/>
  <c r="W690" i="4"/>
  <c r="U690" i="4"/>
  <c r="T690" i="4"/>
  <c r="R690" i="4"/>
  <c r="P690" i="4"/>
  <c r="O690" i="4"/>
  <c r="M690" i="4"/>
  <c r="I690" i="4"/>
  <c r="G690" i="4"/>
  <c r="E690" i="4"/>
  <c r="B690" i="4"/>
  <c r="AD689" i="4"/>
  <c r="AB689" i="4"/>
  <c r="Y689" i="4"/>
  <c r="Z689" i="4" s="1"/>
  <c r="W689" i="4"/>
  <c r="U689" i="4"/>
  <c r="T689" i="4"/>
  <c r="R689" i="4"/>
  <c r="P689" i="4"/>
  <c r="O689" i="4"/>
  <c r="M689" i="4"/>
  <c r="I689" i="4"/>
  <c r="G689" i="4"/>
  <c r="E689" i="4"/>
  <c r="B689" i="4"/>
  <c r="AD688" i="4"/>
  <c r="AB688" i="4"/>
  <c r="Y688" i="4"/>
  <c r="Z688" i="4" s="1"/>
  <c r="W688" i="4"/>
  <c r="U688" i="4"/>
  <c r="T688" i="4"/>
  <c r="R688" i="4"/>
  <c r="P688" i="4"/>
  <c r="O688" i="4"/>
  <c r="M688" i="4"/>
  <c r="I688" i="4"/>
  <c r="G688" i="4"/>
  <c r="E688" i="4"/>
  <c r="B688" i="4"/>
  <c r="AD687" i="4"/>
  <c r="AB687" i="4"/>
  <c r="Y687" i="4"/>
  <c r="Z687" i="4" s="1"/>
  <c r="W687" i="4"/>
  <c r="U687" i="4"/>
  <c r="T687" i="4"/>
  <c r="R687" i="4"/>
  <c r="P687" i="4"/>
  <c r="O687" i="4"/>
  <c r="M687" i="4"/>
  <c r="I687" i="4"/>
  <c r="G687" i="4"/>
  <c r="E687" i="4"/>
  <c r="B687" i="4"/>
  <c r="AD686" i="4"/>
  <c r="AB686" i="4"/>
  <c r="Y686" i="4"/>
  <c r="Z686" i="4" s="1"/>
  <c r="W686" i="4"/>
  <c r="U686" i="4"/>
  <c r="T686" i="4"/>
  <c r="R686" i="4"/>
  <c r="P686" i="4"/>
  <c r="O686" i="4"/>
  <c r="M686" i="4"/>
  <c r="I686" i="4"/>
  <c r="B686" i="4"/>
  <c r="AD685" i="4"/>
  <c r="AB685" i="4"/>
  <c r="Y685" i="4"/>
  <c r="Z685" i="4" s="1"/>
  <c r="W685" i="4"/>
  <c r="U685" i="4"/>
  <c r="T685" i="4"/>
  <c r="R685" i="4"/>
  <c r="P685" i="4"/>
  <c r="O685" i="4"/>
  <c r="M685" i="4"/>
  <c r="I685" i="4"/>
  <c r="B685" i="4"/>
  <c r="AD684" i="4"/>
  <c r="AB684" i="4"/>
  <c r="Y684" i="4"/>
  <c r="Z684" i="4" s="1"/>
  <c r="W684" i="4"/>
  <c r="U684" i="4"/>
  <c r="T684" i="4"/>
  <c r="R684" i="4"/>
  <c r="P684" i="4"/>
  <c r="O684" i="4"/>
  <c r="M684" i="4"/>
  <c r="I684" i="4"/>
  <c r="B684" i="4"/>
  <c r="P683" i="4"/>
  <c r="M683" i="4"/>
  <c r="K683" i="4"/>
  <c r="J683" i="4"/>
  <c r="H683" i="4"/>
  <c r="F683" i="4"/>
  <c r="D683" i="4"/>
  <c r="AD682" i="4"/>
  <c r="AB682" i="4"/>
  <c r="Y682" i="4"/>
  <c r="Z682" i="4" s="1"/>
  <c r="W682" i="4"/>
  <c r="U682" i="4"/>
  <c r="T682" i="4"/>
  <c r="R682" i="4"/>
  <c r="P682" i="4"/>
  <c r="O682" i="4"/>
  <c r="M682" i="4"/>
  <c r="I682" i="4"/>
  <c r="G682" i="4"/>
  <c r="E682" i="4"/>
  <c r="B682" i="4"/>
  <c r="AD681" i="4"/>
  <c r="AB681" i="4"/>
  <c r="Y681" i="4"/>
  <c r="Z681" i="4" s="1"/>
  <c r="W681" i="4"/>
  <c r="U681" i="4"/>
  <c r="T681" i="4"/>
  <c r="R681" i="4"/>
  <c r="P681" i="4"/>
  <c r="O681" i="4"/>
  <c r="M681" i="4"/>
  <c r="I681" i="4"/>
  <c r="G681" i="4"/>
  <c r="E681" i="4"/>
  <c r="B681" i="4"/>
  <c r="AD680" i="4"/>
  <c r="AB680" i="4"/>
  <c r="Y680" i="4"/>
  <c r="Z680" i="4" s="1"/>
  <c r="W680" i="4"/>
  <c r="U680" i="4"/>
  <c r="T680" i="4"/>
  <c r="R680" i="4"/>
  <c r="P680" i="4"/>
  <c r="O680" i="4"/>
  <c r="M680" i="4"/>
  <c r="I680" i="4"/>
  <c r="G680" i="4"/>
  <c r="E680" i="4"/>
  <c r="B680" i="4"/>
  <c r="AD679" i="4"/>
  <c r="AB679" i="4"/>
  <c r="Y679" i="4"/>
  <c r="Z679" i="4" s="1"/>
  <c r="W679" i="4"/>
  <c r="U679" i="4"/>
  <c r="T679" i="4"/>
  <c r="R679" i="4"/>
  <c r="P679" i="4"/>
  <c r="O679" i="4"/>
  <c r="M679" i="4"/>
  <c r="I679" i="4"/>
  <c r="G679" i="4"/>
  <c r="E679" i="4"/>
  <c r="B679" i="4"/>
  <c r="AD678" i="4"/>
  <c r="AB678" i="4"/>
  <c r="Y678" i="4"/>
  <c r="Z678" i="4" s="1"/>
  <c r="W678" i="4"/>
  <c r="U678" i="4"/>
  <c r="T678" i="4"/>
  <c r="R678" i="4"/>
  <c r="P678" i="4"/>
  <c r="O678" i="4"/>
  <c r="M678" i="4"/>
  <c r="I678" i="4"/>
  <c r="G678" i="4"/>
  <c r="E678" i="4"/>
  <c r="B678" i="4"/>
  <c r="AD677" i="4"/>
  <c r="AB677" i="4"/>
  <c r="Y677" i="4"/>
  <c r="Z677" i="4" s="1"/>
  <c r="W677" i="4"/>
  <c r="U677" i="4"/>
  <c r="T677" i="4"/>
  <c r="R677" i="4"/>
  <c r="P677" i="4"/>
  <c r="O677" i="4"/>
  <c r="M677" i="4"/>
  <c r="I677" i="4"/>
  <c r="G677" i="4"/>
  <c r="E677" i="4"/>
  <c r="B677" i="4"/>
  <c r="AD676" i="4"/>
  <c r="AB676" i="4"/>
  <c r="Y676" i="4"/>
  <c r="Z676" i="4" s="1"/>
  <c r="W676" i="4"/>
  <c r="U676" i="4"/>
  <c r="T676" i="4"/>
  <c r="R676" i="4"/>
  <c r="P676" i="4"/>
  <c r="O676" i="4"/>
  <c r="M676" i="4"/>
  <c r="I676" i="4"/>
  <c r="G676" i="4"/>
  <c r="E676" i="4"/>
  <c r="B676" i="4"/>
  <c r="AD675" i="4"/>
  <c r="AB675" i="4"/>
  <c r="Y675" i="4"/>
  <c r="Z675" i="4" s="1"/>
  <c r="W675" i="4"/>
  <c r="U675" i="4"/>
  <c r="T675" i="4"/>
  <c r="R675" i="4"/>
  <c r="P675" i="4"/>
  <c r="O675" i="4"/>
  <c r="M675" i="4"/>
  <c r="I675" i="4"/>
  <c r="B675" i="4"/>
  <c r="AD674" i="4"/>
  <c r="AB674" i="4"/>
  <c r="Y674" i="4"/>
  <c r="Z674" i="4" s="1"/>
  <c r="W674" i="4"/>
  <c r="U674" i="4"/>
  <c r="T674" i="4"/>
  <c r="R674" i="4"/>
  <c r="P674" i="4"/>
  <c r="O674" i="4"/>
  <c r="M674" i="4"/>
  <c r="I674" i="4"/>
  <c r="B674" i="4"/>
  <c r="AD673" i="4"/>
  <c r="AB673" i="4"/>
  <c r="Y673" i="4"/>
  <c r="Z673" i="4" s="1"/>
  <c r="W673" i="4"/>
  <c r="U673" i="4"/>
  <c r="T673" i="4"/>
  <c r="R673" i="4"/>
  <c r="P673" i="4"/>
  <c r="O673" i="4"/>
  <c r="M673" i="4"/>
  <c r="I673" i="4"/>
  <c r="B673" i="4"/>
  <c r="P672" i="4"/>
  <c r="M672" i="4"/>
  <c r="K672" i="4"/>
  <c r="J672" i="4"/>
  <c r="H672" i="4"/>
  <c r="F672" i="4"/>
  <c r="D672" i="4"/>
  <c r="AD671" i="4"/>
  <c r="AB671" i="4"/>
  <c r="Y671" i="4"/>
  <c r="Z671" i="4" s="1"/>
  <c r="W671" i="4"/>
  <c r="U671" i="4"/>
  <c r="T671" i="4"/>
  <c r="R671" i="4"/>
  <c r="P671" i="4"/>
  <c r="O671" i="4"/>
  <c r="M671" i="4"/>
  <c r="I671" i="4"/>
  <c r="G671" i="4"/>
  <c r="E671" i="4"/>
  <c r="B671" i="4"/>
  <c r="AD670" i="4"/>
  <c r="AB670" i="4"/>
  <c r="Y670" i="4"/>
  <c r="Z670" i="4" s="1"/>
  <c r="W670" i="4"/>
  <c r="U670" i="4"/>
  <c r="T670" i="4"/>
  <c r="R670" i="4"/>
  <c r="P670" i="4"/>
  <c r="O670" i="4"/>
  <c r="M670" i="4"/>
  <c r="I670" i="4"/>
  <c r="G670" i="4"/>
  <c r="E670" i="4"/>
  <c r="B670" i="4"/>
  <c r="AD669" i="4"/>
  <c r="AB669" i="4"/>
  <c r="Y669" i="4"/>
  <c r="Z669" i="4" s="1"/>
  <c r="W669" i="4"/>
  <c r="U669" i="4"/>
  <c r="T669" i="4"/>
  <c r="R669" i="4"/>
  <c r="P669" i="4"/>
  <c r="O669" i="4"/>
  <c r="M669" i="4"/>
  <c r="I669" i="4"/>
  <c r="G669" i="4"/>
  <c r="E669" i="4"/>
  <c r="B669" i="4"/>
  <c r="AD668" i="4"/>
  <c r="AB668" i="4"/>
  <c r="Y668" i="4"/>
  <c r="Z668" i="4" s="1"/>
  <c r="W668" i="4"/>
  <c r="U668" i="4"/>
  <c r="T668" i="4"/>
  <c r="R668" i="4"/>
  <c r="P668" i="4"/>
  <c r="O668" i="4"/>
  <c r="M668" i="4"/>
  <c r="I668" i="4"/>
  <c r="G668" i="4"/>
  <c r="E668" i="4"/>
  <c r="B668" i="4"/>
  <c r="AD667" i="4"/>
  <c r="AB667" i="4"/>
  <c r="Y667" i="4"/>
  <c r="Z667" i="4" s="1"/>
  <c r="W667" i="4"/>
  <c r="U667" i="4"/>
  <c r="T667" i="4"/>
  <c r="R667" i="4"/>
  <c r="P667" i="4"/>
  <c r="O667" i="4"/>
  <c r="M667" i="4"/>
  <c r="I667" i="4"/>
  <c r="G667" i="4"/>
  <c r="E667" i="4"/>
  <c r="B667" i="4"/>
  <c r="AD666" i="4"/>
  <c r="AB666" i="4"/>
  <c r="Y666" i="4"/>
  <c r="Z666" i="4" s="1"/>
  <c r="W666" i="4"/>
  <c r="U666" i="4"/>
  <c r="T666" i="4"/>
  <c r="R666" i="4"/>
  <c r="P666" i="4"/>
  <c r="O666" i="4"/>
  <c r="M666" i="4"/>
  <c r="I666" i="4"/>
  <c r="G666" i="4"/>
  <c r="E666" i="4"/>
  <c r="B666" i="4"/>
  <c r="AD665" i="4"/>
  <c r="AB665" i="4"/>
  <c r="Y665" i="4"/>
  <c r="Z665" i="4" s="1"/>
  <c r="W665" i="4"/>
  <c r="U665" i="4"/>
  <c r="T665" i="4"/>
  <c r="R665" i="4"/>
  <c r="P665" i="4"/>
  <c r="O665" i="4"/>
  <c r="M665" i="4"/>
  <c r="I665" i="4"/>
  <c r="G665" i="4"/>
  <c r="E665" i="4"/>
  <c r="B665" i="4"/>
  <c r="AD664" i="4"/>
  <c r="AB664" i="4"/>
  <c r="Y664" i="4"/>
  <c r="Z664" i="4" s="1"/>
  <c r="W664" i="4"/>
  <c r="U664" i="4"/>
  <c r="T664" i="4"/>
  <c r="R664" i="4"/>
  <c r="P664" i="4"/>
  <c r="O664" i="4"/>
  <c r="M664" i="4"/>
  <c r="I664" i="4"/>
  <c r="B664" i="4"/>
  <c r="AD663" i="4"/>
  <c r="AB663" i="4"/>
  <c r="Y663" i="4"/>
  <c r="Z663" i="4" s="1"/>
  <c r="W663" i="4"/>
  <c r="U663" i="4"/>
  <c r="T663" i="4"/>
  <c r="R663" i="4"/>
  <c r="P663" i="4"/>
  <c r="O663" i="4"/>
  <c r="M663" i="4"/>
  <c r="I663" i="4"/>
  <c r="B663" i="4"/>
  <c r="AD662" i="4"/>
  <c r="AB662" i="4"/>
  <c r="Y662" i="4"/>
  <c r="Z662" i="4" s="1"/>
  <c r="W662" i="4"/>
  <c r="U662" i="4"/>
  <c r="T662" i="4"/>
  <c r="R662" i="4"/>
  <c r="P662" i="4"/>
  <c r="O662" i="4"/>
  <c r="M662" i="4"/>
  <c r="I662" i="4"/>
  <c r="B662" i="4"/>
  <c r="P661" i="4"/>
  <c r="M661" i="4"/>
  <c r="K661" i="4"/>
  <c r="J661" i="4"/>
  <c r="H661" i="4"/>
  <c r="F661" i="4"/>
  <c r="D661" i="4"/>
  <c r="AD660" i="4"/>
  <c r="AB660" i="4"/>
  <c r="Y660" i="4"/>
  <c r="Z660" i="4" s="1"/>
  <c r="W660" i="4"/>
  <c r="U660" i="4"/>
  <c r="T660" i="4"/>
  <c r="R660" i="4"/>
  <c r="P660" i="4"/>
  <c r="O660" i="4"/>
  <c r="M660" i="4"/>
  <c r="I660" i="4"/>
  <c r="G660" i="4"/>
  <c r="E660" i="4"/>
  <c r="B660" i="4"/>
  <c r="AD659" i="4"/>
  <c r="AB659" i="4"/>
  <c r="Y659" i="4"/>
  <c r="Z659" i="4" s="1"/>
  <c r="W659" i="4"/>
  <c r="U659" i="4"/>
  <c r="T659" i="4"/>
  <c r="R659" i="4"/>
  <c r="P659" i="4"/>
  <c r="O659" i="4"/>
  <c r="M659" i="4"/>
  <c r="I659" i="4"/>
  <c r="G659" i="4"/>
  <c r="E659" i="4"/>
  <c r="B659" i="4"/>
  <c r="AD658" i="4"/>
  <c r="AB658" i="4"/>
  <c r="Y658" i="4"/>
  <c r="Z658" i="4" s="1"/>
  <c r="W658" i="4"/>
  <c r="U658" i="4"/>
  <c r="T658" i="4"/>
  <c r="R658" i="4"/>
  <c r="P658" i="4"/>
  <c r="O658" i="4"/>
  <c r="M658" i="4"/>
  <c r="I658" i="4"/>
  <c r="G658" i="4"/>
  <c r="E658" i="4"/>
  <c r="B658" i="4"/>
  <c r="AD657" i="4"/>
  <c r="AB657" i="4"/>
  <c r="Y657" i="4"/>
  <c r="Z657" i="4" s="1"/>
  <c r="W657" i="4"/>
  <c r="U657" i="4"/>
  <c r="T657" i="4"/>
  <c r="R657" i="4"/>
  <c r="P657" i="4"/>
  <c r="O657" i="4"/>
  <c r="M657" i="4"/>
  <c r="I657" i="4"/>
  <c r="G657" i="4"/>
  <c r="E657" i="4"/>
  <c r="B657" i="4"/>
  <c r="AD656" i="4"/>
  <c r="AB656" i="4"/>
  <c r="Y656" i="4"/>
  <c r="Z656" i="4" s="1"/>
  <c r="W656" i="4"/>
  <c r="U656" i="4"/>
  <c r="T656" i="4"/>
  <c r="R656" i="4"/>
  <c r="P656" i="4"/>
  <c r="O656" i="4"/>
  <c r="M656" i="4"/>
  <c r="I656" i="4"/>
  <c r="G656" i="4"/>
  <c r="E656" i="4"/>
  <c r="B656" i="4"/>
  <c r="AD655" i="4"/>
  <c r="AB655" i="4"/>
  <c r="Y655" i="4"/>
  <c r="Z655" i="4" s="1"/>
  <c r="W655" i="4"/>
  <c r="U655" i="4"/>
  <c r="T655" i="4"/>
  <c r="R655" i="4"/>
  <c r="P655" i="4"/>
  <c r="O655" i="4"/>
  <c r="M655" i="4"/>
  <c r="I655" i="4"/>
  <c r="G655" i="4"/>
  <c r="E655" i="4"/>
  <c r="B655" i="4"/>
  <c r="AD654" i="4"/>
  <c r="AB654" i="4"/>
  <c r="Y654" i="4"/>
  <c r="Z654" i="4" s="1"/>
  <c r="W654" i="4"/>
  <c r="U654" i="4"/>
  <c r="T654" i="4"/>
  <c r="R654" i="4"/>
  <c r="P654" i="4"/>
  <c r="O654" i="4"/>
  <c r="M654" i="4"/>
  <c r="I654" i="4"/>
  <c r="G654" i="4"/>
  <c r="E654" i="4"/>
  <c r="B654" i="4"/>
  <c r="AD653" i="4"/>
  <c r="AB653" i="4"/>
  <c r="Y653" i="4"/>
  <c r="Z653" i="4" s="1"/>
  <c r="W653" i="4"/>
  <c r="U653" i="4"/>
  <c r="T653" i="4"/>
  <c r="R653" i="4"/>
  <c r="P653" i="4"/>
  <c r="O653" i="4"/>
  <c r="M653" i="4"/>
  <c r="I653" i="4"/>
  <c r="B653" i="4"/>
  <c r="AD652" i="4"/>
  <c r="AB652" i="4"/>
  <c r="Y652" i="4"/>
  <c r="Z652" i="4" s="1"/>
  <c r="W652" i="4"/>
  <c r="U652" i="4"/>
  <c r="T652" i="4"/>
  <c r="R652" i="4"/>
  <c r="P652" i="4"/>
  <c r="O652" i="4"/>
  <c r="M652" i="4"/>
  <c r="I652" i="4"/>
  <c r="B652" i="4"/>
  <c r="AD651" i="4"/>
  <c r="AB651" i="4"/>
  <c r="Y651" i="4"/>
  <c r="Z651" i="4" s="1"/>
  <c r="W651" i="4"/>
  <c r="U651" i="4"/>
  <c r="T651" i="4"/>
  <c r="R651" i="4"/>
  <c r="P651" i="4"/>
  <c r="O651" i="4"/>
  <c r="M651" i="4"/>
  <c r="I651" i="4"/>
  <c r="B651" i="4"/>
  <c r="P650" i="4"/>
  <c r="M650" i="4"/>
  <c r="K650" i="4"/>
  <c r="J650" i="4"/>
  <c r="H650" i="4"/>
  <c r="F650" i="4"/>
  <c r="D650" i="4"/>
  <c r="AD649" i="4"/>
  <c r="AB649" i="4"/>
  <c r="Y649" i="4"/>
  <c r="Z649" i="4" s="1"/>
  <c r="W649" i="4"/>
  <c r="U649" i="4"/>
  <c r="T649" i="4"/>
  <c r="R649" i="4"/>
  <c r="P649" i="4"/>
  <c r="O649" i="4"/>
  <c r="M649" i="4"/>
  <c r="I649" i="4"/>
  <c r="G649" i="4"/>
  <c r="E649" i="4"/>
  <c r="B649" i="4"/>
  <c r="AD648" i="4"/>
  <c r="AB648" i="4"/>
  <c r="Y648" i="4"/>
  <c r="Z648" i="4" s="1"/>
  <c r="W648" i="4"/>
  <c r="U648" i="4"/>
  <c r="T648" i="4"/>
  <c r="R648" i="4"/>
  <c r="P648" i="4"/>
  <c r="O648" i="4"/>
  <c r="M648" i="4"/>
  <c r="I648" i="4"/>
  <c r="G648" i="4"/>
  <c r="E648" i="4"/>
  <c r="B648" i="4"/>
  <c r="AD647" i="4"/>
  <c r="AB647" i="4"/>
  <c r="Y647" i="4"/>
  <c r="Z647" i="4" s="1"/>
  <c r="W647" i="4"/>
  <c r="U647" i="4"/>
  <c r="T647" i="4"/>
  <c r="R647" i="4"/>
  <c r="P647" i="4"/>
  <c r="O647" i="4"/>
  <c r="M647" i="4"/>
  <c r="I647" i="4"/>
  <c r="G647" i="4"/>
  <c r="E647" i="4"/>
  <c r="B647" i="4"/>
  <c r="AD646" i="4"/>
  <c r="AB646" i="4"/>
  <c r="Y646" i="4"/>
  <c r="Z646" i="4" s="1"/>
  <c r="W646" i="4"/>
  <c r="U646" i="4"/>
  <c r="T646" i="4"/>
  <c r="R646" i="4"/>
  <c r="P646" i="4"/>
  <c r="O646" i="4"/>
  <c r="M646" i="4"/>
  <c r="I646" i="4"/>
  <c r="G646" i="4"/>
  <c r="E646" i="4"/>
  <c r="B646" i="4"/>
  <c r="AD645" i="4"/>
  <c r="AB645" i="4"/>
  <c r="Y645" i="4"/>
  <c r="Z645" i="4" s="1"/>
  <c r="W645" i="4"/>
  <c r="U645" i="4"/>
  <c r="T645" i="4"/>
  <c r="R645" i="4"/>
  <c r="P645" i="4"/>
  <c r="O645" i="4"/>
  <c r="M645" i="4"/>
  <c r="I645" i="4"/>
  <c r="G645" i="4"/>
  <c r="E645" i="4"/>
  <c r="B645" i="4"/>
  <c r="AD644" i="4"/>
  <c r="AB644" i="4"/>
  <c r="Y644" i="4"/>
  <c r="Z644" i="4" s="1"/>
  <c r="W644" i="4"/>
  <c r="U644" i="4"/>
  <c r="T644" i="4"/>
  <c r="R644" i="4"/>
  <c r="P644" i="4"/>
  <c r="O644" i="4"/>
  <c r="M644" i="4"/>
  <c r="I644" i="4"/>
  <c r="G644" i="4"/>
  <c r="E644" i="4"/>
  <c r="B644" i="4"/>
  <c r="AD643" i="4"/>
  <c r="AB643" i="4"/>
  <c r="Y643" i="4"/>
  <c r="Z643" i="4" s="1"/>
  <c r="W643" i="4"/>
  <c r="U643" i="4"/>
  <c r="T643" i="4"/>
  <c r="R643" i="4"/>
  <c r="P643" i="4"/>
  <c r="O643" i="4"/>
  <c r="M643" i="4"/>
  <c r="I643" i="4"/>
  <c r="G643" i="4"/>
  <c r="E643" i="4"/>
  <c r="B643" i="4"/>
  <c r="AD642" i="4"/>
  <c r="AB642" i="4"/>
  <c r="Y642" i="4"/>
  <c r="Z642" i="4" s="1"/>
  <c r="W642" i="4"/>
  <c r="U642" i="4"/>
  <c r="T642" i="4"/>
  <c r="R642" i="4"/>
  <c r="P642" i="4"/>
  <c r="O642" i="4"/>
  <c r="M642" i="4"/>
  <c r="I642" i="4"/>
  <c r="B642" i="4"/>
  <c r="AD641" i="4"/>
  <c r="AB641" i="4"/>
  <c r="Y641" i="4"/>
  <c r="Z641" i="4" s="1"/>
  <c r="W641" i="4"/>
  <c r="U641" i="4"/>
  <c r="T641" i="4"/>
  <c r="R641" i="4"/>
  <c r="P641" i="4"/>
  <c r="O641" i="4"/>
  <c r="M641" i="4"/>
  <c r="I641" i="4"/>
  <c r="B641" i="4"/>
  <c r="AD640" i="4"/>
  <c r="AB640" i="4"/>
  <c r="Y640" i="4"/>
  <c r="Z640" i="4" s="1"/>
  <c r="W640" i="4"/>
  <c r="U640" i="4"/>
  <c r="T640" i="4"/>
  <c r="R640" i="4"/>
  <c r="P640" i="4"/>
  <c r="O640" i="4"/>
  <c r="M640" i="4"/>
  <c r="I640" i="4"/>
  <c r="B640" i="4"/>
  <c r="P639" i="4"/>
  <c r="M639" i="4"/>
  <c r="K639" i="4"/>
  <c r="J639" i="4"/>
  <c r="H639" i="4"/>
  <c r="S639" i="4" s="1"/>
  <c r="T639" i="4" s="1"/>
  <c r="F639" i="4"/>
  <c r="D639" i="4"/>
  <c r="AD638" i="4"/>
  <c r="AB638" i="4"/>
  <c r="Y638" i="4"/>
  <c r="Z638" i="4" s="1"/>
  <c r="W638" i="4"/>
  <c r="U638" i="4"/>
  <c r="T638" i="4"/>
  <c r="R638" i="4"/>
  <c r="P638" i="4"/>
  <c r="O638" i="4"/>
  <c r="M638" i="4"/>
  <c r="I638" i="4"/>
  <c r="G638" i="4"/>
  <c r="E638" i="4"/>
  <c r="B638" i="4"/>
  <c r="AD637" i="4"/>
  <c r="AB637" i="4"/>
  <c r="Y637" i="4"/>
  <c r="Z637" i="4" s="1"/>
  <c r="W637" i="4"/>
  <c r="U637" i="4"/>
  <c r="T637" i="4"/>
  <c r="R637" i="4"/>
  <c r="P637" i="4"/>
  <c r="O637" i="4"/>
  <c r="M637" i="4"/>
  <c r="I637" i="4"/>
  <c r="G637" i="4"/>
  <c r="E637" i="4"/>
  <c r="B637" i="4"/>
  <c r="AD636" i="4"/>
  <c r="AB636" i="4"/>
  <c r="Y636" i="4"/>
  <c r="Z636" i="4" s="1"/>
  <c r="W636" i="4"/>
  <c r="U636" i="4"/>
  <c r="T636" i="4"/>
  <c r="R636" i="4"/>
  <c r="P636" i="4"/>
  <c r="O636" i="4"/>
  <c r="M636" i="4"/>
  <c r="I636" i="4"/>
  <c r="G636" i="4"/>
  <c r="E636" i="4"/>
  <c r="B636" i="4"/>
  <c r="AD635" i="4"/>
  <c r="AB635" i="4"/>
  <c r="Y635" i="4"/>
  <c r="Z635" i="4" s="1"/>
  <c r="W635" i="4"/>
  <c r="U635" i="4"/>
  <c r="T635" i="4"/>
  <c r="R635" i="4"/>
  <c r="P635" i="4"/>
  <c r="O635" i="4"/>
  <c r="M635" i="4"/>
  <c r="I635" i="4"/>
  <c r="G635" i="4"/>
  <c r="E635" i="4"/>
  <c r="B635" i="4"/>
  <c r="AD634" i="4"/>
  <c r="AB634" i="4"/>
  <c r="Y634" i="4"/>
  <c r="Z634" i="4" s="1"/>
  <c r="W634" i="4"/>
  <c r="U634" i="4"/>
  <c r="T634" i="4"/>
  <c r="R634" i="4"/>
  <c r="P634" i="4"/>
  <c r="O634" i="4"/>
  <c r="M634" i="4"/>
  <c r="I634" i="4"/>
  <c r="G634" i="4"/>
  <c r="E634" i="4"/>
  <c r="B634" i="4"/>
  <c r="AD633" i="4"/>
  <c r="AB633" i="4"/>
  <c r="Y633" i="4"/>
  <c r="Z633" i="4" s="1"/>
  <c r="W633" i="4"/>
  <c r="U633" i="4"/>
  <c r="T633" i="4"/>
  <c r="R633" i="4"/>
  <c r="P633" i="4"/>
  <c r="O633" i="4"/>
  <c r="M633" i="4"/>
  <c r="I633" i="4"/>
  <c r="G633" i="4"/>
  <c r="E633" i="4"/>
  <c r="B633" i="4"/>
  <c r="AD632" i="4"/>
  <c r="AB632" i="4"/>
  <c r="Y632" i="4"/>
  <c r="Z632" i="4" s="1"/>
  <c r="W632" i="4"/>
  <c r="U632" i="4"/>
  <c r="T632" i="4"/>
  <c r="R632" i="4"/>
  <c r="P632" i="4"/>
  <c r="O632" i="4"/>
  <c r="M632" i="4"/>
  <c r="I632" i="4"/>
  <c r="G632" i="4"/>
  <c r="E632" i="4"/>
  <c r="B632" i="4"/>
  <c r="AD631" i="4"/>
  <c r="AB631" i="4"/>
  <c r="Y631" i="4"/>
  <c r="Z631" i="4" s="1"/>
  <c r="W631" i="4"/>
  <c r="U631" i="4"/>
  <c r="T631" i="4"/>
  <c r="R631" i="4"/>
  <c r="P631" i="4"/>
  <c r="O631" i="4"/>
  <c r="M631" i="4"/>
  <c r="I631" i="4"/>
  <c r="B631" i="4"/>
  <c r="AD630" i="4"/>
  <c r="AB630" i="4"/>
  <c r="Y630" i="4"/>
  <c r="Z630" i="4" s="1"/>
  <c r="W630" i="4"/>
  <c r="U630" i="4"/>
  <c r="T630" i="4"/>
  <c r="R630" i="4"/>
  <c r="P630" i="4"/>
  <c r="O630" i="4"/>
  <c r="M630" i="4"/>
  <c r="I630" i="4"/>
  <c r="B630" i="4"/>
  <c r="AD629" i="4"/>
  <c r="AB629" i="4"/>
  <c r="Y629" i="4"/>
  <c r="Z629" i="4" s="1"/>
  <c r="W629" i="4"/>
  <c r="U629" i="4"/>
  <c r="T629" i="4"/>
  <c r="R629" i="4"/>
  <c r="P629" i="4"/>
  <c r="O629" i="4"/>
  <c r="M629" i="4"/>
  <c r="I629" i="4"/>
  <c r="B629" i="4"/>
  <c r="P628" i="4"/>
  <c r="M628" i="4"/>
  <c r="K628" i="4"/>
  <c r="J628" i="4"/>
  <c r="H628" i="4"/>
  <c r="F628" i="4"/>
  <c r="D628" i="4"/>
  <c r="AD627" i="4"/>
  <c r="AB627" i="4"/>
  <c r="Y627" i="4"/>
  <c r="Z627" i="4" s="1"/>
  <c r="W627" i="4"/>
  <c r="U627" i="4"/>
  <c r="T627" i="4"/>
  <c r="R627" i="4"/>
  <c r="P627" i="4"/>
  <c r="O627" i="4"/>
  <c r="M627" i="4"/>
  <c r="I627" i="4"/>
  <c r="G627" i="4"/>
  <c r="E627" i="4"/>
  <c r="B627" i="4"/>
  <c r="AD626" i="4"/>
  <c r="AB626" i="4"/>
  <c r="Y626" i="4"/>
  <c r="Z626" i="4" s="1"/>
  <c r="W626" i="4"/>
  <c r="U626" i="4"/>
  <c r="T626" i="4"/>
  <c r="R626" i="4"/>
  <c r="P626" i="4"/>
  <c r="O626" i="4"/>
  <c r="M626" i="4"/>
  <c r="I626" i="4"/>
  <c r="G626" i="4"/>
  <c r="E626" i="4"/>
  <c r="B626" i="4"/>
  <c r="AD625" i="4"/>
  <c r="AB625" i="4"/>
  <c r="Y625" i="4"/>
  <c r="Z625" i="4" s="1"/>
  <c r="W625" i="4"/>
  <c r="U625" i="4"/>
  <c r="T625" i="4"/>
  <c r="R625" i="4"/>
  <c r="P625" i="4"/>
  <c r="O625" i="4"/>
  <c r="M625" i="4"/>
  <c r="I625" i="4"/>
  <c r="G625" i="4"/>
  <c r="E625" i="4"/>
  <c r="B625" i="4"/>
  <c r="AD624" i="4"/>
  <c r="AB624" i="4"/>
  <c r="Y624" i="4"/>
  <c r="Z624" i="4" s="1"/>
  <c r="W624" i="4"/>
  <c r="U624" i="4"/>
  <c r="T624" i="4"/>
  <c r="R624" i="4"/>
  <c r="P624" i="4"/>
  <c r="O624" i="4"/>
  <c r="M624" i="4"/>
  <c r="I624" i="4"/>
  <c r="G624" i="4"/>
  <c r="E624" i="4"/>
  <c r="B624" i="4"/>
  <c r="AD623" i="4"/>
  <c r="AB623" i="4"/>
  <c r="Y623" i="4"/>
  <c r="Z623" i="4" s="1"/>
  <c r="W623" i="4"/>
  <c r="U623" i="4"/>
  <c r="T623" i="4"/>
  <c r="R623" i="4"/>
  <c r="P623" i="4"/>
  <c r="O623" i="4"/>
  <c r="M623" i="4"/>
  <c r="I623" i="4"/>
  <c r="G623" i="4"/>
  <c r="E623" i="4"/>
  <c r="B623" i="4"/>
  <c r="AD622" i="4"/>
  <c r="AB622" i="4"/>
  <c r="Y622" i="4"/>
  <c r="Z622" i="4" s="1"/>
  <c r="W622" i="4"/>
  <c r="U622" i="4"/>
  <c r="T622" i="4"/>
  <c r="R622" i="4"/>
  <c r="P622" i="4"/>
  <c r="O622" i="4"/>
  <c r="M622" i="4"/>
  <c r="I622" i="4"/>
  <c r="G622" i="4"/>
  <c r="E622" i="4"/>
  <c r="B622" i="4"/>
  <c r="AD621" i="4"/>
  <c r="AB621" i="4"/>
  <c r="Y621" i="4"/>
  <c r="Z621" i="4" s="1"/>
  <c r="W621" i="4"/>
  <c r="U621" i="4"/>
  <c r="T621" i="4"/>
  <c r="R621" i="4"/>
  <c r="P621" i="4"/>
  <c r="O621" i="4"/>
  <c r="M621" i="4"/>
  <c r="I621" i="4"/>
  <c r="G621" i="4"/>
  <c r="E621" i="4"/>
  <c r="B621" i="4"/>
  <c r="AD620" i="4"/>
  <c r="AB620" i="4"/>
  <c r="Y620" i="4"/>
  <c r="Z620" i="4" s="1"/>
  <c r="W620" i="4"/>
  <c r="U620" i="4"/>
  <c r="T620" i="4"/>
  <c r="R620" i="4"/>
  <c r="P620" i="4"/>
  <c r="O620" i="4"/>
  <c r="M620" i="4"/>
  <c r="I620" i="4"/>
  <c r="B620" i="4"/>
  <c r="AD619" i="4"/>
  <c r="AB619" i="4"/>
  <c r="Y619" i="4"/>
  <c r="Z619" i="4" s="1"/>
  <c r="W619" i="4"/>
  <c r="U619" i="4"/>
  <c r="T619" i="4"/>
  <c r="R619" i="4"/>
  <c r="P619" i="4"/>
  <c r="O619" i="4"/>
  <c r="M619" i="4"/>
  <c r="I619" i="4"/>
  <c r="B619" i="4"/>
  <c r="AD618" i="4"/>
  <c r="AB618" i="4"/>
  <c r="Y618" i="4"/>
  <c r="Z618" i="4" s="1"/>
  <c r="W618" i="4"/>
  <c r="U618" i="4"/>
  <c r="T618" i="4"/>
  <c r="R618" i="4"/>
  <c r="P618" i="4"/>
  <c r="O618" i="4"/>
  <c r="M618" i="4"/>
  <c r="I618" i="4"/>
  <c r="B618" i="4"/>
  <c r="P617" i="4"/>
  <c r="M617" i="4"/>
  <c r="K617" i="4"/>
  <c r="J617" i="4"/>
  <c r="H617" i="4"/>
  <c r="F617" i="4"/>
  <c r="AC617" i="4" s="1"/>
  <c r="AD617" i="4" s="1"/>
  <c r="D617" i="4"/>
  <c r="AD616" i="4"/>
  <c r="AB616" i="4"/>
  <c r="Y616" i="4"/>
  <c r="Z616" i="4" s="1"/>
  <c r="W616" i="4"/>
  <c r="U616" i="4"/>
  <c r="T616" i="4"/>
  <c r="R616" i="4"/>
  <c r="P616" i="4"/>
  <c r="O616" i="4"/>
  <c r="M616" i="4"/>
  <c r="I616" i="4"/>
  <c r="G616" i="4"/>
  <c r="E616" i="4"/>
  <c r="B616" i="4"/>
  <c r="AD615" i="4"/>
  <c r="AB615" i="4"/>
  <c r="Y615" i="4"/>
  <c r="Z615" i="4" s="1"/>
  <c r="W615" i="4"/>
  <c r="U615" i="4"/>
  <c r="T615" i="4"/>
  <c r="R615" i="4"/>
  <c r="P615" i="4"/>
  <c r="O615" i="4"/>
  <c r="M615" i="4"/>
  <c r="I615" i="4"/>
  <c r="G615" i="4"/>
  <c r="E615" i="4"/>
  <c r="B615" i="4"/>
  <c r="AD614" i="4"/>
  <c r="AB614" i="4"/>
  <c r="Y614" i="4"/>
  <c r="Z614" i="4" s="1"/>
  <c r="W614" i="4"/>
  <c r="U614" i="4"/>
  <c r="T614" i="4"/>
  <c r="R614" i="4"/>
  <c r="P614" i="4"/>
  <c r="O614" i="4"/>
  <c r="M614" i="4"/>
  <c r="I614" i="4"/>
  <c r="G614" i="4"/>
  <c r="E614" i="4"/>
  <c r="B614" i="4"/>
  <c r="AD613" i="4"/>
  <c r="AB613" i="4"/>
  <c r="Y613" i="4"/>
  <c r="Z613" i="4" s="1"/>
  <c r="W613" i="4"/>
  <c r="U613" i="4"/>
  <c r="T613" i="4"/>
  <c r="R613" i="4"/>
  <c r="P613" i="4"/>
  <c r="O613" i="4"/>
  <c r="M613" i="4"/>
  <c r="I613" i="4"/>
  <c r="G613" i="4"/>
  <c r="E613" i="4"/>
  <c r="B613" i="4"/>
  <c r="AD612" i="4"/>
  <c r="AB612" i="4"/>
  <c r="Y612" i="4"/>
  <c r="Z612" i="4" s="1"/>
  <c r="W612" i="4"/>
  <c r="U612" i="4"/>
  <c r="T612" i="4"/>
  <c r="R612" i="4"/>
  <c r="P612" i="4"/>
  <c r="O612" i="4"/>
  <c r="M612" i="4"/>
  <c r="I612" i="4"/>
  <c r="G612" i="4"/>
  <c r="E612" i="4"/>
  <c r="B612" i="4"/>
  <c r="AD611" i="4"/>
  <c r="AB611" i="4"/>
  <c r="Y611" i="4"/>
  <c r="Z611" i="4" s="1"/>
  <c r="W611" i="4"/>
  <c r="U611" i="4"/>
  <c r="T611" i="4"/>
  <c r="R611" i="4"/>
  <c r="P611" i="4"/>
  <c r="O611" i="4"/>
  <c r="M611" i="4"/>
  <c r="I611" i="4"/>
  <c r="G611" i="4"/>
  <c r="E611" i="4"/>
  <c r="B611" i="4"/>
  <c r="AD610" i="4"/>
  <c r="AB610" i="4"/>
  <c r="Y610" i="4"/>
  <c r="Z610" i="4" s="1"/>
  <c r="W610" i="4"/>
  <c r="U610" i="4"/>
  <c r="T610" i="4"/>
  <c r="R610" i="4"/>
  <c r="P610" i="4"/>
  <c r="O610" i="4"/>
  <c r="M610" i="4"/>
  <c r="I610" i="4"/>
  <c r="G610" i="4"/>
  <c r="E610" i="4"/>
  <c r="B610" i="4"/>
  <c r="AD609" i="4"/>
  <c r="AB609" i="4"/>
  <c r="Y609" i="4"/>
  <c r="Z609" i="4" s="1"/>
  <c r="W609" i="4"/>
  <c r="U609" i="4"/>
  <c r="T609" i="4"/>
  <c r="R609" i="4"/>
  <c r="P609" i="4"/>
  <c r="O609" i="4"/>
  <c r="M609" i="4"/>
  <c r="I609" i="4"/>
  <c r="B609" i="4"/>
  <c r="AD608" i="4"/>
  <c r="AB608" i="4"/>
  <c r="Y608" i="4"/>
  <c r="Z608" i="4" s="1"/>
  <c r="W608" i="4"/>
  <c r="U608" i="4"/>
  <c r="T608" i="4"/>
  <c r="R608" i="4"/>
  <c r="P608" i="4"/>
  <c r="O608" i="4"/>
  <c r="M608" i="4"/>
  <c r="I608" i="4"/>
  <c r="B608" i="4"/>
  <c r="AD607" i="4"/>
  <c r="AB607" i="4"/>
  <c r="Y607" i="4"/>
  <c r="Z607" i="4" s="1"/>
  <c r="W607" i="4"/>
  <c r="U607" i="4"/>
  <c r="T607" i="4"/>
  <c r="R607" i="4"/>
  <c r="P607" i="4"/>
  <c r="O607" i="4"/>
  <c r="M607" i="4"/>
  <c r="I607" i="4"/>
  <c r="B607" i="4"/>
  <c r="P606" i="4"/>
  <c r="M606" i="4"/>
  <c r="K606" i="4"/>
  <c r="J606" i="4"/>
  <c r="H606" i="4"/>
  <c r="I606" i="4" s="1"/>
  <c r="F606" i="4"/>
  <c r="D606" i="4"/>
  <c r="AD605" i="4"/>
  <c r="AB605" i="4"/>
  <c r="Y605" i="4"/>
  <c r="Z605" i="4" s="1"/>
  <c r="W605" i="4"/>
  <c r="U605" i="4"/>
  <c r="T605" i="4"/>
  <c r="R605" i="4"/>
  <c r="P605" i="4"/>
  <c r="O605" i="4"/>
  <c r="M605" i="4"/>
  <c r="I605" i="4"/>
  <c r="G605" i="4"/>
  <c r="E605" i="4"/>
  <c r="B605" i="4"/>
  <c r="AD604" i="4"/>
  <c r="AB604" i="4"/>
  <c r="Y604" i="4"/>
  <c r="Z604" i="4" s="1"/>
  <c r="W604" i="4"/>
  <c r="U604" i="4"/>
  <c r="T604" i="4"/>
  <c r="R604" i="4"/>
  <c r="P604" i="4"/>
  <c r="O604" i="4"/>
  <c r="M604" i="4"/>
  <c r="I604" i="4"/>
  <c r="G604" i="4"/>
  <c r="E604" i="4"/>
  <c r="B604" i="4"/>
  <c r="AD603" i="4"/>
  <c r="AB603" i="4"/>
  <c r="Y603" i="4"/>
  <c r="Z603" i="4" s="1"/>
  <c r="W603" i="4"/>
  <c r="U603" i="4"/>
  <c r="T603" i="4"/>
  <c r="R603" i="4"/>
  <c r="P603" i="4"/>
  <c r="O603" i="4"/>
  <c r="M603" i="4"/>
  <c r="I603" i="4"/>
  <c r="G603" i="4"/>
  <c r="E603" i="4"/>
  <c r="B603" i="4"/>
  <c r="AD602" i="4"/>
  <c r="AB602" i="4"/>
  <c r="Y602" i="4"/>
  <c r="Z602" i="4" s="1"/>
  <c r="W602" i="4"/>
  <c r="U602" i="4"/>
  <c r="T602" i="4"/>
  <c r="R602" i="4"/>
  <c r="P602" i="4"/>
  <c r="O602" i="4"/>
  <c r="M602" i="4"/>
  <c r="I602" i="4"/>
  <c r="G602" i="4"/>
  <c r="E602" i="4"/>
  <c r="B602" i="4"/>
  <c r="AD601" i="4"/>
  <c r="AB601" i="4"/>
  <c r="Y601" i="4"/>
  <c r="Z601" i="4" s="1"/>
  <c r="W601" i="4"/>
  <c r="U601" i="4"/>
  <c r="T601" i="4"/>
  <c r="R601" i="4"/>
  <c r="P601" i="4"/>
  <c r="O601" i="4"/>
  <c r="M601" i="4"/>
  <c r="I601" i="4"/>
  <c r="G601" i="4"/>
  <c r="E601" i="4"/>
  <c r="B601" i="4"/>
  <c r="AD600" i="4"/>
  <c r="AB600" i="4"/>
  <c r="Y600" i="4"/>
  <c r="Z600" i="4" s="1"/>
  <c r="W600" i="4"/>
  <c r="U600" i="4"/>
  <c r="T600" i="4"/>
  <c r="R600" i="4"/>
  <c r="P600" i="4"/>
  <c r="O600" i="4"/>
  <c r="M600" i="4"/>
  <c r="I600" i="4"/>
  <c r="G600" i="4"/>
  <c r="E600" i="4"/>
  <c r="B600" i="4"/>
  <c r="AD599" i="4"/>
  <c r="AB599" i="4"/>
  <c r="Y599" i="4"/>
  <c r="Z599" i="4" s="1"/>
  <c r="W599" i="4"/>
  <c r="U599" i="4"/>
  <c r="T599" i="4"/>
  <c r="R599" i="4"/>
  <c r="P599" i="4"/>
  <c r="O599" i="4"/>
  <c r="M599" i="4"/>
  <c r="I599" i="4"/>
  <c r="G599" i="4"/>
  <c r="E599" i="4"/>
  <c r="B599" i="4"/>
  <c r="AD598" i="4"/>
  <c r="AB598" i="4"/>
  <c r="Y598" i="4"/>
  <c r="Z598" i="4" s="1"/>
  <c r="W598" i="4"/>
  <c r="U598" i="4"/>
  <c r="T598" i="4"/>
  <c r="R598" i="4"/>
  <c r="P598" i="4"/>
  <c r="O598" i="4"/>
  <c r="M598" i="4"/>
  <c r="I598" i="4"/>
  <c r="B598" i="4"/>
  <c r="AD597" i="4"/>
  <c r="AB597" i="4"/>
  <c r="Y597" i="4"/>
  <c r="Z597" i="4" s="1"/>
  <c r="W597" i="4"/>
  <c r="U597" i="4"/>
  <c r="T597" i="4"/>
  <c r="R597" i="4"/>
  <c r="P597" i="4"/>
  <c r="O597" i="4"/>
  <c r="M597" i="4"/>
  <c r="I597" i="4"/>
  <c r="B597" i="4"/>
  <c r="AD596" i="4"/>
  <c r="AB596" i="4"/>
  <c r="Y596" i="4"/>
  <c r="Z596" i="4" s="1"/>
  <c r="W596" i="4"/>
  <c r="U596" i="4"/>
  <c r="T596" i="4"/>
  <c r="R596" i="4"/>
  <c r="P596" i="4"/>
  <c r="O596" i="4"/>
  <c r="M596" i="4"/>
  <c r="I596" i="4"/>
  <c r="B596" i="4"/>
  <c r="P595" i="4"/>
  <c r="M595" i="4"/>
  <c r="K595" i="4"/>
  <c r="J595" i="4"/>
  <c r="H595" i="4"/>
  <c r="F595" i="4"/>
  <c r="S595" i="4" s="1"/>
  <c r="T595" i="4" s="1"/>
  <c r="D595" i="4"/>
  <c r="AD594" i="4"/>
  <c r="AB594" i="4"/>
  <c r="Y594" i="4"/>
  <c r="Z594" i="4" s="1"/>
  <c r="W594" i="4"/>
  <c r="U594" i="4"/>
  <c r="T594" i="4"/>
  <c r="R594" i="4"/>
  <c r="P594" i="4"/>
  <c r="O594" i="4"/>
  <c r="M594" i="4"/>
  <c r="I594" i="4"/>
  <c r="G594" i="4"/>
  <c r="E594" i="4"/>
  <c r="B594" i="4"/>
  <c r="AD593" i="4"/>
  <c r="AB593" i="4"/>
  <c r="Y593" i="4"/>
  <c r="Z593" i="4" s="1"/>
  <c r="W593" i="4"/>
  <c r="U593" i="4"/>
  <c r="T593" i="4"/>
  <c r="R593" i="4"/>
  <c r="P593" i="4"/>
  <c r="O593" i="4"/>
  <c r="M593" i="4"/>
  <c r="I593" i="4"/>
  <c r="G593" i="4"/>
  <c r="E593" i="4"/>
  <c r="B593" i="4"/>
  <c r="AD592" i="4"/>
  <c r="AB592" i="4"/>
  <c r="Y592" i="4"/>
  <c r="Z592" i="4" s="1"/>
  <c r="W592" i="4"/>
  <c r="U592" i="4"/>
  <c r="T592" i="4"/>
  <c r="R592" i="4"/>
  <c r="P592" i="4"/>
  <c r="O592" i="4"/>
  <c r="M592" i="4"/>
  <c r="I592" i="4"/>
  <c r="G592" i="4"/>
  <c r="E592" i="4"/>
  <c r="B592" i="4"/>
  <c r="AD591" i="4"/>
  <c r="AB591" i="4"/>
  <c r="Y591" i="4"/>
  <c r="Z591" i="4" s="1"/>
  <c r="W591" i="4"/>
  <c r="U591" i="4"/>
  <c r="T591" i="4"/>
  <c r="R591" i="4"/>
  <c r="P591" i="4"/>
  <c r="O591" i="4"/>
  <c r="M591" i="4"/>
  <c r="I591" i="4"/>
  <c r="G591" i="4"/>
  <c r="E591" i="4"/>
  <c r="B591" i="4"/>
  <c r="AD590" i="4"/>
  <c r="AB590" i="4"/>
  <c r="Y590" i="4"/>
  <c r="Z590" i="4" s="1"/>
  <c r="W590" i="4"/>
  <c r="U590" i="4"/>
  <c r="T590" i="4"/>
  <c r="R590" i="4"/>
  <c r="P590" i="4"/>
  <c r="O590" i="4"/>
  <c r="M590" i="4"/>
  <c r="I590" i="4"/>
  <c r="G590" i="4"/>
  <c r="E590" i="4"/>
  <c r="B590" i="4"/>
  <c r="AD589" i="4"/>
  <c r="AB589" i="4"/>
  <c r="Y589" i="4"/>
  <c r="Z589" i="4" s="1"/>
  <c r="W589" i="4"/>
  <c r="U589" i="4"/>
  <c r="T589" i="4"/>
  <c r="R589" i="4"/>
  <c r="P589" i="4"/>
  <c r="O589" i="4"/>
  <c r="M589" i="4"/>
  <c r="I589" i="4"/>
  <c r="G589" i="4"/>
  <c r="E589" i="4"/>
  <c r="B589" i="4"/>
  <c r="AD588" i="4"/>
  <c r="AB588" i="4"/>
  <c r="Y588" i="4"/>
  <c r="Z588" i="4" s="1"/>
  <c r="W588" i="4"/>
  <c r="U588" i="4"/>
  <c r="T588" i="4"/>
  <c r="R588" i="4"/>
  <c r="P588" i="4"/>
  <c r="O588" i="4"/>
  <c r="M588" i="4"/>
  <c r="I588" i="4"/>
  <c r="G588" i="4"/>
  <c r="E588" i="4"/>
  <c r="B588" i="4"/>
  <c r="AD587" i="4"/>
  <c r="AB587" i="4"/>
  <c r="Y587" i="4"/>
  <c r="Z587" i="4" s="1"/>
  <c r="W587" i="4"/>
  <c r="U587" i="4"/>
  <c r="T587" i="4"/>
  <c r="R587" i="4"/>
  <c r="P587" i="4"/>
  <c r="O587" i="4"/>
  <c r="M587" i="4"/>
  <c r="I587" i="4"/>
  <c r="B587" i="4"/>
  <c r="AD586" i="4"/>
  <c r="AB586" i="4"/>
  <c r="Y586" i="4"/>
  <c r="Z586" i="4" s="1"/>
  <c r="W586" i="4"/>
  <c r="U586" i="4"/>
  <c r="T586" i="4"/>
  <c r="R586" i="4"/>
  <c r="P586" i="4"/>
  <c r="O586" i="4"/>
  <c r="M586" i="4"/>
  <c r="I586" i="4"/>
  <c r="B586" i="4"/>
  <c r="AD585" i="4"/>
  <c r="AB585" i="4"/>
  <c r="Y585" i="4"/>
  <c r="Z585" i="4" s="1"/>
  <c r="W585" i="4"/>
  <c r="U585" i="4"/>
  <c r="T585" i="4"/>
  <c r="R585" i="4"/>
  <c r="P585" i="4"/>
  <c r="O585" i="4"/>
  <c r="M585" i="4"/>
  <c r="I585" i="4"/>
  <c r="B585" i="4"/>
  <c r="P584" i="4"/>
  <c r="M584" i="4"/>
  <c r="K584" i="4"/>
  <c r="J584" i="4"/>
  <c r="H584" i="4"/>
  <c r="F584" i="4"/>
  <c r="D584" i="4"/>
  <c r="AD583" i="4"/>
  <c r="AB583" i="4"/>
  <c r="Y583" i="4"/>
  <c r="Z583" i="4" s="1"/>
  <c r="W583" i="4"/>
  <c r="U583" i="4"/>
  <c r="T583" i="4"/>
  <c r="R583" i="4"/>
  <c r="P583" i="4"/>
  <c r="O583" i="4"/>
  <c r="M583" i="4"/>
  <c r="I583" i="4"/>
  <c r="G583" i="4"/>
  <c r="E583" i="4"/>
  <c r="B583" i="4"/>
  <c r="AD582" i="4"/>
  <c r="AB582" i="4"/>
  <c r="Y582" i="4"/>
  <c r="Z582" i="4" s="1"/>
  <c r="W582" i="4"/>
  <c r="U582" i="4"/>
  <c r="T582" i="4"/>
  <c r="R582" i="4"/>
  <c r="P582" i="4"/>
  <c r="O582" i="4"/>
  <c r="M582" i="4"/>
  <c r="I582" i="4"/>
  <c r="G582" i="4"/>
  <c r="E582" i="4"/>
  <c r="B582" i="4"/>
  <c r="AD581" i="4"/>
  <c r="AB581" i="4"/>
  <c r="Y581" i="4"/>
  <c r="Z581" i="4" s="1"/>
  <c r="W581" i="4"/>
  <c r="U581" i="4"/>
  <c r="T581" i="4"/>
  <c r="R581" i="4"/>
  <c r="P581" i="4"/>
  <c r="O581" i="4"/>
  <c r="M581" i="4"/>
  <c r="I581" i="4"/>
  <c r="G581" i="4"/>
  <c r="E581" i="4"/>
  <c r="B581" i="4"/>
  <c r="AD580" i="4"/>
  <c r="AB580" i="4"/>
  <c r="Y580" i="4"/>
  <c r="Z580" i="4" s="1"/>
  <c r="W580" i="4"/>
  <c r="U580" i="4"/>
  <c r="T580" i="4"/>
  <c r="R580" i="4"/>
  <c r="P580" i="4"/>
  <c r="O580" i="4"/>
  <c r="M580" i="4"/>
  <c r="I580" i="4"/>
  <c r="G580" i="4"/>
  <c r="E580" i="4"/>
  <c r="B580" i="4"/>
  <c r="AD579" i="4"/>
  <c r="AB579" i="4"/>
  <c r="Y579" i="4"/>
  <c r="Z579" i="4" s="1"/>
  <c r="W579" i="4"/>
  <c r="U579" i="4"/>
  <c r="T579" i="4"/>
  <c r="R579" i="4"/>
  <c r="P579" i="4"/>
  <c r="O579" i="4"/>
  <c r="M579" i="4"/>
  <c r="I579" i="4"/>
  <c r="G579" i="4"/>
  <c r="E579" i="4"/>
  <c r="B579" i="4"/>
  <c r="AD578" i="4"/>
  <c r="AB578" i="4"/>
  <c r="Y578" i="4"/>
  <c r="Z578" i="4" s="1"/>
  <c r="W578" i="4"/>
  <c r="U578" i="4"/>
  <c r="T578" i="4"/>
  <c r="R578" i="4"/>
  <c r="P578" i="4"/>
  <c r="O578" i="4"/>
  <c r="M578" i="4"/>
  <c r="I578" i="4"/>
  <c r="G578" i="4"/>
  <c r="E578" i="4"/>
  <c r="B578" i="4"/>
  <c r="AD577" i="4"/>
  <c r="AB577" i="4"/>
  <c r="Y577" i="4"/>
  <c r="Z577" i="4" s="1"/>
  <c r="W577" i="4"/>
  <c r="U577" i="4"/>
  <c r="T577" i="4"/>
  <c r="R577" i="4"/>
  <c r="P577" i="4"/>
  <c r="O577" i="4"/>
  <c r="M577" i="4"/>
  <c r="I577" i="4"/>
  <c r="G577" i="4"/>
  <c r="E577" i="4"/>
  <c r="B577" i="4"/>
  <c r="AD576" i="4"/>
  <c r="AB576" i="4"/>
  <c r="Y576" i="4"/>
  <c r="Z576" i="4" s="1"/>
  <c r="W576" i="4"/>
  <c r="U576" i="4"/>
  <c r="T576" i="4"/>
  <c r="R576" i="4"/>
  <c r="P576" i="4"/>
  <c r="O576" i="4"/>
  <c r="M576" i="4"/>
  <c r="I576" i="4"/>
  <c r="B576" i="4"/>
  <c r="AD575" i="4"/>
  <c r="AB575" i="4"/>
  <c r="Y575" i="4"/>
  <c r="Z575" i="4" s="1"/>
  <c r="W575" i="4"/>
  <c r="U575" i="4"/>
  <c r="T575" i="4"/>
  <c r="R575" i="4"/>
  <c r="P575" i="4"/>
  <c r="O575" i="4"/>
  <c r="M575" i="4"/>
  <c r="I575" i="4"/>
  <c r="B575" i="4"/>
  <c r="AD574" i="4"/>
  <c r="AB574" i="4"/>
  <c r="Y574" i="4"/>
  <c r="Z574" i="4" s="1"/>
  <c r="W574" i="4"/>
  <c r="U574" i="4"/>
  <c r="T574" i="4"/>
  <c r="R574" i="4"/>
  <c r="P574" i="4"/>
  <c r="O574" i="4"/>
  <c r="M574" i="4"/>
  <c r="I574" i="4"/>
  <c r="B574" i="4"/>
  <c r="P573" i="4"/>
  <c r="M573" i="4"/>
  <c r="K573" i="4"/>
  <c r="J573" i="4"/>
  <c r="H573" i="4"/>
  <c r="F573" i="4"/>
  <c r="D573" i="4"/>
  <c r="AD572" i="4"/>
  <c r="AB572" i="4"/>
  <c r="Y572" i="4"/>
  <c r="Z572" i="4" s="1"/>
  <c r="W572" i="4"/>
  <c r="U572" i="4"/>
  <c r="T572" i="4"/>
  <c r="R572" i="4"/>
  <c r="P572" i="4"/>
  <c r="O572" i="4"/>
  <c r="M572" i="4"/>
  <c r="I572" i="4"/>
  <c r="G572" i="4"/>
  <c r="E572" i="4"/>
  <c r="B572" i="4"/>
  <c r="AD571" i="4"/>
  <c r="AB571" i="4"/>
  <c r="Y571" i="4"/>
  <c r="Z571" i="4" s="1"/>
  <c r="W571" i="4"/>
  <c r="U571" i="4"/>
  <c r="T571" i="4"/>
  <c r="R571" i="4"/>
  <c r="P571" i="4"/>
  <c r="O571" i="4"/>
  <c r="M571" i="4"/>
  <c r="I571" i="4"/>
  <c r="G571" i="4"/>
  <c r="E571" i="4"/>
  <c r="B571" i="4"/>
  <c r="AD570" i="4"/>
  <c r="AB570" i="4"/>
  <c r="Y570" i="4"/>
  <c r="Z570" i="4" s="1"/>
  <c r="W570" i="4"/>
  <c r="U570" i="4"/>
  <c r="T570" i="4"/>
  <c r="R570" i="4"/>
  <c r="P570" i="4"/>
  <c r="O570" i="4"/>
  <c r="M570" i="4"/>
  <c r="I570" i="4"/>
  <c r="G570" i="4"/>
  <c r="E570" i="4"/>
  <c r="B570" i="4"/>
  <c r="AD569" i="4"/>
  <c r="AB569" i="4"/>
  <c r="Y569" i="4"/>
  <c r="Z569" i="4" s="1"/>
  <c r="W569" i="4"/>
  <c r="U569" i="4"/>
  <c r="T569" i="4"/>
  <c r="R569" i="4"/>
  <c r="P569" i="4"/>
  <c r="O569" i="4"/>
  <c r="M569" i="4"/>
  <c r="I569" i="4"/>
  <c r="G569" i="4"/>
  <c r="E569" i="4"/>
  <c r="B569" i="4"/>
  <c r="AD568" i="4"/>
  <c r="AB568" i="4"/>
  <c r="Y568" i="4"/>
  <c r="Z568" i="4" s="1"/>
  <c r="W568" i="4"/>
  <c r="U568" i="4"/>
  <c r="T568" i="4"/>
  <c r="R568" i="4"/>
  <c r="P568" i="4"/>
  <c r="O568" i="4"/>
  <c r="M568" i="4"/>
  <c r="I568" i="4"/>
  <c r="G568" i="4"/>
  <c r="E568" i="4"/>
  <c r="B568" i="4"/>
  <c r="AD567" i="4"/>
  <c r="AB567" i="4"/>
  <c r="Y567" i="4"/>
  <c r="Z567" i="4" s="1"/>
  <c r="W567" i="4"/>
  <c r="U567" i="4"/>
  <c r="T567" i="4"/>
  <c r="R567" i="4"/>
  <c r="P567" i="4"/>
  <c r="O567" i="4"/>
  <c r="M567" i="4"/>
  <c r="I567" i="4"/>
  <c r="G567" i="4"/>
  <c r="E567" i="4"/>
  <c r="B567" i="4"/>
  <c r="AD566" i="4"/>
  <c r="AB566" i="4"/>
  <c r="Y566" i="4"/>
  <c r="Z566" i="4" s="1"/>
  <c r="W566" i="4"/>
  <c r="U566" i="4"/>
  <c r="T566" i="4"/>
  <c r="R566" i="4"/>
  <c r="P566" i="4"/>
  <c r="O566" i="4"/>
  <c r="M566" i="4"/>
  <c r="I566" i="4"/>
  <c r="G566" i="4"/>
  <c r="E566" i="4"/>
  <c r="B566" i="4"/>
  <c r="AD565" i="4"/>
  <c r="AB565" i="4"/>
  <c r="Y565" i="4"/>
  <c r="Z565" i="4" s="1"/>
  <c r="W565" i="4"/>
  <c r="U565" i="4"/>
  <c r="T565" i="4"/>
  <c r="R565" i="4"/>
  <c r="P565" i="4"/>
  <c r="O565" i="4"/>
  <c r="M565" i="4"/>
  <c r="I565" i="4"/>
  <c r="B565" i="4"/>
  <c r="AD564" i="4"/>
  <c r="AB564" i="4"/>
  <c r="Y564" i="4"/>
  <c r="Z564" i="4" s="1"/>
  <c r="W564" i="4"/>
  <c r="U564" i="4"/>
  <c r="T564" i="4"/>
  <c r="R564" i="4"/>
  <c r="P564" i="4"/>
  <c r="O564" i="4"/>
  <c r="M564" i="4"/>
  <c r="I564" i="4"/>
  <c r="B564" i="4"/>
  <c r="AD563" i="4"/>
  <c r="AB563" i="4"/>
  <c r="Y563" i="4"/>
  <c r="Z563" i="4" s="1"/>
  <c r="W563" i="4"/>
  <c r="U563" i="4"/>
  <c r="T563" i="4"/>
  <c r="R563" i="4"/>
  <c r="P563" i="4"/>
  <c r="O563" i="4"/>
  <c r="O562" i="4" s="1"/>
  <c r="M563" i="4"/>
  <c r="I563" i="4"/>
  <c r="B563" i="4"/>
  <c r="P562" i="4"/>
  <c r="M562" i="4"/>
  <c r="K562" i="4"/>
  <c r="J562" i="4"/>
  <c r="H562" i="4"/>
  <c r="I562" i="4" s="1"/>
  <c r="F562" i="4"/>
  <c r="D562" i="4"/>
  <c r="AD561" i="4"/>
  <c r="AB561" i="4"/>
  <c r="Y561" i="4"/>
  <c r="Z561" i="4" s="1"/>
  <c r="W561" i="4"/>
  <c r="U561" i="4"/>
  <c r="T561" i="4"/>
  <c r="R561" i="4"/>
  <c r="P561" i="4"/>
  <c r="O561" i="4"/>
  <c r="M561" i="4"/>
  <c r="I561" i="4"/>
  <c r="G561" i="4"/>
  <c r="E561" i="4"/>
  <c r="B561" i="4"/>
  <c r="AD560" i="4"/>
  <c r="AB560" i="4"/>
  <c r="Y560" i="4"/>
  <c r="Z560" i="4" s="1"/>
  <c r="W560" i="4"/>
  <c r="U560" i="4"/>
  <c r="T560" i="4"/>
  <c r="R560" i="4"/>
  <c r="P560" i="4"/>
  <c r="O560" i="4"/>
  <c r="M560" i="4"/>
  <c r="I560" i="4"/>
  <c r="G560" i="4"/>
  <c r="E560" i="4"/>
  <c r="B560" i="4"/>
  <c r="AD559" i="4"/>
  <c r="AB559" i="4"/>
  <c r="Y559" i="4"/>
  <c r="Z559" i="4" s="1"/>
  <c r="W559" i="4"/>
  <c r="U559" i="4"/>
  <c r="T559" i="4"/>
  <c r="R559" i="4"/>
  <c r="P559" i="4"/>
  <c r="O559" i="4"/>
  <c r="M559" i="4"/>
  <c r="I559" i="4"/>
  <c r="G559" i="4"/>
  <c r="E559" i="4"/>
  <c r="B559" i="4"/>
  <c r="AD558" i="4"/>
  <c r="AB558" i="4"/>
  <c r="Y558" i="4"/>
  <c r="Z558" i="4" s="1"/>
  <c r="W558" i="4"/>
  <c r="U558" i="4"/>
  <c r="T558" i="4"/>
  <c r="R558" i="4"/>
  <c r="P558" i="4"/>
  <c r="O558" i="4"/>
  <c r="M558" i="4"/>
  <c r="I558" i="4"/>
  <c r="G558" i="4"/>
  <c r="E558" i="4"/>
  <c r="B558" i="4"/>
  <c r="AD557" i="4"/>
  <c r="AB557" i="4"/>
  <c r="Y557" i="4"/>
  <c r="Z557" i="4" s="1"/>
  <c r="W557" i="4"/>
  <c r="U557" i="4"/>
  <c r="T557" i="4"/>
  <c r="R557" i="4"/>
  <c r="P557" i="4"/>
  <c r="O557" i="4"/>
  <c r="M557" i="4"/>
  <c r="I557" i="4"/>
  <c r="G557" i="4"/>
  <c r="E557" i="4"/>
  <c r="B557" i="4"/>
  <c r="AD556" i="4"/>
  <c r="AB556" i="4"/>
  <c r="Y556" i="4"/>
  <c r="Z556" i="4" s="1"/>
  <c r="W556" i="4"/>
  <c r="U556" i="4"/>
  <c r="T556" i="4"/>
  <c r="R556" i="4"/>
  <c r="P556" i="4"/>
  <c r="O556" i="4"/>
  <c r="M556" i="4"/>
  <c r="I556" i="4"/>
  <c r="G556" i="4"/>
  <c r="E556" i="4"/>
  <c r="B556" i="4"/>
  <c r="AD555" i="4"/>
  <c r="AB555" i="4"/>
  <c r="Y555" i="4"/>
  <c r="Z555" i="4" s="1"/>
  <c r="W555" i="4"/>
  <c r="U555" i="4"/>
  <c r="T555" i="4"/>
  <c r="R555" i="4"/>
  <c r="P555" i="4"/>
  <c r="O555" i="4"/>
  <c r="M555" i="4"/>
  <c r="I555" i="4"/>
  <c r="G555" i="4"/>
  <c r="E555" i="4"/>
  <c r="B555" i="4"/>
  <c r="AD554" i="4"/>
  <c r="AB554" i="4"/>
  <c r="Y554" i="4"/>
  <c r="Z554" i="4" s="1"/>
  <c r="W554" i="4"/>
  <c r="U554" i="4"/>
  <c r="T554" i="4"/>
  <c r="R554" i="4"/>
  <c r="P554" i="4"/>
  <c r="O554" i="4"/>
  <c r="M554" i="4"/>
  <c r="I554" i="4"/>
  <c r="B554" i="4"/>
  <c r="AD553" i="4"/>
  <c r="AB553" i="4"/>
  <c r="Y553" i="4"/>
  <c r="Z553" i="4" s="1"/>
  <c r="W553" i="4"/>
  <c r="U553" i="4"/>
  <c r="T553" i="4"/>
  <c r="R553" i="4"/>
  <c r="P553" i="4"/>
  <c r="O553" i="4"/>
  <c r="M553" i="4"/>
  <c r="I553" i="4"/>
  <c r="B553" i="4"/>
  <c r="AD552" i="4"/>
  <c r="AB552" i="4"/>
  <c r="Y552" i="4"/>
  <c r="Z552" i="4" s="1"/>
  <c r="W552" i="4"/>
  <c r="U552" i="4"/>
  <c r="T552" i="4"/>
  <c r="R552" i="4"/>
  <c r="P552" i="4"/>
  <c r="O552" i="4"/>
  <c r="M552" i="4"/>
  <c r="I552" i="4"/>
  <c r="B552" i="4"/>
  <c r="P551" i="4"/>
  <c r="M551" i="4"/>
  <c r="K551" i="4"/>
  <c r="J551" i="4"/>
  <c r="H551" i="4"/>
  <c r="F551" i="4"/>
  <c r="I551" i="4" s="1"/>
  <c r="AA551" i="4" s="1"/>
  <c r="AB551" i="4" s="1"/>
  <c r="AE551" i="4" s="1"/>
  <c r="D551" i="4"/>
  <c r="AD550" i="4"/>
  <c r="AB550" i="4"/>
  <c r="Y550" i="4"/>
  <c r="Z550" i="4" s="1"/>
  <c r="W550" i="4"/>
  <c r="U550" i="4"/>
  <c r="T550" i="4"/>
  <c r="R550" i="4"/>
  <c r="P550" i="4"/>
  <c r="O550" i="4"/>
  <c r="M550" i="4"/>
  <c r="I550" i="4"/>
  <c r="G550" i="4"/>
  <c r="E550" i="4"/>
  <c r="B550" i="4"/>
  <c r="AD549" i="4"/>
  <c r="AB549" i="4"/>
  <c r="Y549" i="4"/>
  <c r="Z549" i="4" s="1"/>
  <c r="W549" i="4"/>
  <c r="U549" i="4"/>
  <c r="T549" i="4"/>
  <c r="R549" i="4"/>
  <c r="P549" i="4"/>
  <c r="O549" i="4"/>
  <c r="M549" i="4"/>
  <c r="I549" i="4"/>
  <c r="G549" i="4"/>
  <c r="E549" i="4"/>
  <c r="B549" i="4"/>
  <c r="AD548" i="4"/>
  <c r="AB548" i="4"/>
  <c r="Y548" i="4"/>
  <c r="Z548" i="4" s="1"/>
  <c r="W548" i="4"/>
  <c r="U548" i="4"/>
  <c r="T548" i="4"/>
  <c r="R548" i="4"/>
  <c r="P548" i="4"/>
  <c r="O548" i="4"/>
  <c r="M548" i="4"/>
  <c r="I548" i="4"/>
  <c r="G548" i="4"/>
  <c r="E548" i="4"/>
  <c r="B548" i="4"/>
  <c r="AD547" i="4"/>
  <c r="AB547" i="4"/>
  <c r="Y547" i="4"/>
  <c r="Z547" i="4" s="1"/>
  <c r="W547" i="4"/>
  <c r="U547" i="4"/>
  <c r="T547" i="4"/>
  <c r="R547" i="4"/>
  <c r="P547" i="4"/>
  <c r="O547" i="4"/>
  <c r="M547" i="4"/>
  <c r="I547" i="4"/>
  <c r="G547" i="4"/>
  <c r="E547" i="4"/>
  <c r="B547" i="4"/>
  <c r="AD546" i="4"/>
  <c r="AB546" i="4"/>
  <c r="Y546" i="4"/>
  <c r="Z546" i="4" s="1"/>
  <c r="W546" i="4"/>
  <c r="U546" i="4"/>
  <c r="T546" i="4"/>
  <c r="R546" i="4"/>
  <c r="P546" i="4"/>
  <c r="O546" i="4"/>
  <c r="M546" i="4"/>
  <c r="I546" i="4"/>
  <c r="G546" i="4"/>
  <c r="E546" i="4"/>
  <c r="B546" i="4"/>
  <c r="AD545" i="4"/>
  <c r="AB545" i="4"/>
  <c r="Y545" i="4"/>
  <c r="Z545" i="4" s="1"/>
  <c r="W545" i="4"/>
  <c r="U545" i="4"/>
  <c r="T545" i="4"/>
  <c r="R545" i="4"/>
  <c r="P545" i="4"/>
  <c r="O545" i="4"/>
  <c r="M545" i="4"/>
  <c r="I545" i="4"/>
  <c r="G545" i="4"/>
  <c r="E545" i="4"/>
  <c r="B545" i="4"/>
  <c r="AD544" i="4"/>
  <c r="AB544" i="4"/>
  <c r="Y544" i="4"/>
  <c r="Z544" i="4" s="1"/>
  <c r="W544" i="4"/>
  <c r="U544" i="4"/>
  <c r="T544" i="4"/>
  <c r="R544" i="4"/>
  <c r="P544" i="4"/>
  <c r="O544" i="4"/>
  <c r="M544" i="4"/>
  <c r="I544" i="4"/>
  <c r="G544" i="4"/>
  <c r="E544" i="4"/>
  <c r="B544" i="4"/>
  <c r="AD543" i="4"/>
  <c r="AB543" i="4"/>
  <c r="Y543" i="4"/>
  <c r="Z543" i="4" s="1"/>
  <c r="W543" i="4"/>
  <c r="U543" i="4"/>
  <c r="T543" i="4"/>
  <c r="R543" i="4"/>
  <c r="P543" i="4"/>
  <c r="O543" i="4"/>
  <c r="M543" i="4"/>
  <c r="I543" i="4"/>
  <c r="B543" i="4"/>
  <c r="AD542" i="4"/>
  <c r="AB542" i="4"/>
  <c r="Y542" i="4"/>
  <c r="Z542" i="4" s="1"/>
  <c r="W542" i="4"/>
  <c r="U542" i="4"/>
  <c r="T542" i="4"/>
  <c r="R542" i="4"/>
  <c r="P542" i="4"/>
  <c r="O542" i="4"/>
  <c r="M542" i="4"/>
  <c r="I542" i="4"/>
  <c r="B542" i="4"/>
  <c r="AD541" i="4"/>
  <c r="AB541" i="4"/>
  <c r="Y541" i="4"/>
  <c r="Z541" i="4" s="1"/>
  <c r="W541" i="4"/>
  <c r="U541" i="4"/>
  <c r="T541" i="4"/>
  <c r="R541" i="4"/>
  <c r="P541" i="4"/>
  <c r="O541" i="4"/>
  <c r="M541" i="4"/>
  <c r="I541" i="4"/>
  <c r="B541" i="4"/>
  <c r="P540" i="4"/>
  <c r="M540" i="4"/>
  <c r="K540" i="4"/>
  <c r="J540" i="4"/>
  <c r="H540" i="4"/>
  <c r="F540" i="4"/>
  <c r="D540" i="4"/>
  <c r="AD539" i="4"/>
  <c r="AB539" i="4"/>
  <c r="Y539" i="4"/>
  <c r="Z539" i="4" s="1"/>
  <c r="W539" i="4"/>
  <c r="U539" i="4"/>
  <c r="T539" i="4"/>
  <c r="R539" i="4"/>
  <c r="P539" i="4"/>
  <c r="O539" i="4"/>
  <c r="M539" i="4"/>
  <c r="I539" i="4"/>
  <c r="G539" i="4"/>
  <c r="E539" i="4"/>
  <c r="B539" i="4"/>
  <c r="AD538" i="4"/>
  <c r="AB538" i="4"/>
  <c r="Y538" i="4"/>
  <c r="Z538" i="4" s="1"/>
  <c r="W538" i="4"/>
  <c r="U538" i="4"/>
  <c r="T538" i="4"/>
  <c r="R538" i="4"/>
  <c r="P538" i="4"/>
  <c r="O538" i="4"/>
  <c r="M538" i="4"/>
  <c r="I538" i="4"/>
  <c r="G538" i="4"/>
  <c r="E538" i="4"/>
  <c r="B538" i="4"/>
  <c r="AD537" i="4"/>
  <c r="AB537" i="4"/>
  <c r="Y537" i="4"/>
  <c r="Z537" i="4" s="1"/>
  <c r="W537" i="4"/>
  <c r="U537" i="4"/>
  <c r="T537" i="4"/>
  <c r="R537" i="4"/>
  <c r="P537" i="4"/>
  <c r="O537" i="4"/>
  <c r="M537" i="4"/>
  <c r="I537" i="4"/>
  <c r="G537" i="4"/>
  <c r="E537" i="4"/>
  <c r="B537" i="4"/>
  <c r="AD536" i="4"/>
  <c r="AB536" i="4"/>
  <c r="Y536" i="4"/>
  <c r="Z536" i="4" s="1"/>
  <c r="W536" i="4"/>
  <c r="U536" i="4"/>
  <c r="T536" i="4"/>
  <c r="R536" i="4"/>
  <c r="P536" i="4"/>
  <c r="O536" i="4"/>
  <c r="M536" i="4"/>
  <c r="I536" i="4"/>
  <c r="G536" i="4"/>
  <c r="E536" i="4"/>
  <c r="B536" i="4"/>
  <c r="AD535" i="4"/>
  <c r="AB535" i="4"/>
  <c r="Y535" i="4"/>
  <c r="Z535" i="4" s="1"/>
  <c r="W535" i="4"/>
  <c r="U535" i="4"/>
  <c r="T535" i="4"/>
  <c r="R535" i="4"/>
  <c r="P535" i="4"/>
  <c r="O535" i="4"/>
  <c r="M535" i="4"/>
  <c r="I535" i="4"/>
  <c r="G535" i="4"/>
  <c r="E535" i="4"/>
  <c r="B535" i="4"/>
  <c r="AD534" i="4"/>
  <c r="AB534" i="4"/>
  <c r="Y534" i="4"/>
  <c r="Z534" i="4" s="1"/>
  <c r="W534" i="4"/>
  <c r="U534" i="4"/>
  <c r="T534" i="4"/>
  <c r="R534" i="4"/>
  <c r="P534" i="4"/>
  <c r="O534" i="4"/>
  <c r="M534" i="4"/>
  <c r="I534" i="4"/>
  <c r="G534" i="4"/>
  <c r="E534" i="4"/>
  <c r="B534" i="4"/>
  <c r="AD533" i="4"/>
  <c r="AB533" i="4"/>
  <c r="Y533" i="4"/>
  <c r="Z533" i="4" s="1"/>
  <c r="W533" i="4"/>
  <c r="U533" i="4"/>
  <c r="T533" i="4"/>
  <c r="R533" i="4"/>
  <c r="P533" i="4"/>
  <c r="O533" i="4"/>
  <c r="M533" i="4"/>
  <c r="I533" i="4"/>
  <c r="G533" i="4"/>
  <c r="E533" i="4"/>
  <c r="B533" i="4"/>
  <c r="AD532" i="4"/>
  <c r="AB532" i="4"/>
  <c r="Y532" i="4"/>
  <c r="Z532" i="4" s="1"/>
  <c r="W532" i="4"/>
  <c r="U532" i="4"/>
  <c r="T532" i="4"/>
  <c r="R532" i="4"/>
  <c r="P532" i="4"/>
  <c r="O532" i="4"/>
  <c r="M532" i="4"/>
  <c r="I532" i="4"/>
  <c r="B532" i="4"/>
  <c r="AD531" i="4"/>
  <c r="AB531" i="4"/>
  <c r="Y531" i="4"/>
  <c r="Z531" i="4" s="1"/>
  <c r="W531" i="4"/>
  <c r="U531" i="4"/>
  <c r="T531" i="4"/>
  <c r="R531" i="4"/>
  <c r="P531" i="4"/>
  <c r="O531" i="4"/>
  <c r="M531" i="4"/>
  <c r="I531" i="4"/>
  <c r="B531" i="4"/>
  <c r="AD530" i="4"/>
  <c r="AB530" i="4"/>
  <c r="Y530" i="4"/>
  <c r="Z530" i="4" s="1"/>
  <c r="W530" i="4"/>
  <c r="U530" i="4"/>
  <c r="T530" i="4"/>
  <c r="R530" i="4"/>
  <c r="P530" i="4"/>
  <c r="O530" i="4"/>
  <c r="M530" i="4"/>
  <c r="I530" i="4"/>
  <c r="B530" i="4"/>
  <c r="P529" i="4"/>
  <c r="M529" i="4"/>
  <c r="K529" i="4"/>
  <c r="J529" i="4"/>
  <c r="H529" i="4"/>
  <c r="F529" i="4"/>
  <c r="I529" i="4" s="1"/>
  <c r="D529" i="4"/>
  <c r="AD528" i="4"/>
  <c r="AB528" i="4"/>
  <c r="Y528" i="4"/>
  <c r="Z528" i="4" s="1"/>
  <c r="W528" i="4"/>
  <c r="U528" i="4"/>
  <c r="T528" i="4"/>
  <c r="R528" i="4"/>
  <c r="P528" i="4"/>
  <c r="O528" i="4"/>
  <c r="M528" i="4"/>
  <c r="I528" i="4"/>
  <c r="G528" i="4"/>
  <c r="E528" i="4"/>
  <c r="B528" i="4"/>
  <c r="AD527" i="4"/>
  <c r="AB527" i="4"/>
  <c r="Y527" i="4"/>
  <c r="Z527" i="4" s="1"/>
  <c r="W527" i="4"/>
  <c r="U527" i="4"/>
  <c r="T527" i="4"/>
  <c r="R527" i="4"/>
  <c r="P527" i="4"/>
  <c r="O527" i="4"/>
  <c r="M527" i="4"/>
  <c r="I527" i="4"/>
  <c r="G527" i="4"/>
  <c r="E527" i="4"/>
  <c r="B527" i="4"/>
  <c r="AD526" i="4"/>
  <c r="AB526" i="4"/>
  <c r="Y526" i="4"/>
  <c r="Z526" i="4" s="1"/>
  <c r="W526" i="4"/>
  <c r="U526" i="4"/>
  <c r="T526" i="4"/>
  <c r="R526" i="4"/>
  <c r="P526" i="4"/>
  <c r="O526" i="4"/>
  <c r="M526" i="4"/>
  <c r="I526" i="4"/>
  <c r="G526" i="4"/>
  <c r="E526" i="4"/>
  <c r="B526" i="4"/>
  <c r="AD525" i="4"/>
  <c r="AB525" i="4"/>
  <c r="Y525" i="4"/>
  <c r="Z525" i="4" s="1"/>
  <c r="W525" i="4"/>
  <c r="U525" i="4"/>
  <c r="T525" i="4"/>
  <c r="R525" i="4"/>
  <c r="P525" i="4"/>
  <c r="O525" i="4"/>
  <c r="M525" i="4"/>
  <c r="I525" i="4"/>
  <c r="G525" i="4"/>
  <c r="E525" i="4"/>
  <c r="B525" i="4"/>
  <c r="AD524" i="4"/>
  <c r="AB524" i="4"/>
  <c r="Y524" i="4"/>
  <c r="Z524" i="4" s="1"/>
  <c r="W524" i="4"/>
  <c r="U524" i="4"/>
  <c r="T524" i="4"/>
  <c r="R524" i="4"/>
  <c r="P524" i="4"/>
  <c r="O524" i="4"/>
  <c r="M524" i="4"/>
  <c r="I524" i="4"/>
  <c r="G524" i="4"/>
  <c r="E524" i="4"/>
  <c r="B524" i="4"/>
  <c r="C521" i="17" s="1"/>
  <c r="AD523" i="4"/>
  <c r="AB523" i="4"/>
  <c r="Y523" i="4"/>
  <c r="Z523" i="4" s="1"/>
  <c r="W523" i="4"/>
  <c r="U523" i="4"/>
  <c r="T523" i="4"/>
  <c r="R523" i="4"/>
  <c r="P523" i="4"/>
  <c r="O523" i="4"/>
  <c r="M523" i="4"/>
  <c r="I523" i="4"/>
  <c r="G523" i="4"/>
  <c r="E523" i="4"/>
  <c r="B523" i="4"/>
  <c r="AD522" i="4"/>
  <c r="AB522" i="4"/>
  <c r="Y522" i="4"/>
  <c r="Z522" i="4" s="1"/>
  <c r="W522" i="4"/>
  <c r="U522" i="4"/>
  <c r="T522" i="4"/>
  <c r="R522" i="4"/>
  <c r="P522" i="4"/>
  <c r="O522" i="4"/>
  <c r="M522" i="4"/>
  <c r="I522" i="4"/>
  <c r="G522" i="4"/>
  <c r="E522" i="4"/>
  <c r="B522" i="4"/>
  <c r="AD521" i="4"/>
  <c r="AB521" i="4"/>
  <c r="Y521" i="4"/>
  <c r="Z521" i="4" s="1"/>
  <c r="W521" i="4"/>
  <c r="U521" i="4"/>
  <c r="T521" i="4"/>
  <c r="R521" i="4"/>
  <c r="P521" i="4"/>
  <c r="O521" i="4"/>
  <c r="M521" i="4"/>
  <c r="I521" i="4"/>
  <c r="B521" i="4"/>
  <c r="AD520" i="4"/>
  <c r="AB520" i="4"/>
  <c r="Y520" i="4"/>
  <c r="Z520" i="4" s="1"/>
  <c r="W520" i="4"/>
  <c r="U520" i="4"/>
  <c r="T520" i="4"/>
  <c r="R520" i="4"/>
  <c r="P520" i="4"/>
  <c r="O520" i="4"/>
  <c r="M520" i="4"/>
  <c r="I520" i="4"/>
  <c r="AD519" i="4"/>
  <c r="AB519" i="4"/>
  <c r="Y519" i="4"/>
  <c r="Z519" i="4" s="1"/>
  <c r="W519" i="4"/>
  <c r="U519" i="4"/>
  <c r="T519" i="4"/>
  <c r="R519" i="4"/>
  <c r="P519" i="4"/>
  <c r="O519" i="4"/>
  <c r="M519" i="4"/>
  <c r="I519" i="4"/>
  <c r="B519" i="4"/>
  <c r="B520" i="4" s="1"/>
  <c r="C517" i="17" s="1"/>
  <c r="P518" i="4"/>
  <c r="M518" i="4"/>
  <c r="K518" i="4"/>
  <c r="J518" i="4"/>
  <c r="H518" i="4"/>
  <c r="F518" i="4"/>
  <c r="D518" i="4"/>
  <c r="AD517" i="4"/>
  <c r="AB517" i="4"/>
  <c r="Y517" i="4"/>
  <c r="Z517" i="4" s="1"/>
  <c r="W517" i="4"/>
  <c r="U517" i="4"/>
  <c r="T517" i="4"/>
  <c r="R517" i="4"/>
  <c r="P517" i="4"/>
  <c r="O517" i="4"/>
  <c r="M517" i="4"/>
  <c r="I517" i="4"/>
  <c r="G517" i="4"/>
  <c r="E517" i="4"/>
  <c r="B517" i="4"/>
  <c r="AD516" i="4"/>
  <c r="AB516" i="4"/>
  <c r="Y516" i="4"/>
  <c r="Z516" i="4" s="1"/>
  <c r="W516" i="4"/>
  <c r="U516" i="4"/>
  <c r="T516" i="4"/>
  <c r="R516" i="4"/>
  <c r="P516" i="4"/>
  <c r="O516" i="4"/>
  <c r="M516" i="4"/>
  <c r="I516" i="4"/>
  <c r="G516" i="4"/>
  <c r="E516" i="4"/>
  <c r="B516" i="4"/>
  <c r="AD515" i="4"/>
  <c r="AB515" i="4"/>
  <c r="Y515" i="4"/>
  <c r="Z515" i="4" s="1"/>
  <c r="W515" i="4"/>
  <c r="U515" i="4"/>
  <c r="T515" i="4"/>
  <c r="R515" i="4"/>
  <c r="P515" i="4"/>
  <c r="O515" i="4"/>
  <c r="M515" i="4"/>
  <c r="I515" i="4"/>
  <c r="G515" i="4"/>
  <c r="E515" i="4"/>
  <c r="B515" i="4"/>
  <c r="AD514" i="4"/>
  <c r="AB514" i="4"/>
  <c r="Y514" i="4"/>
  <c r="Z514" i="4" s="1"/>
  <c r="W514" i="4"/>
  <c r="U514" i="4"/>
  <c r="T514" i="4"/>
  <c r="R514" i="4"/>
  <c r="P514" i="4"/>
  <c r="O514" i="4"/>
  <c r="M514" i="4"/>
  <c r="I514" i="4"/>
  <c r="G514" i="4"/>
  <c r="E514" i="4"/>
  <c r="B514" i="4"/>
  <c r="C511" i="17" s="1"/>
  <c r="AD513" i="4"/>
  <c r="AB513" i="4"/>
  <c r="Y513" i="4"/>
  <c r="Z513" i="4" s="1"/>
  <c r="W513" i="4"/>
  <c r="U513" i="4"/>
  <c r="T513" i="4"/>
  <c r="R513" i="4"/>
  <c r="P513" i="4"/>
  <c r="O513" i="4"/>
  <c r="M513" i="4"/>
  <c r="I513" i="4"/>
  <c r="G513" i="4"/>
  <c r="E513" i="4"/>
  <c r="B513" i="4"/>
  <c r="AD512" i="4"/>
  <c r="AB512" i="4"/>
  <c r="Y512" i="4"/>
  <c r="Z512" i="4" s="1"/>
  <c r="W512" i="4"/>
  <c r="U512" i="4"/>
  <c r="T512" i="4"/>
  <c r="R512" i="4"/>
  <c r="P512" i="4"/>
  <c r="O512" i="4"/>
  <c r="M512" i="4"/>
  <c r="I512" i="4"/>
  <c r="G512" i="4"/>
  <c r="E512" i="4"/>
  <c r="B512" i="4"/>
  <c r="AD511" i="4"/>
  <c r="AB511" i="4"/>
  <c r="Y511" i="4"/>
  <c r="Z511" i="4" s="1"/>
  <c r="W511" i="4"/>
  <c r="U511" i="4"/>
  <c r="T511" i="4"/>
  <c r="R511" i="4"/>
  <c r="P511" i="4"/>
  <c r="O511" i="4"/>
  <c r="M511" i="4"/>
  <c r="I511" i="4"/>
  <c r="G511" i="4"/>
  <c r="E511" i="4"/>
  <c r="B511" i="4"/>
  <c r="AD510" i="4"/>
  <c r="AB510" i="4"/>
  <c r="Y510" i="4"/>
  <c r="Z510" i="4" s="1"/>
  <c r="W510" i="4"/>
  <c r="U510" i="4"/>
  <c r="T510" i="4"/>
  <c r="R510" i="4"/>
  <c r="P510" i="4"/>
  <c r="O510" i="4"/>
  <c r="M510" i="4"/>
  <c r="I510" i="4"/>
  <c r="B510" i="4"/>
  <c r="C507" i="17" s="1"/>
  <c r="AD509" i="4"/>
  <c r="AB509" i="4"/>
  <c r="Y509" i="4"/>
  <c r="Z509" i="4" s="1"/>
  <c r="W509" i="4"/>
  <c r="U509" i="4"/>
  <c r="T509" i="4"/>
  <c r="R509" i="4"/>
  <c r="P509" i="4"/>
  <c r="O509" i="4"/>
  <c r="M509" i="4"/>
  <c r="I509" i="4"/>
  <c r="B509" i="4"/>
  <c r="AD508" i="4"/>
  <c r="AB508" i="4"/>
  <c r="Y508" i="4"/>
  <c r="Z508" i="4"/>
  <c r="W508" i="4"/>
  <c r="U508" i="4"/>
  <c r="T508" i="4"/>
  <c r="R508" i="4"/>
  <c r="P508" i="4"/>
  <c r="O508" i="4"/>
  <c r="M508" i="4"/>
  <c r="B508" i="4"/>
  <c r="P507" i="4"/>
  <c r="M507" i="4"/>
  <c r="K507" i="4"/>
  <c r="J507" i="4"/>
  <c r="H507" i="4"/>
  <c r="F507" i="4"/>
  <c r="D507" i="4"/>
  <c r="AD506" i="4"/>
  <c r="AB506" i="4"/>
  <c r="Y506" i="4"/>
  <c r="Z506" i="4" s="1"/>
  <c r="W506" i="4"/>
  <c r="U506" i="4"/>
  <c r="T506" i="4"/>
  <c r="R506" i="4"/>
  <c r="P506" i="4"/>
  <c r="O506" i="4"/>
  <c r="M506" i="4"/>
  <c r="I506" i="4"/>
  <c r="G506" i="4"/>
  <c r="E506" i="4"/>
  <c r="B506" i="4"/>
  <c r="AD505" i="4"/>
  <c r="AB505" i="4"/>
  <c r="Y505" i="4"/>
  <c r="Z505" i="4" s="1"/>
  <c r="W505" i="4"/>
  <c r="U505" i="4"/>
  <c r="T505" i="4"/>
  <c r="R505" i="4"/>
  <c r="P505" i="4"/>
  <c r="O505" i="4"/>
  <c r="M505" i="4"/>
  <c r="I505" i="4"/>
  <c r="G505" i="4"/>
  <c r="E505" i="4"/>
  <c r="B505" i="4"/>
  <c r="C502" i="17" s="1"/>
  <c r="AD504" i="4"/>
  <c r="AB504" i="4"/>
  <c r="Y504" i="4"/>
  <c r="Z504" i="4" s="1"/>
  <c r="W504" i="4"/>
  <c r="U504" i="4"/>
  <c r="T504" i="4"/>
  <c r="R504" i="4"/>
  <c r="P504" i="4"/>
  <c r="O504" i="4"/>
  <c r="M504" i="4"/>
  <c r="I504" i="4"/>
  <c r="G504" i="4"/>
  <c r="E504" i="4"/>
  <c r="B504" i="4"/>
  <c r="AD503" i="4"/>
  <c r="AB503" i="4"/>
  <c r="Y503" i="4"/>
  <c r="Z503" i="4" s="1"/>
  <c r="W503" i="4"/>
  <c r="U503" i="4"/>
  <c r="T503" i="4"/>
  <c r="R503" i="4"/>
  <c r="P503" i="4"/>
  <c r="O503" i="4"/>
  <c r="M503" i="4"/>
  <c r="I503" i="4"/>
  <c r="G503" i="4"/>
  <c r="E503" i="4"/>
  <c r="B503" i="4"/>
  <c r="AD502" i="4"/>
  <c r="AB502" i="4"/>
  <c r="Y502" i="4"/>
  <c r="Z502" i="4" s="1"/>
  <c r="W502" i="4"/>
  <c r="U502" i="4"/>
  <c r="T502" i="4"/>
  <c r="R502" i="4"/>
  <c r="P502" i="4"/>
  <c r="O502" i="4"/>
  <c r="M502" i="4"/>
  <c r="I502" i="4"/>
  <c r="G502" i="4"/>
  <c r="E502" i="4"/>
  <c r="B502" i="4"/>
  <c r="AD501" i="4"/>
  <c r="AB501" i="4"/>
  <c r="Y501" i="4"/>
  <c r="Z501" i="4" s="1"/>
  <c r="W501" i="4"/>
  <c r="U501" i="4"/>
  <c r="T501" i="4"/>
  <c r="R501" i="4"/>
  <c r="P501" i="4"/>
  <c r="O501" i="4"/>
  <c r="M501" i="4"/>
  <c r="I501" i="4"/>
  <c r="G501" i="4"/>
  <c r="E501" i="4"/>
  <c r="B501" i="4"/>
  <c r="C498" i="17" s="1"/>
  <c r="AD500" i="4"/>
  <c r="AB500" i="4"/>
  <c r="Y500" i="4"/>
  <c r="Z500" i="4" s="1"/>
  <c r="W500" i="4"/>
  <c r="U500" i="4"/>
  <c r="T500" i="4"/>
  <c r="R500" i="4"/>
  <c r="P500" i="4"/>
  <c r="O500" i="4"/>
  <c r="M500" i="4"/>
  <c r="I500" i="4"/>
  <c r="G500" i="4"/>
  <c r="E500" i="4"/>
  <c r="B500" i="4"/>
  <c r="AD499" i="4"/>
  <c r="AB499" i="4"/>
  <c r="Y499" i="4"/>
  <c r="Z499" i="4" s="1"/>
  <c r="W499" i="4"/>
  <c r="U499" i="4"/>
  <c r="T499" i="4"/>
  <c r="R499" i="4"/>
  <c r="P499" i="4"/>
  <c r="O499" i="4"/>
  <c r="M499" i="4"/>
  <c r="AD498" i="4"/>
  <c r="AB498" i="4"/>
  <c r="Y498" i="4"/>
  <c r="Z498" i="4" s="1"/>
  <c r="W498" i="4"/>
  <c r="U498" i="4"/>
  <c r="T498" i="4"/>
  <c r="R498" i="4"/>
  <c r="P498" i="4"/>
  <c r="O498" i="4"/>
  <c r="M498" i="4"/>
  <c r="AD497" i="4"/>
  <c r="AB497" i="4"/>
  <c r="Y497" i="4"/>
  <c r="Z497" i="4" s="1"/>
  <c r="W497" i="4"/>
  <c r="U497" i="4"/>
  <c r="T497" i="4"/>
  <c r="R497" i="4"/>
  <c r="P497" i="4"/>
  <c r="O497" i="4"/>
  <c r="M497" i="4"/>
  <c r="B497" i="4"/>
  <c r="C494" i="17" s="1"/>
  <c r="P496" i="4"/>
  <c r="M496" i="4"/>
  <c r="K496" i="4"/>
  <c r="J496" i="4"/>
  <c r="H496" i="4"/>
  <c r="F496" i="4"/>
  <c r="D496" i="4"/>
  <c r="AD495" i="4"/>
  <c r="AB495" i="4"/>
  <c r="Y495" i="4"/>
  <c r="Z495" i="4" s="1"/>
  <c r="W495" i="4"/>
  <c r="U495" i="4"/>
  <c r="T495" i="4"/>
  <c r="R495" i="4"/>
  <c r="P495" i="4"/>
  <c r="O495" i="4"/>
  <c r="M495" i="4"/>
  <c r="I495" i="4"/>
  <c r="G495" i="4"/>
  <c r="E495" i="4"/>
  <c r="B495" i="4"/>
  <c r="AD494" i="4"/>
  <c r="AB494" i="4"/>
  <c r="Y494" i="4"/>
  <c r="Z494" i="4" s="1"/>
  <c r="W494" i="4"/>
  <c r="U494" i="4"/>
  <c r="T494" i="4"/>
  <c r="R494" i="4"/>
  <c r="P494" i="4"/>
  <c r="O494" i="4"/>
  <c r="M494" i="4"/>
  <c r="I494" i="4"/>
  <c r="G494" i="4"/>
  <c r="E494" i="4"/>
  <c r="B494" i="4"/>
  <c r="AD493" i="4"/>
  <c r="AB493" i="4"/>
  <c r="Y493" i="4"/>
  <c r="Z493" i="4" s="1"/>
  <c r="W493" i="4"/>
  <c r="U493" i="4"/>
  <c r="T493" i="4"/>
  <c r="R493" i="4"/>
  <c r="P493" i="4"/>
  <c r="O493" i="4"/>
  <c r="M493" i="4"/>
  <c r="I493" i="4"/>
  <c r="G493" i="4"/>
  <c r="E493" i="4"/>
  <c r="B493" i="4"/>
  <c r="AD492" i="4"/>
  <c r="AB492" i="4"/>
  <c r="Y492" i="4"/>
  <c r="Z492" i="4" s="1"/>
  <c r="W492" i="4"/>
  <c r="U492" i="4"/>
  <c r="T492" i="4"/>
  <c r="R492" i="4"/>
  <c r="P492" i="4"/>
  <c r="O492" i="4"/>
  <c r="M492" i="4"/>
  <c r="I492" i="4"/>
  <c r="G492" i="4"/>
  <c r="E492" i="4"/>
  <c r="B492" i="4"/>
  <c r="AD491" i="4"/>
  <c r="AB491" i="4"/>
  <c r="Y491" i="4"/>
  <c r="Z491" i="4" s="1"/>
  <c r="W491" i="4"/>
  <c r="U491" i="4"/>
  <c r="T491" i="4"/>
  <c r="R491" i="4"/>
  <c r="P491" i="4"/>
  <c r="O491" i="4"/>
  <c r="M491" i="4"/>
  <c r="I491" i="4"/>
  <c r="G491" i="4"/>
  <c r="E491" i="4"/>
  <c r="B491" i="4"/>
  <c r="AD490" i="4"/>
  <c r="AB490" i="4"/>
  <c r="Y490" i="4"/>
  <c r="Z490" i="4" s="1"/>
  <c r="W490" i="4"/>
  <c r="U490" i="4"/>
  <c r="T490" i="4"/>
  <c r="R490" i="4"/>
  <c r="P490" i="4"/>
  <c r="O490" i="4"/>
  <c r="M490" i="4"/>
  <c r="I490" i="4"/>
  <c r="G490" i="4"/>
  <c r="E490" i="4"/>
  <c r="B490" i="4"/>
  <c r="AD489" i="4"/>
  <c r="AB489" i="4"/>
  <c r="Y489" i="4"/>
  <c r="Z489" i="4" s="1"/>
  <c r="W489" i="4"/>
  <c r="U489" i="4"/>
  <c r="T489" i="4"/>
  <c r="R489" i="4"/>
  <c r="P489" i="4"/>
  <c r="O489" i="4"/>
  <c r="M489" i="4"/>
  <c r="I489" i="4"/>
  <c r="G489" i="4"/>
  <c r="E489" i="4"/>
  <c r="B489" i="4"/>
  <c r="AD488" i="4"/>
  <c r="AB488" i="4"/>
  <c r="Y488" i="4"/>
  <c r="Z488" i="4" s="1"/>
  <c r="W488" i="4"/>
  <c r="U488" i="4"/>
  <c r="T488" i="4"/>
  <c r="R488" i="4"/>
  <c r="P488" i="4"/>
  <c r="O488" i="4"/>
  <c r="M488" i="4"/>
  <c r="I488" i="4"/>
  <c r="B488" i="4"/>
  <c r="AD487" i="4"/>
  <c r="AB487" i="4"/>
  <c r="Y487" i="4"/>
  <c r="Z487" i="4" s="1"/>
  <c r="W487" i="4"/>
  <c r="U487" i="4"/>
  <c r="T487" i="4"/>
  <c r="R487" i="4"/>
  <c r="P487" i="4"/>
  <c r="O487" i="4"/>
  <c r="M487" i="4"/>
  <c r="I487" i="4"/>
  <c r="B487" i="4"/>
  <c r="AD486" i="4"/>
  <c r="AB486" i="4"/>
  <c r="Y486" i="4"/>
  <c r="Z486" i="4" s="1"/>
  <c r="W486" i="4"/>
  <c r="U486" i="4"/>
  <c r="T486" i="4"/>
  <c r="R486" i="4"/>
  <c r="P486" i="4"/>
  <c r="O486" i="4"/>
  <c r="M486" i="4"/>
  <c r="B486" i="4"/>
  <c r="P485" i="4"/>
  <c r="M485" i="4"/>
  <c r="K485" i="4"/>
  <c r="J485" i="4"/>
  <c r="H485" i="4"/>
  <c r="F485" i="4"/>
  <c r="D485" i="4"/>
  <c r="AD484" i="4"/>
  <c r="AB484" i="4"/>
  <c r="Y484" i="4"/>
  <c r="Z484" i="4" s="1"/>
  <c r="W484" i="4"/>
  <c r="U484" i="4"/>
  <c r="T484" i="4"/>
  <c r="R484" i="4"/>
  <c r="P484" i="4"/>
  <c r="O484" i="4"/>
  <c r="M484" i="4"/>
  <c r="I484" i="4"/>
  <c r="G484" i="4"/>
  <c r="E484" i="4"/>
  <c r="B484" i="4"/>
  <c r="AD483" i="4"/>
  <c r="AB483" i="4"/>
  <c r="Y483" i="4"/>
  <c r="Z483" i="4" s="1"/>
  <c r="W483" i="4"/>
  <c r="U483" i="4"/>
  <c r="T483" i="4"/>
  <c r="R483" i="4"/>
  <c r="P483" i="4"/>
  <c r="O483" i="4"/>
  <c r="M483" i="4"/>
  <c r="I483" i="4"/>
  <c r="G483" i="4"/>
  <c r="E483" i="4"/>
  <c r="B483" i="4"/>
  <c r="AD482" i="4"/>
  <c r="AB482" i="4"/>
  <c r="Y482" i="4"/>
  <c r="Z482" i="4" s="1"/>
  <c r="W482" i="4"/>
  <c r="U482" i="4"/>
  <c r="T482" i="4"/>
  <c r="R482" i="4"/>
  <c r="P482" i="4"/>
  <c r="O482" i="4"/>
  <c r="M482" i="4"/>
  <c r="I482" i="4"/>
  <c r="G482" i="4"/>
  <c r="E482" i="4"/>
  <c r="B482" i="4"/>
  <c r="AD481" i="4"/>
  <c r="AB481" i="4"/>
  <c r="Y481" i="4"/>
  <c r="Z481" i="4" s="1"/>
  <c r="W481" i="4"/>
  <c r="U481" i="4"/>
  <c r="T481" i="4"/>
  <c r="R481" i="4"/>
  <c r="P481" i="4"/>
  <c r="O481" i="4"/>
  <c r="M481" i="4"/>
  <c r="I481" i="4"/>
  <c r="G481" i="4"/>
  <c r="E481" i="4"/>
  <c r="B481" i="4"/>
  <c r="AD480" i="4"/>
  <c r="AB480" i="4"/>
  <c r="Y480" i="4"/>
  <c r="Z480" i="4" s="1"/>
  <c r="W480" i="4"/>
  <c r="U480" i="4"/>
  <c r="T480" i="4"/>
  <c r="R480" i="4"/>
  <c r="P480" i="4"/>
  <c r="O480" i="4"/>
  <c r="M480" i="4"/>
  <c r="I480" i="4"/>
  <c r="G480" i="4"/>
  <c r="E480" i="4"/>
  <c r="B480" i="4"/>
  <c r="AD479" i="4"/>
  <c r="AB479" i="4"/>
  <c r="Y479" i="4"/>
  <c r="Z479" i="4" s="1"/>
  <c r="W479" i="4"/>
  <c r="U479" i="4"/>
  <c r="T479" i="4"/>
  <c r="R479" i="4"/>
  <c r="P479" i="4"/>
  <c r="O479" i="4"/>
  <c r="M479" i="4"/>
  <c r="I479" i="4"/>
  <c r="G479" i="4"/>
  <c r="E479" i="4"/>
  <c r="B479" i="4"/>
  <c r="AD478" i="4"/>
  <c r="AB478" i="4"/>
  <c r="Y478" i="4"/>
  <c r="Z478" i="4" s="1"/>
  <c r="W478" i="4"/>
  <c r="U478" i="4"/>
  <c r="T478" i="4"/>
  <c r="R478" i="4"/>
  <c r="P478" i="4"/>
  <c r="O478" i="4"/>
  <c r="M478" i="4"/>
  <c r="I478" i="4"/>
  <c r="G478" i="4"/>
  <c r="E478" i="4"/>
  <c r="B478" i="4"/>
  <c r="AD477" i="4"/>
  <c r="AB477" i="4"/>
  <c r="Y477" i="4"/>
  <c r="Z477" i="4" s="1"/>
  <c r="W477" i="4"/>
  <c r="U477" i="4"/>
  <c r="T477" i="4"/>
  <c r="R477" i="4"/>
  <c r="P477" i="4"/>
  <c r="O477" i="4"/>
  <c r="M477" i="4"/>
  <c r="AD476" i="4"/>
  <c r="AB476" i="4"/>
  <c r="Y476" i="4"/>
  <c r="Z476" i="4" s="1"/>
  <c r="W476" i="4"/>
  <c r="U476" i="4"/>
  <c r="T476" i="4"/>
  <c r="R476" i="4"/>
  <c r="P476" i="4"/>
  <c r="O476" i="4"/>
  <c r="M476" i="4"/>
  <c r="AD475" i="4"/>
  <c r="AB475" i="4"/>
  <c r="Y475" i="4"/>
  <c r="Z475" i="4" s="1"/>
  <c r="W475" i="4"/>
  <c r="U475" i="4"/>
  <c r="T475" i="4"/>
  <c r="R475" i="4"/>
  <c r="P475" i="4"/>
  <c r="O475" i="4"/>
  <c r="M475" i="4"/>
  <c r="B475" i="4"/>
  <c r="B476" i="4" s="1"/>
  <c r="B477" i="4" s="1"/>
  <c r="P474" i="4"/>
  <c r="M474" i="4"/>
  <c r="K474" i="4"/>
  <c r="J474" i="4"/>
  <c r="H474" i="4"/>
  <c r="F474" i="4"/>
  <c r="D474" i="4"/>
  <c r="AD473" i="4"/>
  <c r="AB473" i="4"/>
  <c r="Y473" i="4"/>
  <c r="Z473" i="4" s="1"/>
  <c r="W473" i="4"/>
  <c r="U473" i="4"/>
  <c r="T473" i="4"/>
  <c r="R473" i="4"/>
  <c r="P473" i="4"/>
  <c r="O473" i="4"/>
  <c r="M473" i="4"/>
  <c r="I473" i="4"/>
  <c r="G473" i="4"/>
  <c r="E473" i="4"/>
  <c r="B473" i="4"/>
  <c r="AD472" i="4"/>
  <c r="AB472" i="4"/>
  <c r="Y472" i="4"/>
  <c r="Z472" i="4" s="1"/>
  <c r="W472" i="4"/>
  <c r="U472" i="4"/>
  <c r="T472" i="4"/>
  <c r="R472" i="4"/>
  <c r="P472" i="4"/>
  <c r="O472" i="4"/>
  <c r="M472" i="4"/>
  <c r="I472" i="4"/>
  <c r="G472" i="4"/>
  <c r="E472" i="4"/>
  <c r="B472" i="4"/>
  <c r="AD471" i="4"/>
  <c r="AB471" i="4"/>
  <c r="Y471" i="4"/>
  <c r="Z471" i="4" s="1"/>
  <c r="W471" i="4"/>
  <c r="U471" i="4"/>
  <c r="T471" i="4"/>
  <c r="R471" i="4"/>
  <c r="P471" i="4"/>
  <c r="O471" i="4"/>
  <c r="M471" i="4"/>
  <c r="I471" i="4"/>
  <c r="G471" i="4"/>
  <c r="E471" i="4"/>
  <c r="B471" i="4"/>
  <c r="AD470" i="4"/>
  <c r="AB470" i="4"/>
  <c r="Y470" i="4"/>
  <c r="Z470" i="4" s="1"/>
  <c r="W470" i="4"/>
  <c r="U470" i="4"/>
  <c r="T470" i="4"/>
  <c r="R470" i="4"/>
  <c r="P470" i="4"/>
  <c r="O470" i="4"/>
  <c r="M470" i="4"/>
  <c r="I470" i="4"/>
  <c r="G470" i="4"/>
  <c r="E470" i="4"/>
  <c r="B470" i="4"/>
  <c r="AD469" i="4"/>
  <c r="AB469" i="4"/>
  <c r="Y469" i="4"/>
  <c r="Z469" i="4" s="1"/>
  <c r="W469" i="4"/>
  <c r="U469" i="4"/>
  <c r="T469" i="4"/>
  <c r="R469" i="4"/>
  <c r="P469" i="4"/>
  <c r="O469" i="4"/>
  <c r="M469" i="4"/>
  <c r="I469" i="4"/>
  <c r="G469" i="4"/>
  <c r="E469" i="4"/>
  <c r="B469" i="4"/>
  <c r="AD468" i="4"/>
  <c r="AB468" i="4"/>
  <c r="Y468" i="4"/>
  <c r="Z468" i="4" s="1"/>
  <c r="W468" i="4"/>
  <c r="U468" i="4"/>
  <c r="T468" i="4"/>
  <c r="R468" i="4"/>
  <c r="P468" i="4"/>
  <c r="O468" i="4"/>
  <c r="M468" i="4"/>
  <c r="I468" i="4"/>
  <c r="G468" i="4"/>
  <c r="E468" i="4"/>
  <c r="B468" i="4"/>
  <c r="AD467" i="4"/>
  <c r="AB467" i="4"/>
  <c r="Y467" i="4"/>
  <c r="Z467" i="4" s="1"/>
  <c r="W467" i="4"/>
  <c r="U467" i="4"/>
  <c r="T467" i="4"/>
  <c r="R467" i="4"/>
  <c r="P467" i="4"/>
  <c r="O467" i="4"/>
  <c r="M467" i="4"/>
  <c r="I467" i="4"/>
  <c r="G467" i="4"/>
  <c r="E467" i="4"/>
  <c r="B467" i="4"/>
  <c r="AD466" i="4"/>
  <c r="AB466" i="4"/>
  <c r="Y466" i="4"/>
  <c r="Z466" i="4" s="1"/>
  <c r="W466" i="4"/>
  <c r="U466" i="4"/>
  <c r="T466" i="4"/>
  <c r="R466" i="4"/>
  <c r="P466" i="4"/>
  <c r="O466" i="4"/>
  <c r="M466" i="4"/>
  <c r="I466" i="4"/>
  <c r="B466" i="4"/>
  <c r="AD465" i="4"/>
  <c r="AB465" i="4"/>
  <c r="Y465" i="4"/>
  <c r="Z465" i="4" s="1"/>
  <c r="W465" i="4"/>
  <c r="U465" i="4"/>
  <c r="T465" i="4"/>
  <c r="R465" i="4"/>
  <c r="P465" i="4"/>
  <c r="O465" i="4"/>
  <c r="M465" i="4"/>
  <c r="I465" i="4"/>
  <c r="AD464" i="4"/>
  <c r="AB464" i="4"/>
  <c r="Y464" i="4"/>
  <c r="Z464" i="4" s="1"/>
  <c r="W464" i="4"/>
  <c r="U464" i="4"/>
  <c r="T464" i="4"/>
  <c r="R464" i="4"/>
  <c r="P464" i="4"/>
  <c r="O464" i="4"/>
  <c r="M464" i="4"/>
  <c r="I464" i="4"/>
  <c r="B464" i="4"/>
  <c r="B465" i="4" s="1"/>
  <c r="P463" i="4"/>
  <c r="M463" i="4"/>
  <c r="K463" i="4"/>
  <c r="J463" i="4"/>
  <c r="H463" i="4"/>
  <c r="F463" i="4"/>
  <c r="D463" i="4"/>
  <c r="AD462" i="4"/>
  <c r="AB462" i="4"/>
  <c r="Y462" i="4"/>
  <c r="Z462" i="4" s="1"/>
  <c r="W462" i="4"/>
  <c r="U462" i="4"/>
  <c r="T462" i="4"/>
  <c r="R462" i="4"/>
  <c r="P462" i="4"/>
  <c r="O462" i="4"/>
  <c r="M462" i="4"/>
  <c r="I462" i="4"/>
  <c r="G462" i="4"/>
  <c r="E462" i="4"/>
  <c r="B462" i="4"/>
  <c r="C459" i="17" s="1"/>
  <c r="AD461" i="4"/>
  <c r="AB461" i="4"/>
  <c r="Y461" i="4"/>
  <c r="Z461" i="4" s="1"/>
  <c r="W461" i="4"/>
  <c r="U461" i="4"/>
  <c r="T461" i="4"/>
  <c r="R461" i="4"/>
  <c r="P461" i="4"/>
  <c r="O461" i="4"/>
  <c r="M461" i="4"/>
  <c r="I461" i="4"/>
  <c r="G461" i="4"/>
  <c r="E461" i="4"/>
  <c r="B461" i="4"/>
  <c r="C458" i="17" s="1"/>
  <c r="AD460" i="4"/>
  <c r="AB460" i="4"/>
  <c r="Y460" i="4"/>
  <c r="Z460" i="4" s="1"/>
  <c r="W460" i="4"/>
  <c r="U460" i="4"/>
  <c r="T460" i="4"/>
  <c r="R460" i="4"/>
  <c r="P460" i="4"/>
  <c r="O460" i="4"/>
  <c r="M460" i="4"/>
  <c r="I460" i="4"/>
  <c r="G460" i="4"/>
  <c r="E460" i="4"/>
  <c r="B460" i="4"/>
  <c r="AD459" i="4"/>
  <c r="AB459" i="4"/>
  <c r="Y459" i="4"/>
  <c r="Z459" i="4" s="1"/>
  <c r="W459" i="4"/>
  <c r="U459" i="4"/>
  <c r="T459" i="4"/>
  <c r="R459" i="4"/>
  <c r="P459" i="4"/>
  <c r="O459" i="4"/>
  <c r="M459" i="4"/>
  <c r="I459" i="4"/>
  <c r="G459" i="4"/>
  <c r="E459" i="4"/>
  <c r="B459" i="4"/>
  <c r="AD458" i="4"/>
  <c r="AB458" i="4"/>
  <c r="Y458" i="4"/>
  <c r="Z458" i="4" s="1"/>
  <c r="W458" i="4"/>
  <c r="U458" i="4"/>
  <c r="T458" i="4"/>
  <c r="R458" i="4"/>
  <c r="P458" i="4"/>
  <c r="O458" i="4"/>
  <c r="M458" i="4"/>
  <c r="I458" i="4"/>
  <c r="G458" i="4"/>
  <c r="E458" i="4"/>
  <c r="B458" i="4"/>
  <c r="AD457" i="4"/>
  <c r="AB457" i="4"/>
  <c r="Y457" i="4"/>
  <c r="Z457" i="4" s="1"/>
  <c r="W457" i="4"/>
  <c r="U457" i="4"/>
  <c r="T457" i="4"/>
  <c r="R457" i="4"/>
  <c r="P457" i="4"/>
  <c r="O457" i="4"/>
  <c r="M457" i="4"/>
  <c r="I457" i="4"/>
  <c r="G457" i="4"/>
  <c r="E457" i="4"/>
  <c r="B457" i="4"/>
  <c r="C454" i="17" s="1"/>
  <c r="AD456" i="4"/>
  <c r="AB456" i="4"/>
  <c r="Y456" i="4"/>
  <c r="Z456" i="4" s="1"/>
  <c r="W456" i="4"/>
  <c r="U456" i="4"/>
  <c r="T456" i="4"/>
  <c r="R456" i="4"/>
  <c r="P456" i="4"/>
  <c r="O456" i="4"/>
  <c r="M456" i="4"/>
  <c r="I456" i="4"/>
  <c r="G456" i="4"/>
  <c r="E456" i="4"/>
  <c r="B456" i="4"/>
  <c r="AD455" i="4"/>
  <c r="AB455" i="4"/>
  <c r="Y455" i="4"/>
  <c r="Z455" i="4" s="1"/>
  <c r="W455" i="4"/>
  <c r="U455" i="4"/>
  <c r="T455" i="4"/>
  <c r="R455" i="4"/>
  <c r="P455" i="4"/>
  <c r="O455" i="4"/>
  <c r="M455" i="4"/>
  <c r="I455" i="4"/>
  <c r="B455" i="4"/>
  <c r="AD454" i="4"/>
  <c r="AB454" i="4"/>
  <c r="Y454" i="4"/>
  <c r="Z454" i="4" s="1"/>
  <c r="W454" i="4"/>
  <c r="U454" i="4"/>
  <c r="T454" i="4"/>
  <c r="R454" i="4"/>
  <c r="P454" i="4"/>
  <c r="O454" i="4"/>
  <c r="M454" i="4"/>
  <c r="I454" i="4"/>
  <c r="B454" i="4"/>
  <c r="AD453" i="4"/>
  <c r="AB453" i="4"/>
  <c r="Y453" i="4"/>
  <c r="Z453" i="4" s="1"/>
  <c r="W453" i="4"/>
  <c r="U453" i="4"/>
  <c r="T453" i="4"/>
  <c r="R453" i="4"/>
  <c r="P453" i="4"/>
  <c r="O453" i="4"/>
  <c r="M453" i="4"/>
  <c r="B453" i="4"/>
  <c r="C450" i="17" s="1"/>
  <c r="P452" i="4"/>
  <c r="M452" i="4"/>
  <c r="K452" i="4"/>
  <c r="J452" i="4"/>
  <c r="H452" i="4"/>
  <c r="S452" i="4" s="1"/>
  <c r="T452" i="4" s="1"/>
  <c r="F452" i="4"/>
  <c r="D452" i="4"/>
  <c r="AD451" i="4"/>
  <c r="AB451" i="4"/>
  <c r="Y451" i="4"/>
  <c r="Z451" i="4" s="1"/>
  <c r="W451" i="4"/>
  <c r="U451" i="4"/>
  <c r="T451" i="4"/>
  <c r="R451" i="4"/>
  <c r="P451" i="4"/>
  <c r="O451" i="4"/>
  <c r="M451" i="4"/>
  <c r="I451" i="4"/>
  <c r="G451" i="4"/>
  <c r="E451" i="4"/>
  <c r="B451" i="4"/>
  <c r="AD450" i="4"/>
  <c r="AB450" i="4"/>
  <c r="Y450" i="4"/>
  <c r="Z450" i="4" s="1"/>
  <c r="W450" i="4"/>
  <c r="U450" i="4"/>
  <c r="T450" i="4"/>
  <c r="R450" i="4"/>
  <c r="P450" i="4"/>
  <c r="O450" i="4"/>
  <c r="M450" i="4"/>
  <c r="I450" i="4"/>
  <c r="G450" i="4"/>
  <c r="E450" i="4"/>
  <c r="B450" i="4"/>
  <c r="AD449" i="4"/>
  <c r="AB449" i="4"/>
  <c r="Y449" i="4"/>
  <c r="Z449" i="4" s="1"/>
  <c r="W449" i="4"/>
  <c r="U449" i="4"/>
  <c r="T449" i="4"/>
  <c r="R449" i="4"/>
  <c r="P449" i="4"/>
  <c r="O449" i="4"/>
  <c r="M449" i="4"/>
  <c r="I449" i="4"/>
  <c r="G449" i="4"/>
  <c r="E449" i="4"/>
  <c r="B449" i="4"/>
  <c r="AD448" i="4"/>
  <c r="AB448" i="4"/>
  <c r="Y448" i="4"/>
  <c r="Z448" i="4" s="1"/>
  <c r="W448" i="4"/>
  <c r="U448" i="4"/>
  <c r="T448" i="4"/>
  <c r="R448" i="4"/>
  <c r="P448" i="4"/>
  <c r="O448" i="4"/>
  <c r="M448" i="4"/>
  <c r="I448" i="4"/>
  <c r="G448" i="4"/>
  <c r="E448" i="4"/>
  <c r="B448" i="4"/>
  <c r="AD447" i="4"/>
  <c r="AB447" i="4"/>
  <c r="Y447" i="4"/>
  <c r="Z447" i="4" s="1"/>
  <c r="W447" i="4"/>
  <c r="U447" i="4"/>
  <c r="T447" i="4"/>
  <c r="R447" i="4"/>
  <c r="P447" i="4"/>
  <c r="O447" i="4"/>
  <c r="M447" i="4"/>
  <c r="I447" i="4"/>
  <c r="G447" i="4"/>
  <c r="E447" i="4"/>
  <c r="B447" i="4"/>
  <c r="AD446" i="4"/>
  <c r="AB446" i="4"/>
  <c r="Y446" i="4"/>
  <c r="Z446" i="4" s="1"/>
  <c r="W446" i="4"/>
  <c r="U446" i="4"/>
  <c r="T446" i="4"/>
  <c r="R446" i="4"/>
  <c r="P446" i="4"/>
  <c r="O446" i="4"/>
  <c r="M446" i="4"/>
  <c r="I446" i="4"/>
  <c r="G446" i="4"/>
  <c r="E446" i="4"/>
  <c r="B446" i="4"/>
  <c r="AD445" i="4"/>
  <c r="AB445" i="4"/>
  <c r="Y445" i="4"/>
  <c r="Z445" i="4" s="1"/>
  <c r="W445" i="4"/>
  <c r="U445" i="4"/>
  <c r="T445" i="4"/>
  <c r="R445" i="4"/>
  <c r="P445" i="4"/>
  <c r="O445" i="4"/>
  <c r="M445" i="4"/>
  <c r="I445" i="4"/>
  <c r="G445" i="4"/>
  <c r="E445" i="4"/>
  <c r="B445" i="4"/>
  <c r="AD444" i="4"/>
  <c r="AB444" i="4"/>
  <c r="Y444" i="4"/>
  <c r="Z444" i="4" s="1"/>
  <c r="W444" i="4"/>
  <c r="U444" i="4"/>
  <c r="T444" i="4"/>
  <c r="R444" i="4"/>
  <c r="P444" i="4"/>
  <c r="O444" i="4"/>
  <c r="M444" i="4"/>
  <c r="I444" i="4"/>
  <c r="B444" i="4"/>
  <c r="AD443" i="4"/>
  <c r="AB443" i="4"/>
  <c r="Y443" i="4"/>
  <c r="Z443" i="4" s="1"/>
  <c r="W443" i="4"/>
  <c r="U443" i="4"/>
  <c r="T443" i="4"/>
  <c r="R443" i="4"/>
  <c r="P443" i="4"/>
  <c r="O443" i="4"/>
  <c r="M443" i="4"/>
  <c r="I443" i="4"/>
  <c r="B443" i="4"/>
  <c r="AD442" i="4"/>
  <c r="AB442" i="4"/>
  <c r="Y442" i="4"/>
  <c r="Z442" i="4" s="1"/>
  <c r="W442" i="4"/>
  <c r="U442" i="4"/>
  <c r="T442" i="4"/>
  <c r="R442" i="4"/>
  <c r="P442" i="4"/>
  <c r="O442" i="4"/>
  <c r="M442" i="4"/>
  <c r="B442" i="4"/>
  <c r="P441" i="4"/>
  <c r="M441" i="4"/>
  <c r="K441" i="4"/>
  <c r="J441" i="4"/>
  <c r="H441" i="4"/>
  <c r="F441" i="4"/>
  <c r="D441" i="4"/>
  <c r="AD440" i="4"/>
  <c r="AB440" i="4"/>
  <c r="Y440" i="4"/>
  <c r="Z440" i="4" s="1"/>
  <c r="W440" i="4"/>
  <c r="U440" i="4"/>
  <c r="T440" i="4"/>
  <c r="R440" i="4"/>
  <c r="P440" i="4"/>
  <c r="O440" i="4"/>
  <c r="M440" i="4"/>
  <c r="I440" i="4"/>
  <c r="G440" i="4"/>
  <c r="E440" i="4"/>
  <c r="B440" i="4"/>
  <c r="AD439" i="4"/>
  <c r="AB439" i="4"/>
  <c r="Y439" i="4"/>
  <c r="Z439" i="4"/>
  <c r="W439" i="4"/>
  <c r="U439" i="4"/>
  <c r="T439" i="4"/>
  <c r="R439" i="4"/>
  <c r="P439" i="4"/>
  <c r="O439" i="4"/>
  <c r="M439" i="4"/>
  <c r="I439" i="4"/>
  <c r="G439" i="4"/>
  <c r="E439" i="4"/>
  <c r="B439" i="4"/>
  <c r="C436" i="17"/>
  <c r="AD438" i="4"/>
  <c r="AB438" i="4"/>
  <c r="Y438" i="4"/>
  <c r="Z438" i="4"/>
  <c r="W438" i="4"/>
  <c r="U438" i="4"/>
  <c r="T438" i="4"/>
  <c r="R438" i="4"/>
  <c r="P438" i="4"/>
  <c r="O438" i="4"/>
  <c r="M438" i="4"/>
  <c r="I438" i="4"/>
  <c r="G438" i="4"/>
  <c r="E438" i="4"/>
  <c r="B438" i="4"/>
  <c r="C435" i="17" s="1"/>
  <c r="AD437" i="4"/>
  <c r="AB437" i="4"/>
  <c r="Y437" i="4"/>
  <c r="Z437" i="4" s="1"/>
  <c r="W437" i="4"/>
  <c r="U437" i="4"/>
  <c r="T437" i="4"/>
  <c r="R437" i="4"/>
  <c r="P437" i="4"/>
  <c r="O437" i="4"/>
  <c r="M437" i="4"/>
  <c r="I437" i="4"/>
  <c r="G437" i="4"/>
  <c r="E437" i="4"/>
  <c r="B437" i="4"/>
  <c r="AD436" i="4"/>
  <c r="AB436" i="4"/>
  <c r="Y436" i="4"/>
  <c r="Z436" i="4" s="1"/>
  <c r="W436" i="4"/>
  <c r="U436" i="4"/>
  <c r="T436" i="4"/>
  <c r="R436" i="4"/>
  <c r="P436" i="4"/>
  <c r="O436" i="4"/>
  <c r="M436" i="4"/>
  <c r="I436" i="4"/>
  <c r="G436" i="4"/>
  <c r="E436" i="4"/>
  <c r="B436" i="4"/>
  <c r="AD435" i="4"/>
  <c r="AB435" i="4"/>
  <c r="Y435" i="4"/>
  <c r="Z435" i="4" s="1"/>
  <c r="W435" i="4"/>
  <c r="U435" i="4"/>
  <c r="T435" i="4"/>
  <c r="R435" i="4"/>
  <c r="P435" i="4"/>
  <c r="O435" i="4"/>
  <c r="M435" i="4"/>
  <c r="I435" i="4"/>
  <c r="G435" i="4"/>
  <c r="E435" i="4"/>
  <c r="B435" i="4"/>
  <c r="C432" i="17" s="1"/>
  <c r="AD434" i="4"/>
  <c r="AB434" i="4"/>
  <c r="Y434" i="4"/>
  <c r="Z434" i="4" s="1"/>
  <c r="W434" i="4"/>
  <c r="U434" i="4"/>
  <c r="T434" i="4"/>
  <c r="R434" i="4"/>
  <c r="P434" i="4"/>
  <c r="O434" i="4"/>
  <c r="M434" i="4"/>
  <c r="I434" i="4"/>
  <c r="G434" i="4"/>
  <c r="E434" i="4"/>
  <c r="B434" i="4"/>
  <c r="AD433" i="4"/>
  <c r="AB433" i="4"/>
  <c r="Y433" i="4"/>
  <c r="Z433" i="4" s="1"/>
  <c r="W433" i="4"/>
  <c r="U433" i="4"/>
  <c r="T433" i="4"/>
  <c r="R433" i="4"/>
  <c r="P433" i="4"/>
  <c r="O433" i="4"/>
  <c r="M433" i="4"/>
  <c r="I433" i="4"/>
  <c r="B433" i="4"/>
  <c r="AD432" i="4"/>
  <c r="AB432" i="4"/>
  <c r="Y432" i="4"/>
  <c r="Z432" i="4" s="1"/>
  <c r="W432" i="4"/>
  <c r="U432" i="4"/>
  <c r="T432" i="4"/>
  <c r="R432" i="4"/>
  <c r="P432" i="4"/>
  <c r="O432" i="4"/>
  <c r="M432" i="4"/>
  <c r="I432" i="4"/>
  <c r="B432" i="4"/>
  <c r="AD431" i="4"/>
  <c r="AB431" i="4"/>
  <c r="Y431" i="4"/>
  <c r="Z431" i="4" s="1"/>
  <c r="W431" i="4"/>
  <c r="U431" i="4"/>
  <c r="T431" i="4"/>
  <c r="R431" i="4"/>
  <c r="P431" i="4"/>
  <c r="O431" i="4"/>
  <c r="M431" i="4"/>
  <c r="B431" i="4"/>
  <c r="C428" i="17" s="1"/>
  <c r="P430" i="4"/>
  <c r="M430" i="4"/>
  <c r="K430" i="4"/>
  <c r="J430" i="4"/>
  <c r="H430" i="4"/>
  <c r="F430" i="4"/>
  <c r="D430" i="4"/>
  <c r="AD429" i="4"/>
  <c r="AB429" i="4"/>
  <c r="Y429" i="4"/>
  <c r="Z429" i="4" s="1"/>
  <c r="W429" i="4"/>
  <c r="U429" i="4"/>
  <c r="T429" i="4"/>
  <c r="R429" i="4"/>
  <c r="P429" i="4"/>
  <c r="O429" i="4"/>
  <c r="M429" i="4"/>
  <c r="I429" i="4"/>
  <c r="G429" i="4"/>
  <c r="E429" i="4"/>
  <c r="B429" i="4"/>
  <c r="AD428" i="4"/>
  <c r="AB428" i="4"/>
  <c r="Y428" i="4"/>
  <c r="Z428" i="4" s="1"/>
  <c r="W428" i="4"/>
  <c r="U428" i="4"/>
  <c r="T428" i="4"/>
  <c r="R428" i="4"/>
  <c r="P428" i="4"/>
  <c r="O428" i="4"/>
  <c r="M428" i="4"/>
  <c r="I428" i="4"/>
  <c r="G428" i="4"/>
  <c r="E428" i="4"/>
  <c r="B428" i="4"/>
  <c r="AD427" i="4"/>
  <c r="AB427" i="4"/>
  <c r="Y427" i="4"/>
  <c r="Z427" i="4" s="1"/>
  <c r="W427" i="4"/>
  <c r="U427" i="4"/>
  <c r="T427" i="4"/>
  <c r="R427" i="4"/>
  <c r="P427" i="4"/>
  <c r="O427" i="4"/>
  <c r="M427" i="4"/>
  <c r="I427" i="4"/>
  <c r="G427" i="4"/>
  <c r="E427" i="4"/>
  <c r="B427" i="4"/>
  <c r="AD426" i="4"/>
  <c r="AB426" i="4"/>
  <c r="Y426" i="4"/>
  <c r="Z426" i="4" s="1"/>
  <c r="W426" i="4"/>
  <c r="U426" i="4"/>
  <c r="T426" i="4"/>
  <c r="R426" i="4"/>
  <c r="P426" i="4"/>
  <c r="O426" i="4"/>
  <c r="M426" i="4"/>
  <c r="I426" i="4"/>
  <c r="G426" i="4"/>
  <c r="E426" i="4"/>
  <c r="B426" i="4"/>
  <c r="AD425" i="4"/>
  <c r="AB425" i="4"/>
  <c r="Y425" i="4"/>
  <c r="Z425" i="4" s="1"/>
  <c r="W425" i="4"/>
  <c r="U425" i="4"/>
  <c r="T425" i="4"/>
  <c r="R425" i="4"/>
  <c r="P425" i="4"/>
  <c r="O425" i="4"/>
  <c r="M425" i="4"/>
  <c r="I425" i="4"/>
  <c r="G425" i="4"/>
  <c r="E425" i="4"/>
  <c r="B425" i="4"/>
  <c r="AD424" i="4"/>
  <c r="AB424" i="4"/>
  <c r="Y424" i="4"/>
  <c r="Z424" i="4" s="1"/>
  <c r="W424" i="4"/>
  <c r="U424" i="4"/>
  <c r="T424" i="4"/>
  <c r="R424" i="4"/>
  <c r="P424" i="4"/>
  <c r="O424" i="4"/>
  <c r="M424" i="4"/>
  <c r="I424" i="4"/>
  <c r="G424" i="4"/>
  <c r="E424" i="4"/>
  <c r="B424" i="4"/>
  <c r="AD423" i="4"/>
  <c r="AB423" i="4"/>
  <c r="Y423" i="4"/>
  <c r="Z423" i="4" s="1"/>
  <c r="W423" i="4"/>
  <c r="U423" i="4"/>
  <c r="T423" i="4"/>
  <c r="R423" i="4"/>
  <c r="P423" i="4"/>
  <c r="O423" i="4"/>
  <c r="M423" i="4"/>
  <c r="I423" i="4"/>
  <c r="G423" i="4"/>
  <c r="E423" i="4"/>
  <c r="E419" i="4" s="1"/>
  <c r="B423" i="4"/>
  <c r="AD422" i="4"/>
  <c r="AB422" i="4"/>
  <c r="Y422" i="4"/>
  <c r="Z422" i="4" s="1"/>
  <c r="W422" i="4"/>
  <c r="U422" i="4"/>
  <c r="T422" i="4"/>
  <c r="R422" i="4"/>
  <c r="P422" i="4"/>
  <c r="O422" i="4"/>
  <c r="M422" i="4"/>
  <c r="I422" i="4"/>
  <c r="AD421" i="4"/>
  <c r="AB421" i="4"/>
  <c r="Y421" i="4"/>
  <c r="Z421" i="4" s="1"/>
  <c r="W421" i="4"/>
  <c r="U421" i="4"/>
  <c r="T421" i="4"/>
  <c r="R421" i="4"/>
  <c r="P421" i="4"/>
  <c r="O421" i="4"/>
  <c r="M421" i="4"/>
  <c r="I421" i="4"/>
  <c r="AD420" i="4"/>
  <c r="AB420" i="4"/>
  <c r="Y420" i="4"/>
  <c r="Z420" i="4" s="1"/>
  <c r="W420" i="4"/>
  <c r="U420" i="4"/>
  <c r="T420" i="4"/>
  <c r="R420" i="4"/>
  <c r="P420" i="4"/>
  <c r="O420" i="4"/>
  <c r="M420" i="4"/>
  <c r="I420" i="4"/>
  <c r="B420" i="4"/>
  <c r="B421" i="4" s="1"/>
  <c r="B422" i="4" s="1"/>
  <c r="P419" i="4"/>
  <c r="M419" i="4"/>
  <c r="K419" i="4"/>
  <c r="J419" i="4"/>
  <c r="V419" i="4" s="1"/>
  <c r="W419" i="4" s="1"/>
  <c r="H419" i="4"/>
  <c r="F419" i="4"/>
  <c r="D419" i="4"/>
  <c r="AD418" i="4"/>
  <c r="AB418" i="4"/>
  <c r="Y418" i="4"/>
  <c r="Z418" i="4" s="1"/>
  <c r="W418" i="4"/>
  <c r="U418" i="4"/>
  <c r="T418" i="4"/>
  <c r="R418" i="4"/>
  <c r="P418" i="4"/>
  <c r="O418" i="4"/>
  <c r="M418" i="4"/>
  <c r="I418" i="4"/>
  <c r="G418" i="4"/>
  <c r="E418" i="4"/>
  <c r="B418" i="4"/>
  <c r="AD417" i="4"/>
  <c r="AB417" i="4"/>
  <c r="Y417" i="4"/>
  <c r="Z417" i="4" s="1"/>
  <c r="W417" i="4"/>
  <c r="U417" i="4"/>
  <c r="T417" i="4"/>
  <c r="R417" i="4"/>
  <c r="P417" i="4"/>
  <c r="O417" i="4"/>
  <c r="M417" i="4"/>
  <c r="I417" i="4"/>
  <c r="G417" i="4"/>
  <c r="E417" i="4"/>
  <c r="B417" i="4"/>
  <c r="AD416" i="4"/>
  <c r="AB416" i="4"/>
  <c r="Y416" i="4"/>
  <c r="Z416" i="4" s="1"/>
  <c r="W416" i="4"/>
  <c r="U416" i="4"/>
  <c r="T416" i="4"/>
  <c r="R416" i="4"/>
  <c r="P416" i="4"/>
  <c r="O416" i="4"/>
  <c r="M416" i="4"/>
  <c r="I416" i="4"/>
  <c r="G416" i="4"/>
  <c r="E416" i="4"/>
  <c r="B416" i="4"/>
  <c r="AD415" i="4"/>
  <c r="AB415" i="4"/>
  <c r="Y415" i="4"/>
  <c r="Z415" i="4" s="1"/>
  <c r="W415" i="4"/>
  <c r="U415" i="4"/>
  <c r="T415" i="4"/>
  <c r="R415" i="4"/>
  <c r="P415" i="4"/>
  <c r="O415" i="4"/>
  <c r="M415" i="4"/>
  <c r="I415" i="4"/>
  <c r="G415" i="4"/>
  <c r="E415" i="4"/>
  <c r="B415" i="4"/>
  <c r="AD414" i="4"/>
  <c r="AB414" i="4"/>
  <c r="Y414" i="4"/>
  <c r="Z414" i="4" s="1"/>
  <c r="W414" i="4"/>
  <c r="U414" i="4"/>
  <c r="T414" i="4"/>
  <c r="R414" i="4"/>
  <c r="P414" i="4"/>
  <c r="O414" i="4"/>
  <c r="M414" i="4"/>
  <c r="I414" i="4"/>
  <c r="G414" i="4"/>
  <c r="E414" i="4"/>
  <c r="B414" i="4"/>
  <c r="AD413" i="4"/>
  <c r="AB413" i="4"/>
  <c r="Y413" i="4"/>
  <c r="Z413" i="4" s="1"/>
  <c r="W413" i="4"/>
  <c r="U413" i="4"/>
  <c r="T413" i="4"/>
  <c r="R413" i="4"/>
  <c r="P413" i="4"/>
  <c r="O413" i="4"/>
  <c r="M413" i="4"/>
  <c r="I413" i="4"/>
  <c r="G413" i="4"/>
  <c r="E413" i="4"/>
  <c r="B413" i="4"/>
  <c r="AD412" i="4"/>
  <c r="AB412" i="4"/>
  <c r="Y412" i="4"/>
  <c r="Z412" i="4" s="1"/>
  <c r="W412" i="4"/>
  <c r="U412" i="4"/>
  <c r="T412" i="4"/>
  <c r="R412" i="4"/>
  <c r="P412" i="4"/>
  <c r="O412" i="4"/>
  <c r="M412" i="4"/>
  <c r="I412" i="4"/>
  <c r="G412" i="4"/>
  <c r="E412" i="4"/>
  <c r="B412" i="4"/>
  <c r="AD411" i="4"/>
  <c r="AB411" i="4"/>
  <c r="Y411" i="4"/>
  <c r="Z411" i="4" s="1"/>
  <c r="W411" i="4"/>
  <c r="U411" i="4"/>
  <c r="T411" i="4"/>
  <c r="R411" i="4"/>
  <c r="P411" i="4"/>
  <c r="O411" i="4"/>
  <c r="M411" i="4"/>
  <c r="I411" i="4"/>
  <c r="B411" i="4"/>
  <c r="AD410" i="4"/>
  <c r="AB410" i="4"/>
  <c r="Y410" i="4"/>
  <c r="Z410" i="4" s="1"/>
  <c r="W410" i="4"/>
  <c r="U410" i="4"/>
  <c r="T410" i="4"/>
  <c r="R410" i="4"/>
  <c r="P410" i="4"/>
  <c r="O410" i="4"/>
  <c r="M410" i="4"/>
  <c r="AD409" i="4"/>
  <c r="AB409" i="4"/>
  <c r="Y409" i="4"/>
  <c r="Z409" i="4" s="1"/>
  <c r="W409" i="4"/>
  <c r="U409" i="4"/>
  <c r="T409" i="4"/>
  <c r="R409" i="4"/>
  <c r="P409" i="4"/>
  <c r="O409" i="4"/>
  <c r="M409" i="4"/>
  <c r="B409" i="4"/>
  <c r="B410" i="4" s="1"/>
  <c r="P408" i="4"/>
  <c r="M408" i="4"/>
  <c r="K408" i="4"/>
  <c r="J408" i="4"/>
  <c r="H408" i="4"/>
  <c r="F408" i="4"/>
  <c r="I408" i="4" s="1"/>
  <c r="AA408" i="4" s="1"/>
  <c r="AB408" i="4" s="1"/>
  <c r="D408" i="4"/>
  <c r="AD407" i="4"/>
  <c r="AB407" i="4"/>
  <c r="Y407" i="4"/>
  <c r="Z407" i="4" s="1"/>
  <c r="W407" i="4"/>
  <c r="U407" i="4"/>
  <c r="T407" i="4"/>
  <c r="R407" i="4"/>
  <c r="P407" i="4"/>
  <c r="O407" i="4"/>
  <c r="M407" i="4"/>
  <c r="I407" i="4"/>
  <c r="G407" i="4"/>
  <c r="E407" i="4"/>
  <c r="B407" i="4"/>
  <c r="AD406" i="4"/>
  <c r="AB406" i="4"/>
  <c r="Y406" i="4"/>
  <c r="Z406" i="4" s="1"/>
  <c r="W406" i="4"/>
  <c r="U406" i="4"/>
  <c r="T406" i="4"/>
  <c r="R406" i="4"/>
  <c r="P406" i="4"/>
  <c r="O406" i="4"/>
  <c r="M406" i="4"/>
  <c r="I406" i="4"/>
  <c r="G406" i="4"/>
  <c r="E406" i="4"/>
  <c r="B406" i="4"/>
  <c r="AD405" i="4"/>
  <c r="AB405" i="4"/>
  <c r="Y405" i="4"/>
  <c r="Z405" i="4" s="1"/>
  <c r="W405" i="4"/>
  <c r="U405" i="4"/>
  <c r="T405" i="4"/>
  <c r="R405" i="4"/>
  <c r="P405" i="4"/>
  <c r="O405" i="4"/>
  <c r="M405" i="4"/>
  <c r="I405" i="4"/>
  <c r="G405" i="4"/>
  <c r="E405" i="4"/>
  <c r="B405" i="4"/>
  <c r="AD404" i="4"/>
  <c r="AB404" i="4"/>
  <c r="Y404" i="4"/>
  <c r="Z404" i="4" s="1"/>
  <c r="W404" i="4"/>
  <c r="U404" i="4"/>
  <c r="T404" i="4"/>
  <c r="R404" i="4"/>
  <c r="P404" i="4"/>
  <c r="O404" i="4"/>
  <c r="M404" i="4"/>
  <c r="I404" i="4"/>
  <c r="G404" i="4"/>
  <c r="E404" i="4"/>
  <c r="B404" i="4"/>
  <c r="AD403" i="4"/>
  <c r="AB403" i="4"/>
  <c r="Y403" i="4"/>
  <c r="Z403" i="4" s="1"/>
  <c r="W403" i="4"/>
  <c r="U403" i="4"/>
  <c r="T403" i="4"/>
  <c r="R403" i="4"/>
  <c r="P403" i="4"/>
  <c r="O403" i="4"/>
  <c r="M403" i="4"/>
  <c r="I403" i="4"/>
  <c r="G403" i="4"/>
  <c r="E403" i="4"/>
  <c r="B403" i="4"/>
  <c r="AD402" i="4"/>
  <c r="AB402" i="4"/>
  <c r="Y402" i="4"/>
  <c r="Z402" i="4" s="1"/>
  <c r="W402" i="4"/>
  <c r="U402" i="4"/>
  <c r="T402" i="4"/>
  <c r="R402" i="4"/>
  <c r="P402" i="4"/>
  <c r="O402" i="4"/>
  <c r="M402" i="4"/>
  <c r="I402" i="4"/>
  <c r="G402" i="4"/>
  <c r="E402" i="4"/>
  <c r="B402" i="4"/>
  <c r="AD401" i="4"/>
  <c r="AB401" i="4"/>
  <c r="Y401" i="4"/>
  <c r="Z401" i="4" s="1"/>
  <c r="W401" i="4"/>
  <c r="U401" i="4"/>
  <c r="T401" i="4"/>
  <c r="R401" i="4"/>
  <c r="P401" i="4"/>
  <c r="O401" i="4"/>
  <c r="M401" i="4"/>
  <c r="I401" i="4"/>
  <c r="G401" i="4"/>
  <c r="E401" i="4"/>
  <c r="B401" i="4"/>
  <c r="AD400" i="4"/>
  <c r="AB400" i="4"/>
  <c r="Y400" i="4"/>
  <c r="Z400" i="4" s="1"/>
  <c r="W400" i="4"/>
  <c r="U400" i="4"/>
  <c r="T400" i="4"/>
  <c r="R400" i="4"/>
  <c r="P400" i="4"/>
  <c r="O400" i="4"/>
  <c r="M400" i="4"/>
  <c r="I400" i="4"/>
  <c r="B400" i="4"/>
  <c r="AD399" i="4"/>
  <c r="AB399" i="4"/>
  <c r="Y399" i="4"/>
  <c r="Z399" i="4" s="1"/>
  <c r="W399" i="4"/>
  <c r="U399" i="4"/>
  <c r="T399" i="4"/>
  <c r="R399" i="4"/>
  <c r="P399" i="4"/>
  <c r="O399" i="4"/>
  <c r="M399" i="4"/>
  <c r="B398" i="4"/>
  <c r="B399" i="4" s="1"/>
  <c r="AD398" i="4"/>
  <c r="AB398" i="4"/>
  <c r="Y398" i="4"/>
  <c r="Z398" i="4" s="1"/>
  <c r="W398" i="4"/>
  <c r="U398" i="4"/>
  <c r="T398" i="4"/>
  <c r="R398" i="4"/>
  <c r="P398" i="4"/>
  <c r="O398" i="4"/>
  <c r="M398" i="4"/>
  <c r="P397" i="4"/>
  <c r="M397" i="4"/>
  <c r="V397" i="4"/>
  <c r="W397" i="4" s="1"/>
  <c r="S397" i="4"/>
  <c r="T397" i="4" s="1"/>
  <c r="AD396" i="4"/>
  <c r="AB396" i="4"/>
  <c r="Y396" i="4"/>
  <c r="Z396" i="4" s="1"/>
  <c r="W396" i="4"/>
  <c r="U396" i="4"/>
  <c r="T396" i="4"/>
  <c r="R396" i="4"/>
  <c r="P396" i="4"/>
  <c r="O396" i="4"/>
  <c r="M396" i="4"/>
  <c r="I396" i="4"/>
  <c r="G396" i="4"/>
  <c r="E396" i="4"/>
  <c r="B396" i="4"/>
  <c r="AD395" i="4"/>
  <c r="AB395" i="4"/>
  <c r="Y395" i="4"/>
  <c r="Z395" i="4" s="1"/>
  <c r="W395" i="4"/>
  <c r="U395" i="4"/>
  <c r="T395" i="4"/>
  <c r="R395" i="4"/>
  <c r="P395" i="4"/>
  <c r="O395" i="4"/>
  <c r="M395" i="4"/>
  <c r="I395" i="4"/>
  <c r="G395" i="4"/>
  <c r="E395" i="4"/>
  <c r="B395" i="4"/>
  <c r="AD394" i="4"/>
  <c r="AB394" i="4"/>
  <c r="Y394" i="4"/>
  <c r="Z394" i="4" s="1"/>
  <c r="W394" i="4"/>
  <c r="U394" i="4"/>
  <c r="T394" i="4"/>
  <c r="R394" i="4"/>
  <c r="P394" i="4"/>
  <c r="O394" i="4"/>
  <c r="M394" i="4"/>
  <c r="I394" i="4"/>
  <c r="G394" i="4"/>
  <c r="E394" i="4"/>
  <c r="B394" i="4"/>
  <c r="AD393" i="4"/>
  <c r="AB393" i="4"/>
  <c r="Y393" i="4"/>
  <c r="Z393" i="4" s="1"/>
  <c r="W393" i="4"/>
  <c r="U393" i="4"/>
  <c r="T393" i="4"/>
  <c r="R393" i="4"/>
  <c r="P393" i="4"/>
  <c r="O393" i="4"/>
  <c r="M393" i="4"/>
  <c r="I393" i="4"/>
  <c r="G393" i="4"/>
  <c r="E393" i="4"/>
  <c r="B393" i="4"/>
  <c r="AD392" i="4"/>
  <c r="AB392" i="4"/>
  <c r="Y392" i="4"/>
  <c r="Z392" i="4" s="1"/>
  <c r="W392" i="4"/>
  <c r="U392" i="4"/>
  <c r="T392" i="4"/>
  <c r="R392" i="4"/>
  <c r="P392" i="4"/>
  <c r="O392" i="4"/>
  <c r="M392" i="4"/>
  <c r="I392" i="4"/>
  <c r="G392" i="4"/>
  <c r="E392" i="4"/>
  <c r="B392" i="4"/>
  <c r="AD391" i="4"/>
  <c r="AB391" i="4"/>
  <c r="Y391" i="4"/>
  <c r="Z391" i="4" s="1"/>
  <c r="W391" i="4"/>
  <c r="U391" i="4"/>
  <c r="T391" i="4"/>
  <c r="R391" i="4"/>
  <c r="P391" i="4"/>
  <c r="O391" i="4"/>
  <c r="M391" i="4"/>
  <c r="I391" i="4"/>
  <c r="G391" i="4"/>
  <c r="E391" i="4"/>
  <c r="B391" i="4"/>
  <c r="C388" i="17" s="1"/>
  <c r="AD390" i="4"/>
  <c r="AB390" i="4"/>
  <c r="Y390" i="4"/>
  <c r="Z390" i="4" s="1"/>
  <c r="W390" i="4"/>
  <c r="U390" i="4"/>
  <c r="T390" i="4"/>
  <c r="R390" i="4"/>
  <c r="P390" i="4"/>
  <c r="O390" i="4"/>
  <c r="M390" i="4"/>
  <c r="I390" i="4"/>
  <c r="G390" i="4"/>
  <c r="E390" i="4"/>
  <c r="B390" i="4"/>
  <c r="AD389" i="4"/>
  <c r="AB389" i="4"/>
  <c r="Y389" i="4"/>
  <c r="Z389" i="4" s="1"/>
  <c r="W389" i="4"/>
  <c r="U389" i="4"/>
  <c r="T389" i="4"/>
  <c r="R389" i="4"/>
  <c r="P389" i="4"/>
  <c r="O389" i="4"/>
  <c r="M389" i="4"/>
  <c r="I389" i="4"/>
  <c r="B389" i="4"/>
  <c r="AD388" i="4"/>
  <c r="AB388" i="4"/>
  <c r="Y388" i="4"/>
  <c r="Z388" i="4" s="1"/>
  <c r="W388" i="4"/>
  <c r="U388" i="4"/>
  <c r="T388" i="4"/>
  <c r="R388" i="4"/>
  <c r="P388" i="4"/>
  <c r="O388" i="4"/>
  <c r="M388" i="4"/>
  <c r="I388" i="4"/>
  <c r="B388" i="4"/>
  <c r="AD387" i="4"/>
  <c r="AB387" i="4"/>
  <c r="Y387" i="4"/>
  <c r="Z387" i="4" s="1"/>
  <c r="W387" i="4"/>
  <c r="U387" i="4"/>
  <c r="T387" i="4"/>
  <c r="R387" i="4"/>
  <c r="P387" i="4"/>
  <c r="O387" i="4"/>
  <c r="M387" i="4"/>
  <c r="B387" i="4"/>
  <c r="P386" i="4"/>
  <c r="M386" i="4"/>
  <c r="K386" i="4"/>
  <c r="V386" i="4" s="1"/>
  <c r="W386" i="4" s="1"/>
  <c r="J386" i="4"/>
  <c r="H386" i="4"/>
  <c r="F386" i="4"/>
  <c r="D386" i="4"/>
  <c r="AD385" i="4"/>
  <c r="AB385" i="4"/>
  <c r="Y385" i="4"/>
  <c r="Z385" i="4" s="1"/>
  <c r="W385" i="4"/>
  <c r="U385" i="4"/>
  <c r="T385" i="4"/>
  <c r="R385" i="4"/>
  <c r="P385" i="4"/>
  <c r="O385" i="4"/>
  <c r="M385" i="4"/>
  <c r="I385" i="4"/>
  <c r="G385" i="4"/>
  <c r="E385" i="4"/>
  <c r="B385" i="4"/>
  <c r="AD384" i="4"/>
  <c r="AB384" i="4"/>
  <c r="Y384" i="4"/>
  <c r="Z384" i="4" s="1"/>
  <c r="W384" i="4"/>
  <c r="U384" i="4"/>
  <c r="T384" i="4"/>
  <c r="R384" i="4"/>
  <c r="P384" i="4"/>
  <c r="O384" i="4"/>
  <c r="M384" i="4"/>
  <c r="I384" i="4"/>
  <c r="G384" i="4"/>
  <c r="E384" i="4"/>
  <c r="B384" i="4"/>
  <c r="AD383" i="4"/>
  <c r="AB383" i="4"/>
  <c r="Y383" i="4"/>
  <c r="Z383" i="4" s="1"/>
  <c r="W383" i="4"/>
  <c r="U383" i="4"/>
  <c r="T383" i="4"/>
  <c r="R383" i="4"/>
  <c r="P383" i="4"/>
  <c r="O383" i="4"/>
  <c r="M383" i="4"/>
  <c r="I383" i="4"/>
  <c r="G383" i="4"/>
  <c r="E383" i="4"/>
  <c r="B383" i="4"/>
  <c r="AD382" i="4"/>
  <c r="AB382" i="4"/>
  <c r="Y382" i="4"/>
  <c r="Z382" i="4" s="1"/>
  <c r="W382" i="4"/>
  <c r="U382" i="4"/>
  <c r="T382" i="4"/>
  <c r="R382" i="4"/>
  <c r="P382" i="4"/>
  <c r="O382" i="4"/>
  <c r="M382" i="4"/>
  <c r="I382" i="4"/>
  <c r="G382" i="4"/>
  <c r="E382" i="4"/>
  <c r="B382" i="4"/>
  <c r="C379" i="17" s="1"/>
  <c r="AD381" i="4"/>
  <c r="AB381" i="4"/>
  <c r="Y381" i="4"/>
  <c r="Z381" i="4" s="1"/>
  <c r="W381" i="4"/>
  <c r="U381" i="4"/>
  <c r="T381" i="4"/>
  <c r="R381" i="4"/>
  <c r="P381" i="4"/>
  <c r="O381" i="4"/>
  <c r="M381" i="4"/>
  <c r="I381" i="4"/>
  <c r="G381" i="4"/>
  <c r="E381" i="4"/>
  <c r="B381" i="4"/>
  <c r="AD380" i="4"/>
  <c r="AB380" i="4"/>
  <c r="Y380" i="4"/>
  <c r="Z380" i="4" s="1"/>
  <c r="W380" i="4"/>
  <c r="U380" i="4"/>
  <c r="T380" i="4"/>
  <c r="R380" i="4"/>
  <c r="P380" i="4"/>
  <c r="O380" i="4"/>
  <c r="M380" i="4"/>
  <c r="I380" i="4"/>
  <c r="G380" i="4"/>
  <c r="E380" i="4"/>
  <c r="B380" i="4"/>
  <c r="AD379" i="4"/>
  <c r="AB379" i="4"/>
  <c r="Y379" i="4"/>
  <c r="Z379" i="4" s="1"/>
  <c r="W379" i="4"/>
  <c r="U379" i="4"/>
  <c r="T379" i="4"/>
  <c r="R379" i="4"/>
  <c r="P379" i="4"/>
  <c r="O379" i="4"/>
  <c r="M379" i="4"/>
  <c r="I379" i="4"/>
  <c r="G379" i="4"/>
  <c r="E379" i="4"/>
  <c r="B379" i="4"/>
  <c r="AD378" i="4"/>
  <c r="AB378" i="4"/>
  <c r="Y378" i="4"/>
  <c r="Z378" i="4" s="1"/>
  <c r="W378" i="4"/>
  <c r="U378" i="4"/>
  <c r="T378" i="4"/>
  <c r="R378" i="4"/>
  <c r="P378" i="4"/>
  <c r="O378" i="4"/>
  <c r="M378" i="4"/>
  <c r="I378" i="4"/>
  <c r="B378" i="4"/>
  <c r="C375" i="17" s="1"/>
  <c r="AD377" i="4"/>
  <c r="AB377" i="4"/>
  <c r="Y377" i="4"/>
  <c r="Z377" i="4" s="1"/>
  <c r="W377" i="4"/>
  <c r="U377" i="4"/>
  <c r="T377" i="4"/>
  <c r="R377" i="4"/>
  <c r="P377" i="4"/>
  <c r="O377" i="4"/>
  <c r="M377" i="4"/>
  <c r="I377" i="4"/>
  <c r="B377" i="4"/>
  <c r="AD376" i="4"/>
  <c r="AB376" i="4"/>
  <c r="Y376" i="4"/>
  <c r="Z376" i="4" s="1"/>
  <c r="W376" i="4"/>
  <c r="U376" i="4"/>
  <c r="T376" i="4"/>
  <c r="R376" i="4"/>
  <c r="P376" i="4"/>
  <c r="O376" i="4"/>
  <c r="M376" i="4"/>
  <c r="I376" i="4"/>
  <c r="B376" i="4"/>
  <c r="P375" i="4"/>
  <c r="M375" i="4"/>
  <c r="K375" i="4"/>
  <c r="J375" i="4"/>
  <c r="H375" i="4"/>
  <c r="F375" i="4"/>
  <c r="D375" i="4"/>
  <c r="AD374" i="4"/>
  <c r="AB374" i="4"/>
  <c r="Y374" i="4"/>
  <c r="Z374" i="4" s="1"/>
  <c r="W374" i="4"/>
  <c r="U374" i="4"/>
  <c r="T374" i="4"/>
  <c r="R374" i="4"/>
  <c r="P374" i="4"/>
  <c r="O374" i="4"/>
  <c r="M374" i="4"/>
  <c r="I374" i="4"/>
  <c r="G374" i="4"/>
  <c r="E374" i="4"/>
  <c r="B374" i="4"/>
  <c r="AD373" i="4"/>
  <c r="AB373" i="4"/>
  <c r="Y373" i="4"/>
  <c r="Z373" i="4" s="1"/>
  <c r="W373" i="4"/>
  <c r="U373" i="4"/>
  <c r="T373" i="4"/>
  <c r="R373" i="4"/>
  <c r="P373" i="4"/>
  <c r="O373" i="4"/>
  <c r="M373" i="4"/>
  <c r="I373" i="4"/>
  <c r="G373" i="4"/>
  <c r="E373" i="4"/>
  <c r="B373" i="4"/>
  <c r="AD372" i="4"/>
  <c r="AB372" i="4"/>
  <c r="Y372" i="4"/>
  <c r="Z372" i="4" s="1"/>
  <c r="W372" i="4"/>
  <c r="U372" i="4"/>
  <c r="T372" i="4"/>
  <c r="R372" i="4"/>
  <c r="P372" i="4"/>
  <c r="O372" i="4"/>
  <c r="M372" i="4"/>
  <c r="I372" i="4"/>
  <c r="G372" i="4"/>
  <c r="E372" i="4"/>
  <c r="B372" i="4"/>
  <c r="AD371" i="4"/>
  <c r="AB371" i="4"/>
  <c r="Y371" i="4"/>
  <c r="Z371" i="4" s="1"/>
  <c r="W371" i="4"/>
  <c r="U371" i="4"/>
  <c r="T371" i="4"/>
  <c r="R371" i="4"/>
  <c r="P371" i="4"/>
  <c r="O371" i="4"/>
  <c r="M371" i="4"/>
  <c r="I371" i="4"/>
  <c r="G371" i="4"/>
  <c r="E371" i="4"/>
  <c r="B371" i="4"/>
  <c r="AD370" i="4"/>
  <c r="AB370" i="4"/>
  <c r="Y370" i="4"/>
  <c r="Z370" i="4" s="1"/>
  <c r="W370" i="4"/>
  <c r="U370" i="4"/>
  <c r="T370" i="4"/>
  <c r="R370" i="4"/>
  <c r="P370" i="4"/>
  <c r="O370" i="4"/>
  <c r="M370" i="4"/>
  <c r="I370" i="4"/>
  <c r="G370" i="4"/>
  <c r="E370" i="4"/>
  <c r="B370" i="4"/>
  <c r="AD369" i="4"/>
  <c r="AB369" i="4"/>
  <c r="Y369" i="4"/>
  <c r="Z369" i="4" s="1"/>
  <c r="W369" i="4"/>
  <c r="U369" i="4"/>
  <c r="T369" i="4"/>
  <c r="R369" i="4"/>
  <c r="P369" i="4"/>
  <c r="O369" i="4"/>
  <c r="M369" i="4"/>
  <c r="I369" i="4"/>
  <c r="G369" i="4"/>
  <c r="E369" i="4"/>
  <c r="B369" i="4"/>
  <c r="AD368" i="4"/>
  <c r="AB368" i="4"/>
  <c r="Y368" i="4"/>
  <c r="Z368" i="4" s="1"/>
  <c r="W368" i="4"/>
  <c r="U368" i="4"/>
  <c r="T368" i="4"/>
  <c r="R368" i="4"/>
  <c r="P368" i="4"/>
  <c r="O368" i="4"/>
  <c r="M368" i="4"/>
  <c r="I368" i="4"/>
  <c r="G368" i="4"/>
  <c r="E368" i="4"/>
  <c r="B368" i="4"/>
  <c r="AD367" i="4"/>
  <c r="AB367" i="4"/>
  <c r="Y367" i="4"/>
  <c r="Z367" i="4" s="1"/>
  <c r="W367" i="4"/>
  <c r="U367" i="4"/>
  <c r="T367" i="4"/>
  <c r="R367" i="4"/>
  <c r="P367" i="4"/>
  <c r="O367" i="4"/>
  <c r="M367" i="4"/>
  <c r="I367" i="4"/>
  <c r="B367" i="4"/>
  <c r="AD366" i="4"/>
  <c r="AB366" i="4"/>
  <c r="Y366" i="4"/>
  <c r="Z366" i="4" s="1"/>
  <c r="W366" i="4"/>
  <c r="U366" i="4"/>
  <c r="T366" i="4"/>
  <c r="R366" i="4"/>
  <c r="P366" i="4"/>
  <c r="O366" i="4"/>
  <c r="M366" i="4"/>
  <c r="I366" i="4"/>
  <c r="B366" i="4"/>
  <c r="AD365" i="4"/>
  <c r="AB365" i="4"/>
  <c r="Y365" i="4"/>
  <c r="Z365" i="4" s="1"/>
  <c r="W365" i="4"/>
  <c r="U365" i="4"/>
  <c r="T365" i="4"/>
  <c r="R365" i="4"/>
  <c r="P365" i="4"/>
  <c r="O365" i="4"/>
  <c r="M365" i="4"/>
  <c r="B365" i="4"/>
  <c r="P364" i="4"/>
  <c r="M364" i="4"/>
  <c r="K364" i="4"/>
  <c r="J364" i="4"/>
  <c r="H364" i="4"/>
  <c r="F364" i="4"/>
  <c r="D364" i="4"/>
  <c r="AD363" i="4"/>
  <c r="AB363" i="4"/>
  <c r="Y363" i="4"/>
  <c r="Z363" i="4" s="1"/>
  <c r="W363" i="4"/>
  <c r="U363" i="4"/>
  <c r="T363" i="4"/>
  <c r="R363" i="4"/>
  <c r="P363" i="4"/>
  <c r="O363" i="4"/>
  <c r="M363" i="4"/>
  <c r="I363" i="4"/>
  <c r="G363" i="4"/>
  <c r="E363" i="4"/>
  <c r="B363" i="4"/>
  <c r="AD362" i="4"/>
  <c r="AB362" i="4"/>
  <c r="Y362" i="4"/>
  <c r="Z362" i="4" s="1"/>
  <c r="W362" i="4"/>
  <c r="U362" i="4"/>
  <c r="T362" i="4"/>
  <c r="R362" i="4"/>
  <c r="P362" i="4"/>
  <c r="O362" i="4"/>
  <c r="M362" i="4"/>
  <c r="I362" i="4"/>
  <c r="G362" i="4"/>
  <c r="E362" i="4"/>
  <c r="B362" i="4"/>
  <c r="AD361" i="4"/>
  <c r="AB361" i="4"/>
  <c r="Y361" i="4"/>
  <c r="Z361" i="4" s="1"/>
  <c r="W361" i="4"/>
  <c r="U361" i="4"/>
  <c r="T361" i="4"/>
  <c r="R361" i="4"/>
  <c r="P361" i="4"/>
  <c r="O361" i="4"/>
  <c r="M361" i="4"/>
  <c r="I361" i="4"/>
  <c r="G361" i="4"/>
  <c r="E361" i="4"/>
  <c r="B361" i="4"/>
  <c r="AD360" i="4"/>
  <c r="AB360" i="4"/>
  <c r="Y360" i="4"/>
  <c r="Z360" i="4" s="1"/>
  <c r="W360" i="4"/>
  <c r="U360" i="4"/>
  <c r="T360" i="4"/>
  <c r="R360" i="4"/>
  <c r="P360" i="4"/>
  <c r="O360" i="4"/>
  <c r="M360" i="4"/>
  <c r="I360" i="4"/>
  <c r="G360" i="4"/>
  <c r="E360" i="4"/>
  <c r="B360" i="4"/>
  <c r="AD359" i="4"/>
  <c r="AB359" i="4"/>
  <c r="Y359" i="4"/>
  <c r="Z359" i="4" s="1"/>
  <c r="W359" i="4"/>
  <c r="U359" i="4"/>
  <c r="T359" i="4"/>
  <c r="R359" i="4"/>
  <c r="P359" i="4"/>
  <c r="O359" i="4"/>
  <c r="M359" i="4"/>
  <c r="I359" i="4"/>
  <c r="G359" i="4"/>
  <c r="E359" i="4"/>
  <c r="B359" i="4"/>
  <c r="AD358" i="4"/>
  <c r="AB358" i="4"/>
  <c r="Y358" i="4"/>
  <c r="Z358" i="4" s="1"/>
  <c r="W358" i="4"/>
  <c r="U358" i="4"/>
  <c r="T358" i="4"/>
  <c r="R358" i="4"/>
  <c r="P358" i="4"/>
  <c r="O358" i="4"/>
  <c r="M358" i="4"/>
  <c r="I358" i="4"/>
  <c r="G358" i="4"/>
  <c r="E358" i="4"/>
  <c r="B358" i="4"/>
  <c r="AD357" i="4"/>
  <c r="AB357" i="4"/>
  <c r="Y357" i="4"/>
  <c r="Z357" i="4" s="1"/>
  <c r="W357" i="4"/>
  <c r="U357" i="4"/>
  <c r="T357" i="4"/>
  <c r="R357" i="4"/>
  <c r="P357" i="4"/>
  <c r="O357" i="4"/>
  <c r="M357" i="4"/>
  <c r="I357" i="4"/>
  <c r="G357" i="4"/>
  <c r="E357" i="4"/>
  <c r="B357" i="4"/>
  <c r="AD356" i="4"/>
  <c r="AB356" i="4"/>
  <c r="Y356" i="4"/>
  <c r="Z356" i="4" s="1"/>
  <c r="W356" i="4"/>
  <c r="U356" i="4"/>
  <c r="T356" i="4"/>
  <c r="R356" i="4"/>
  <c r="P356" i="4"/>
  <c r="O356" i="4"/>
  <c r="M356" i="4"/>
  <c r="I356" i="4"/>
  <c r="B356" i="4"/>
  <c r="AD355" i="4"/>
  <c r="AB355" i="4"/>
  <c r="Y355" i="4"/>
  <c r="Z355" i="4" s="1"/>
  <c r="W355" i="4"/>
  <c r="U355" i="4"/>
  <c r="T355" i="4"/>
  <c r="R355" i="4"/>
  <c r="P355" i="4"/>
  <c r="O355" i="4"/>
  <c r="M355" i="4"/>
  <c r="I355" i="4"/>
  <c r="B355" i="4"/>
  <c r="AD354" i="4"/>
  <c r="AB354" i="4"/>
  <c r="Y354" i="4"/>
  <c r="Z354" i="4" s="1"/>
  <c r="W354" i="4"/>
  <c r="U354" i="4"/>
  <c r="T354" i="4"/>
  <c r="R354" i="4"/>
  <c r="P354" i="4"/>
  <c r="O354" i="4"/>
  <c r="M354" i="4"/>
  <c r="B354" i="4"/>
  <c r="P353" i="4"/>
  <c r="M353" i="4"/>
  <c r="K353" i="4"/>
  <c r="J353" i="4"/>
  <c r="H353" i="4"/>
  <c r="F353" i="4"/>
  <c r="D353" i="4"/>
  <c r="AD352" i="4"/>
  <c r="AB352" i="4"/>
  <c r="Y352" i="4"/>
  <c r="Z352" i="4" s="1"/>
  <c r="W352" i="4"/>
  <c r="U352" i="4"/>
  <c r="T352" i="4"/>
  <c r="R352" i="4"/>
  <c r="P352" i="4"/>
  <c r="O352" i="4"/>
  <c r="M352" i="4"/>
  <c r="I352" i="4"/>
  <c r="G352" i="4"/>
  <c r="E352" i="4"/>
  <c r="B352" i="4"/>
  <c r="AD351" i="4"/>
  <c r="AB351" i="4"/>
  <c r="Y351" i="4"/>
  <c r="Z351" i="4" s="1"/>
  <c r="W351" i="4"/>
  <c r="U351" i="4"/>
  <c r="T351" i="4"/>
  <c r="R351" i="4"/>
  <c r="P351" i="4"/>
  <c r="O351" i="4"/>
  <c r="M351" i="4"/>
  <c r="I351" i="4"/>
  <c r="G351" i="4"/>
  <c r="E351" i="4"/>
  <c r="B351" i="4"/>
  <c r="C348" i="17" s="1"/>
  <c r="AD350" i="4"/>
  <c r="AB350" i="4"/>
  <c r="Y350" i="4"/>
  <c r="Z350" i="4" s="1"/>
  <c r="W350" i="4"/>
  <c r="U350" i="4"/>
  <c r="T350" i="4"/>
  <c r="R350" i="4"/>
  <c r="P350" i="4"/>
  <c r="O350" i="4"/>
  <c r="M350" i="4"/>
  <c r="I350" i="4"/>
  <c r="G350" i="4"/>
  <c r="E350" i="4"/>
  <c r="B350" i="4"/>
  <c r="AD349" i="4"/>
  <c r="AB349" i="4"/>
  <c r="Y349" i="4"/>
  <c r="Z349" i="4" s="1"/>
  <c r="W349" i="4"/>
  <c r="U349" i="4"/>
  <c r="T349" i="4"/>
  <c r="R349" i="4"/>
  <c r="P349" i="4"/>
  <c r="O349" i="4"/>
  <c r="M349" i="4"/>
  <c r="I349" i="4"/>
  <c r="G349" i="4"/>
  <c r="E349" i="4"/>
  <c r="B349" i="4"/>
  <c r="AD348" i="4"/>
  <c r="AB348" i="4"/>
  <c r="Y348" i="4"/>
  <c r="Z348" i="4" s="1"/>
  <c r="W348" i="4"/>
  <c r="U348" i="4"/>
  <c r="T348" i="4"/>
  <c r="R348" i="4"/>
  <c r="P348" i="4"/>
  <c r="O348" i="4"/>
  <c r="M348" i="4"/>
  <c r="I348" i="4"/>
  <c r="G348" i="4"/>
  <c r="E348" i="4"/>
  <c r="B348" i="4"/>
  <c r="AD347" i="4"/>
  <c r="AB347" i="4"/>
  <c r="Y347" i="4"/>
  <c r="Z347" i="4" s="1"/>
  <c r="W347" i="4"/>
  <c r="U347" i="4"/>
  <c r="T347" i="4"/>
  <c r="R347" i="4"/>
  <c r="P347" i="4"/>
  <c r="O347" i="4"/>
  <c r="M347" i="4"/>
  <c r="I347" i="4"/>
  <c r="G347" i="4"/>
  <c r="E347" i="4"/>
  <c r="B347" i="4"/>
  <c r="C344" i="17" s="1"/>
  <c r="AD346" i="4"/>
  <c r="AB346" i="4"/>
  <c r="Y346" i="4"/>
  <c r="Z346" i="4" s="1"/>
  <c r="W346" i="4"/>
  <c r="U346" i="4"/>
  <c r="T346" i="4"/>
  <c r="R346" i="4"/>
  <c r="P346" i="4"/>
  <c r="O346" i="4"/>
  <c r="M346" i="4"/>
  <c r="I346" i="4"/>
  <c r="G346" i="4"/>
  <c r="E346" i="4"/>
  <c r="B346" i="4"/>
  <c r="AD345" i="4"/>
  <c r="AB345" i="4"/>
  <c r="Y345" i="4"/>
  <c r="Z345" i="4" s="1"/>
  <c r="W345" i="4"/>
  <c r="U345" i="4"/>
  <c r="T345" i="4"/>
  <c r="R345" i="4"/>
  <c r="P345" i="4"/>
  <c r="O345" i="4"/>
  <c r="M345" i="4"/>
  <c r="I345" i="4"/>
  <c r="B345" i="4"/>
  <c r="AD344" i="4"/>
  <c r="AB344" i="4"/>
  <c r="Y344" i="4"/>
  <c r="Z344" i="4" s="1"/>
  <c r="W344" i="4"/>
  <c r="U344" i="4"/>
  <c r="T344" i="4"/>
  <c r="R344" i="4"/>
  <c r="P344" i="4"/>
  <c r="O344" i="4"/>
  <c r="M344" i="4"/>
  <c r="I344" i="4"/>
  <c r="B344" i="4"/>
  <c r="AD343" i="4"/>
  <c r="AB343" i="4"/>
  <c r="Y343" i="4"/>
  <c r="Z343" i="4" s="1"/>
  <c r="W343" i="4"/>
  <c r="U343" i="4"/>
  <c r="T343" i="4"/>
  <c r="R343" i="4"/>
  <c r="P343" i="4"/>
  <c r="O343" i="4"/>
  <c r="M343" i="4"/>
  <c r="B343" i="4"/>
  <c r="C340" i="17" s="1"/>
  <c r="P342" i="4"/>
  <c r="M342" i="4"/>
  <c r="K342" i="4"/>
  <c r="J342" i="4"/>
  <c r="H342" i="4"/>
  <c r="F342" i="4"/>
  <c r="AC342" i="4" s="1"/>
  <c r="AD342" i="4" s="1"/>
  <c r="D342" i="4"/>
  <c r="AD341" i="4"/>
  <c r="AB341" i="4"/>
  <c r="Y341" i="4"/>
  <c r="Z341" i="4" s="1"/>
  <c r="W341" i="4"/>
  <c r="U341" i="4"/>
  <c r="T341" i="4"/>
  <c r="R341" i="4"/>
  <c r="P341" i="4"/>
  <c r="O341" i="4"/>
  <c r="M341" i="4"/>
  <c r="I341" i="4"/>
  <c r="G341" i="4"/>
  <c r="E341" i="4"/>
  <c r="B341" i="4"/>
  <c r="AD340" i="4"/>
  <c r="AB340" i="4"/>
  <c r="Y340" i="4"/>
  <c r="Z340" i="4" s="1"/>
  <c r="W340" i="4"/>
  <c r="U340" i="4"/>
  <c r="T340" i="4"/>
  <c r="R340" i="4"/>
  <c r="P340" i="4"/>
  <c r="O340" i="4"/>
  <c r="M340" i="4"/>
  <c r="I340" i="4"/>
  <c r="G340" i="4"/>
  <c r="E340" i="4"/>
  <c r="B340" i="4"/>
  <c r="AD339" i="4"/>
  <c r="AB339" i="4"/>
  <c r="Y339" i="4"/>
  <c r="Z339" i="4" s="1"/>
  <c r="W339" i="4"/>
  <c r="U339" i="4"/>
  <c r="T339" i="4"/>
  <c r="R339" i="4"/>
  <c r="P339" i="4"/>
  <c r="O339" i="4"/>
  <c r="M339" i="4"/>
  <c r="I339" i="4"/>
  <c r="G339" i="4"/>
  <c r="E339" i="4"/>
  <c r="B339" i="4"/>
  <c r="C336" i="17" s="1"/>
  <c r="AD338" i="4"/>
  <c r="AB338" i="4"/>
  <c r="Y338" i="4"/>
  <c r="Z338" i="4" s="1"/>
  <c r="W338" i="4"/>
  <c r="U338" i="4"/>
  <c r="T338" i="4"/>
  <c r="R338" i="4"/>
  <c r="P338" i="4"/>
  <c r="O338" i="4"/>
  <c r="M338" i="4"/>
  <c r="I338" i="4"/>
  <c r="G338" i="4"/>
  <c r="E338" i="4"/>
  <c r="B338" i="4"/>
  <c r="AD337" i="4"/>
  <c r="AB337" i="4"/>
  <c r="Y337" i="4"/>
  <c r="Z337" i="4" s="1"/>
  <c r="W337" i="4"/>
  <c r="U337" i="4"/>
  <c r="T337" i="4"/>
  <c r="R337" i="4"/>
  <c r="P337" i="4"/>
  <c r="O337" i="4"/>
  <c r="M337" i="4"/>
  <c r="I337" i="4"/>
  <c r="G337" i="4"/>
  <c r="E337" i="4"/>
  <c r="B337" i="4"/>
  <c r="AD336" i="4"/>
  <c r="AB336" i="4"/>
  <c r="Y336" i="4"/>
  <c r="Z336" i="4" s="1"/>
  <c r="W336" i="4"/>
  <c r="U336" i="4"/>
  <c r="T336" i="4"/>
  <c r="R336" i="4"/>
  <c r="P336" i="4"/>
  <c r="O336" i="4"/>
  <c r="M336" i="4"/>
  <c r="I336" i="4"/>
  <c r="G336" i="4"/>
  <c r="E336" i="4"/>
  <c r="B336" i="4"/>
  <c r="AD335" i="4"/>
  <c r="AB335" i="4"/>
  <c r="Y335" i="4"/>
  <c r="Z335" i="4" s="1"/>
  <c r="W335" i="4"/>
  <c r="U335" i="4"/>
  <c r="T335" i="4"/>
  <c r="R335" i="4"/>
  <c r="P335" i="4"/>
  <c r="O335" i="4"/>
  <c r="M335" i="4"/>
  <c r="I335" i="4"/>
  <c r="G335" i="4"/>
  <c r="E335" i="4"/>
  <c r="B335" i="4"/>
  <c r="AD334" i="4"/>
  <c r="AB334" i="4"/>
  <c r="Y334" i="4"/>
  <c r="Z334" i="4" s="1"/>
  <c r="W334" i="4"/>
  <c r="U334" i="4"/>
  <c r="T334" i="4"/>
  <c r="R334" i="4"/>
  <c r="P334" i="4"/>
  <c r="O334" i="4"/>
  <c r="M334" i="4"/>
  <c r="I334" i="4"/>
  <c r="B334" i="4"/>
  <c r="AD333" i="4"/>
  <c r="AB333" i="4"/>
  <c r="Y333" i="4"/>
  <c r="Z333" i="4" s="1"/>
  <c r="W333" i="4"/>
  <c r="U333" i="4"/>
  <c r="T333" i="4"/>
  <c r="R333" i="4"/>
  <c r="P333" i="4"/>
  <c r="O333" i="4"/>
  <c r="M333" i="4"/>
  <c r="B332" i="4"/>
  <c r="B333" i="4" s="1"/>
  <c r="AD332" i="4"/>
  <c r="AB332" i="4"/>
  <c r="Y332" i="4"/>
  <c r="Z332" i="4" s="1"/>
  <c r="W332" i="4"/>
  <c r="U332" i="4"/>
  <c r="T332" i="4"/>
  <c r="R332" i="4"/>
  <c r="P332" i="4"/>
  <c r="O332" i="4"/>
  <c r="M332" i="4"/>
  <c r="P331" i="4"/>
  <c r="M331" i="4"/>
  <c r="S331" i="4"/>
  <c r="T331" i="4" s="1"/>
  <c r="AD330" i="4"/>
  <c r="AB330" i="4"/>
  <c r="Y330" i="4"/>
  <c r="Z330" i="4" s="1"/>
  <c r="W330" i="4"/>
  <c r="U330" i="4"/>
  <c r="T330" i="4"/>
  <c r="R330" i="4"/>
  <c r="P330" i="4"/>
  <c r="O330" i="4"/>
  <c r="M330" i="4"/>
  <c r="I330" i="4"/>
  <c r="G330" i="4"/>
  <c r="E330" i="4"/>
  <c r="B330" i="4"/>
  <c r="AD329" i="4"/>
  <c r="AB329" i="4"/>
  <c r="Y329" i="4"/>
  <c r="Z329" i="4" s="1"/>
  <c r="W329" i="4"/>
  <c r="U329" i="4"/>
  <c r="T329" i="4"/>
  <c r="R329" i="4"/>
  <c r="P329" i="4"/>
  <c r="O329" i="4"/>
  <c r="M329" i="4"/>
  <c r="I329" i="4"/>
  <c r="G329" i="4"/>
  <c r="E329" i="4"/>
  <c r="B329" i="4"/>
  <c r="AD328" i="4"/>
  <c r="AB328" i="4"/>
  <c r="Y328" i="4"/>
  <c r="Z328" i="4" s="1"/>
  <c r="W328" i="4"/>
  <c r="U328" i="4"/>
  <c r="T328" i="4"/>
  <c r="R328" i="4"/>
  <c r="P328" i="4"/>
  <c r="O328" i="4"/>
  <c r="M328" i="4"/>
  <c r="I328" i="4"/>
  <c r="G328" i="4"/>
  <c r="E328" i="4"/>
  <c r="B328" i="4"/>
  <c r="AD327" i="4"/>
  <c r="AB327" i="4"/>
  <c r="Y327" i="4"/>
  <c r="Z327" i="4" s="1"/>
  <c r="W327" i="4"/>
  <c r="U327" i="4"/>
  <c r="T327" i="4"/>
  <c r="R327" i="4"/>
  <c r="P327" i="4"/>
  <c r="O327" i="4"/>
  <c r="M327" i="4"/>
  <c r="I327" i="4"/>
  <c r="G327" i="4"/>
  <c r="E327" i="4"/>
  <c r="B327" i="4"/>
  <c r="AD326" i="4"/>
  <c r="AB326" i="4"/>
  <c r="Y326" i="4"/>
  <c r="Z326" i="4" s="1"/>
  <c r="W326" i="4"/>
  <c r="U326" i="4"/>
  <c r="T326" i="4"/>
  <c r="R326" i="4"/>
  <c r="P326" i="4"/>
  <c r="O326" i="4"/>
  <c r="M326" i="4"/>
  <c r="I326" i="4"/>
  <c r="G326" i="4"/>
  <c r="E326" i="4"/>
  <c r="B326" i="4"/>
  <c r="AD325" i="4"/>
  <c r="AB325" i="4"/>
  <c r="Y325" i="4"/>
  <c r="Z325" i="4" s="1"/>
  <c r="W325" i="4"/>
  <c r="U325" i="4"/>
  <c r="T325" i="4"/>
  <c r="R325" i="4"/>
  <c r="P325" i="4"/>
  <c r="O325" i="4"/>
  <c r="M325" i="4"/>
  <c r="I325" i="4"/>
  <c r="G325" i="4"/>
  <c r="E325" i="4"/>
  <c r="B325" i="4"/>
  <c r="AD324" i="4"/>
  <c r="AB324" i="4"/>
  <c r="Y324" i="4"/>
  <c r="Z324" i="4" s="1"/>
  <c r="W324" i="4"/>
  <c r="U324" i="4"/>
  <c r="T324" i="4"/>
  <c r="R324" i="4"/>
  <c r="P324" i="4"/>
  <c r="O324" i="4"/>
  <c r="M324" i="4"/>
  <c r="I324" i="4"/>
  <c r="G324" i="4"/>
  <c r="E324" i="4"/>
  <c r="B324" i="4"/>
  <c r="AD323" i="4"/>
  <c r="AB323" i="4"/>
  <c r="Y323" i="4"/>
  <c r="Z323" i="4" s="1"/>
  <c r="W323" i="4"/>
  <c r="U323" i="4"/>
  <c r="T323" i="4"/>
  <c r="R323" i="4"/>
  <c r="P323" i="4"/>
  <c r="O323" i="4"/>
  <c r="M323" i="4"/>
  <c r="I323" i="4"/>
  <c r="B323" i="4"/>
  <c r="AD322" i="4"/>
  <c r="AB322" i="4"/>
  <c r="Y322" i="4"/>
  <c r="Z322" i="4" s="1"/>
  <c r="W322" i="4"/>
  <c r="U322" i="4"/>
  <c r="T322" i="4"/>
  <c r="R322" i="4"/>
  <c r="P322" i="4"/>
  <c r="O322" i="4"/>
  <c r="M322" i="4"/>
  <c r="I322" i="4"/>
  <c r="B322" i="4"/>
  <c r="AD321" i="4"/>
  <c r="AB321" i="4"/>
  <c r="Y321" i="4"/>
  <c r="Z321" i="4" s="1"/>
  <c r="W321" i="4"/>
  <c r="U321" i="4"/>
  <c r="T321" i="4"/>
  <c r="R321" i="4"/>
  <c r="P321" i="4"/>
  <c r="O321" i="4"/>
  <c r="M321" i="4"/>
  <c r="B321" i="4"/>
  <c r="P320" i="4"/>
  <c r="M320" i="4"/>
  <c r="K320" i="4"/>
  <c r="J320" i="4"/>
  <c r="V320" i="4" s="1"/>
  <c r="W320" i="4" s="1"/>
  <c r="H320" i="4"/>
  <c r="I320" i="4" s="1"/>
  <c r="F320" i="4"/>
  <c r="D320" i="4"/>
  <c r="AD319" i="4"/>
  <c r="AB319" i="4"/>
  <c r="Y319" i="4"/>
  <c r="Z319" i="4" s="1"/>
  <c r="W319" i="4"/>
  <c r="U319" i="4"/>
  <c r="T319" i="4"/>
  <c r="R319" i="4"/>
  <c r="P319" i="4"/>
  <c r="O319" i="4"/>
  <c r="M319" i="4"/>
  <c r="I319" i="4"/>
  <c r="G319" i="4"/>
  <c r="E319" i="4"/>
  <c r="B319" i="4"/>
  <c r="AD318" i="4"/>
  <c r="AB318" i="4"/>
  <c r="Y318" i="4"/>
  <c r="Z318" i="4" s="1"/>
  <c r="W318" i="4"/>
  <c r="U318" i="4"/>
  <c r="T318" i="4"/>
  <c r="R318" i="4"/>
  <c r="P318" i="4"/>
  <c r="O318" i="4"/>
  <c r="M318" i="4"/>
  <c r="I318" i="4"/>
  <c r="G318" i="4"/>
  <c r="E318" i="4"/>
  <c r="B318" i="4"/>
  <c r="AD317" i="4"/>
  <c r="AB317" i="4"/>
  <c r="Y317" i="4"/>
  <c r="Z317" i="4" s="1"/>
  <c r="W317" i="4"/>
  <c r="U317" i="4"/>
  <c r="T317" i="4"/>
  <c r="R317" i="4"/>
  <c r="P317" i="4"/>
  <c r="O317" i="4"/>
  <c r="M317" i="4"/>
  <c r="I317" i="4"/>
  <c r="G317" i="4"/>
  <c r="E317" i="4"/>
  <c r="B317" i="4"/>
  <c r="AD316" i="4"/>
  <c r="AB316" i="4"/>
  <c r="Y316" i="4"/>
  <c r="Z316" i="4" s="1"/>
  <c r="W316" i="4"/>
  <c r="U316" i="4"/>
  <c r="T316" i="4"/>
  <c r="R316" i="4"/>
  <c r="P316" i="4"/>
  <c r="O316" i="4"/>
  <c r="M316" i="4"/>
  <c r="I316" i="4"/>
  <c r="G316" i="4"/>
  <c r="E316" i="4"/>
  <c r="B316" i="4"/>
  <c r="AD315" i="4"/>
  <c r="AB315" i="4"/>
  <c r="Y315" i="4"/>
  <c r="Z315" i="4" s="1"/>
  <c r="W315" i="4"/>
  <c r="U315" i="4"/>
  <c r="T315" i="4"/>
  <c r="R315" i="4"/>
  <c r="P315" i="4"/>
  <c r="O315" i="4"/>
  <c r="M315" i="4"/>
  <c r="I315" i="4"/>
  <c r="G315" i="4"/>
  <c r="E315" i="4"/>
  <c r="B315" i="4"/>
  <c r="AD314" i="4"/>
  <c r="AB314" i="4"/>
  <c r="Y314" i="4"/>
  <c r="Z314" i="4" s="1"/>
  <c r="W314" i="4"/>
  <c r="U314" i="4"/>
  <c r="T314" i="4"/>
  <c r="R314" i="4"/>
  <c r="P314" i="4"/>
  <c r="O314" i="4"/>
  <c r="M314" i="4"/>
  <c r="I314" i="4"/>
  <c r="G314" i="4"/>
  <c r="E314" i="4"/>
  <c r="B314" i="4"/>
  <c r="AD313" i="4"/>
  <c r="AB313" i="4"/>
  <c r="Y313" i="4"/>
  <c r="Z313" i="4" s="1"/>
  <c r="W313" i="4"/>
  <c r="U313" i="4"/>
  <c r="T313" i="4"/>
  <c r="R313" i="4"/>
  <c r="P313" i="4"/>
  <c r="O313" i="4"/>
  <c r="M313" i="4"/>
  <c r="AD312" i="4"/>
  <c r="AB312" i="4"/>
  <c r="Y312" i="4"/>
  <c r="Z312" i="4" s="1"/>
  <c r="W312" i="4"/>
  <c r="U312" i="4"/>
  <c r="T312" i="4"/>
  <c r="R312" i="4"/>
  <c r="P312" i="4"/>
  <c r="O312" i="4"/>
  <c r="M312" i="4"/>
  <c r="AD311" i="4"/>
  <c r="AB311" i="4"/>
  <c r="Y311" i="4"/>
  <c r="Z311" i="4" s="1"/>
  <c r="W311" i="4"/>
  <c r="U311" i="4"/>
  <c r="T311" i="4"/>
  <c r="R311" i="4"/>
  <c r="P311" i="4"/>
  <c r="O311" i="4"/>
  <c r="M311" i="4"/>
  <c r="AD310" i="4"/>
  <c r="AB310" i="4"/>
  <c r="Y310" i="4"/>
  <c r="Z310" i="4" s="1"/>
  <c r="W310" i="4"/>
  <c r="U310" i="4"/>
  <c r="T310" i="4"/>
  <c r="R310" i="4"/>
  <c r="P310" i="4"/>
  <c r="O310" i="4"/>
  <c r="M310" i="4"/>
  <c r="B310" i="4"/>
  <c r="B311" i="4"/>
  <c r="B312" i="4"/>
  <c r="B313" i="4"/>
  <c r="P309" i="4"/>
  <c r="M309" i="4"/>
  <c r="AD308" i="4"/>
  <c r="AB308" i="4"/>
  <c r="Y308" i="4"/>
  <c r="Z308" i="4" s="1"/>
  <c r="W308" i="4"/>
  <c r="U308" i="4"/>
  <c r="T308" i="4"/>
  <c r="R308" i="4"/>
  <c r="P308" i="4"/>
  <c r="O308" i="4"/>
  <c r="M308" i="4"/>
  <c r="I308" i="4"/>
  <c r="G308" i="4"/>
  <c r="E308" i="4"/>
  <c r="B308" i="4"/>
  <c r="AD307" i="4"/>
  <c r="AB307" i="4"/>
  <c r="Y307" i="4"/>
  <c r="Z307" i="4" s="1"/>
  <c r="W307" i="4"/>
  <c r="U307" i="4"/>
  <c r="T307" i="4"/>
  <c r="R307" i="4"/>
  <c r="P307" i="4"/>
  <c r="O307" i="4"/>
  <c r="M307" i="4"/>
  <c r="I307" i="4"/>
  <c r="G307" i="4"/>
  <c r="E307" i="4"/>
  <c r="B307" i="4"/>
  <c r="AD306" i="4"/>
  <c r="AB306" i="4"/>
  <c r="Y306" i="4"/>
  <c r="Z306" i="4" s="1"/>
  <c r="W306" i="4"/>
  <c r="U306" i="4"/>
  <c r="T306" i="4"/>
  <c r="R306" i="4"/>
  <c r="P306" i="4"/>
  <c r="O306" i="4"/>
  <c r="M306" i="4"/>
  <c r="I306" i="4"/>
  <c r="G306" i="4"/>
  <c r="E306" i="4"/>
  <c r="B306" i="4"/>
  <c r="AD305" i="4"/>
  <c r="AB305" i="4"/>
  <c r="Y305" i="4"/>
  <c r="Z305" i="4" s="1"/>
  <c r="W305" i="4"/>
  <c r="U305" i="4"/>
  <c r="T305" i="4"/>
  <c r="R305" i="4"/>
  <c r="P305" i="4"/>
  <c r="O305" i="4"/>
  <c r="M305" i="4"/>
  <c r="I305" i="4"/>
  <c r="G305" i="4"/>
  <c r="E305" i="4"/>
  <c r="B305" i="4"/>
  <c r="AD304" i="4"/>
  <c r="AB304" i="4"/>
  <c r="Y304" i="4"/>
  <c r="Z304" i="4" s="1"/>
  <c r="W304" i="4"/>
  <c r="U304" i="4"/>
  <c r="T304" i="4"/>
  <c r="R304" i="4"/>
  <c r="P304" i="4"/>
  <c r="O304" i="4"/>
  <c r="M304" i="4"/>
  <c r="I304" i="4"/>
  <c r="G304" i="4"/>
  <c r="E304" i="4"/>
  <c r="B304" i="4"/>
  <c r="AD303" i="4"/>
  <c r="AB303" i="4"/>
  <c r="Y303" i="4"/>
  <c r="Z303" i="4" s="1"/>
  <c r="W303" i="4"/>
  <c r="U303" i="4"/>
  <c r="T303" i="4"/>
  <c r="R303" i="4"/>
  <c r="P303" i="4"/>
  <c r="O303" i="4"/>
  <c r="M303" i="4"/>
  <c r="I303" i="4"/>
  <c r="G303" i="4"/>
  <c r="E303" i="4"/>
  <c r="E298" i="4" s="1"/>
  <c r="B303" i="4"/>
  <c r="AD302" i="4"/>
  <c r="AB302" i="4"/>
  <c r="Y302" i="4"/>
  <c r="Z302" i="4" s="1"/>
  <c r="W302" i="4"/>
  <c r="U302" i="4"/>
  <c r="T302" i="4"/>
  <c r="R302" i="4"/>
  <c r="P302" i="4"/>
  <c r="O302" i="4"/>
  <c r="M302" i="4"/>
  <c r="I302" i="4"/>
  <c r="G302" i="4"/>
  <c r="E302" i="4"/>
  <c r="B302" i="4"/>
  <c r="C299" i="17" s="1"/>
  <c r="E299" i="17" s="1"/>
  <c r="AD301" i="4"/>
  <c r="AB301" i="4"/>
  <c r="Y301" i="4"/>
  <c r="Z301" i="4" s="1"/>
  <c r="W301" i="4"/>
  <c r="U301" i="4"/>
  <c r="T301" i="4"/>
  <c r="R301" i="4"/>
  <c r="P301" i="4"/>
  <c r="O301" i="4"/>
  <c r="M301" i="4"/>
  <c r="AD300" i="4"/>
  <c r="AB300" i="4"/>
  <c r="Y300" i="4"/>
  <c r="Z300" i="4" s="1"/>
  <c r="W300" i="4"/>
  <c r="U300" i="4"/>
  <c r="T300" i="4"/>
  <c r="R300" i="4"/>
  <c r="P300" i="4"/>
  <c r="O300" i="4"/>
  <c r="M300" i="4"/>
  <c r="AD299" i="4"/>
  <c r="AB299" i="4"/>
  <c r="Y299" i="4"/>
  <c r="Z299" i="4" s="1"/>
  <c r="W299" i="4"/>
  <c r="U299" i="4"/>
  <c r="T299" i="4"/>
  <c r="R299" i="4"/>
  <c r="P299" i="4"/>
  <c r="O299" i="4"/>
  <c r="M299" i="4"/>
  <c r="B299" i="4"/>
  <c r="B300" i="4" s="1"/>
  <c r="B301" i="4" s="1"/>
  <c r="P298" i="4"/>
  <c r="M298" i="4"/>
  <c r="K298" i="4"/>
  <c r="J298" i="4"/>
  <c r="H298" i="4"/>
  <c r="S298" i="4" s="1"/>
  <c r="T298" i="4" s="1"/>
  <c r="F298" i="4"/>
  <c r="D298" i="4"/>
  <c r="AD297" i="4"/>
  <c r="AB297" i="4"/>
  <c r="Y297" i="4"/>
  <c r="Z297" i="4" s="1"/>
  <c r="W297" i="4"/>
  <c r="U297" i="4"/>
  <c r="T297" i="4"/>
  <c r="R297" i="4"/>
  <c r="P297" i="4"/>
  <c r="O297" i="4"/>
  <c r="M297" i="4"/>
  <c r="I297" i="4"/>
  <c r="G297" i="4"/>
  <c r="E297" i="4"/>
  <c r="B297" i="4"/>
  <c r="C294" i="17" s="1"/>
  <c r="AD296" i="4"/>
  <c r="AB296" i="4"/>
  <c r="Y296" i="4"/>
  <c r="Z296" i="4" s="1"/>
  <c r="W296" i="4"/>
  <c r="U296" i="4"/>
  <c r="T296" i="4"/>
  <c r="R296" i="4"/>
  <c r="P296" i="4"/>
  <c r="O296" i="4"/>
  <c r="M296" i="4"/>
  <c r="I296" i="4"/>
  <c r="G296" i="4"/>
  <c r="E296" i="4"/>
  <c r="B296" i="4"/>
  <c r="AD295" i="4"/>
  <c r="AB295" i="4"/>
  <c r="Y295" i="4"/>
  <c r="Z295" i="4" s="1"/>
  <c r="W295" i="4"/>
  <c r="U295" i="4"/>
  <c r="T295" i="4"/>
  <c r="R295" i="4"/>
  <c r="P295" i="4"/>
  <c r="O295" i="4"/>
  <c r="M295" i="4"/>
  <c r="I295" i="4"/>
  <c r="G295" i="4"/>
  <c r="E295" i="4"/>
  <c r="B295" i="4"/>
  <c r="C292" i="17" s="1"/>
  <c r="AD294" i="4"/>
  <c r="AB294" i="4"/>
  <c r="Y294" i="4"/>
  <c r="Z294" i="4" s="1"/>
  <c r="W294" i="4"/>
  <c r="U294" i="4"/>
  <c r="T294" i="4"/>
  <c r="R294" i="4"/>
  <c r="P294" i="4"/>
  <c r="O294" i="4"/>
  <c r="M294" i="4"/>
  <c r="I294" i="4"/>
  <c r="G294" i="4"/>
  <c r="E294" i="4"/>
  <c r="B294" i="4"/>
  <c r="AD293" i="4"/>
  <c r="AB293" i="4"/>
  <c r="Y293" i="4"/>
  <c r="Z293" i="4" s="1"/>
  <c r="W293" i="4"/>
  <c r="U293" i="4"/>
  <c r="T293" i="4"/>
  <c r="R293" i="4"/>
  <c r="P293" i="4"/>
  <c r="O293" i="4"/>
  <c r="M293" i="4"/>
  <c r="I293" i="4"/>
  <c r="G293" i="4"/>
  <c r="E293" i="4"/>
  <c r="B293" i="4"/>
  <c r="AD292" i="4"/>
  <c r="AB292" i="4"/>
  <c r="Y292" i="4"/>
  <c r="Z292" i="4" s="1"/>
  <c r="W292" i="4"/>
  <c r="U292" i="4"/>
  <c r="T292" i="4"/>
  <c r="R292" i="4"/>
  <c r="P292" i="4"/>
  <c r="O292" i="4"/>
  <c r="M292" i="4"/>
  <c r="I292" i="4"/>
  <c r="G292" i="4"/>
  <c r="E292" i="4"/>
  <c r="B292" i="4"/>
  <c r="AD291" i="4"/>
  <c r="AB291" i="4"/>
  <c r="Y291" i="4"/>
  <c r="Z291" i="4" s="1"/>
  <c r="W291" i="4"/>
  <c r="U291" i="4"/>
  <c r="T291" i="4"/>
  <c r="R291" i="4"/>
  <c r="P291" i="4"/>
  <c r="O291" i="4"/>
  <c r="M291" i="4"/>
  <c r="I291" i="4"/>
  <c r="G291" i="4"/>
  <c r="E291" i="4"/>
  <c r="B291" i="4"/>
  <c r="C288" i="17" s="1"/>
  <c r="AD290" i="4"/>
  <c r="AB290" i="4"/>
  <c r="Y290" i="4"/>
  <c r="Z290" i="4" s="1"/>
  <c r="W290" i="4"/>
  <c r="U290" i="4"/>
  <c r="T290" i="4"/>
  <c r="R290" i="4"/>
  <c r="P290" i="4"/>
  <c r="O290" i="4"/>
  <c r="M290" i="4"/>
  <c r="I290" i="4"/>
  <c r="AD289" i="4"/>
  <c r="AB289" i="4"/>
  <c r="Y289" i="4"/>
  <c r="Z289" i="4" s="1"/>
  <c r="W289" i="4"/>
  <c r="U289" i="4"/>
  <c r="T289" i="4"/>
  <c r="R289" i="4"/>
  <c r="P289" i="4"/>
  <c r="O289" i="4"/>
  <c r="M289" i="4"/>
  <c r="I289" i="4"/>
  <c r="AD288" i="4"/>
  <c r="AB288" i="4"/>
  <c r="Y288" i="4"/>
  <c r="Z288" i="4" s="1"/>
  <c r="W288" i="4"/>
  <c r="U288" i="4"/>
  <c r="T288" i="4"/>
  <c r="R288" i="4"/>
  <c r="P288" i="4"/>
  <c r="O288" i="4"/>
  <c r="M288" i="4"/>
  <c r="I288" i="4"/>
  <c r="B288" i="4"/>
  <c r="B289" i="4" s="1"/>
  <c r="B290" i="4" s="1"/>
  <c r="C287" i="17" s="1"/>
  <c r="P287" i="4"/>
  <c r="M287" i="4"/>
  <c r="K287" i="4"/>
  <c r="J287" i="4"/>
  <c r="H287" i="4"/>
  <c r="I287" i="4" s="1"/>
  <c r="AA287" i="4" s="1"/>
  <c r="AB287" i="4" s="1"/>
  <c r="F287" i="4"/>
  <c r="D287" i="4"/>
  <c r="AD286" i="4"/>
  <c r="AB286" i="4"/>
  <c r="Y286" i="4"/>
  <c r="Z286" i="4" s="1"/>
  <c r="W286" i="4"/>
  <c r="U286" i="4"/>
  <c r="T286" i="4"/>
  <c r="R286" i="4"/>
  <c r="P286" i="4"/>
  <c r="O286" i="4"/>
  <c r="M286" i="4"/>
  <c r="I286" i="4"/>
  <c r="G286" i="4"/>
  <c r="E286" i="4"/>
  <c r="B286" i="4"/>
  <c r="C283" i="17" s="1"/>
  <c r="AD285" i="4"/>
  <c r="AB285" i="4"/>
  <c r="Y285" i="4"/>
  <c r="Z285" i="4" s="1"/>
  <c r="W285" i="4"/>
  <c r="U285" i="4"/>
  <c r="T285" i="4"/>
  <c r="R285" i="4"/>
  <c r="P285" i="4"/>
  <c r="O285" i="4"/>
  <c r="M285" i="4"/>
  <c r="I285" i="4"/>
  <c r="G285" i="4"/>
  <c r="E285" i="4"/>
  <c r="B285" i="4"/>
  <c r="C282" i="17" s="1"/>
  <c r="AD284" i="4"/>
  <c r="AB284" i="4"/>
  <c r="Y284" i="4"/>
  <c r="Z284" i="4" s="1"/>
  <c r="W284" i="4"/>
  <c r="U284" i="4"/>
  <c r="T284" i="4"/>
  <c r="R284" i="4"/>
  <c r="P284" i="4"/>
  <c r="O284" i="4"/>
  <c r="M284" i="4"/>
  <c r="I284" i="4"/>
  <c r="G284" i="4"/>
  <c r="E284" i="4"/>
  <c r="B284" i="4"/>
  <c r="C281" i="17" s="1"/>
  <c r="AD283" i="4"/>
  <c r="AB283" i="4"/>
  <c r="Y283" i="4"/>
  <c r="Z283" i="4" s="1"/>
  <c r="W283" i="4"/>
  <c r="U283" i="4"/>
  <c r="T283" i="4"/>
  <c r="R283" i="4"/>
  <c r="P283" i="4"/>
  <c r="O283" i="4"/>
  <c r="M283" i="4"/>
  <c r="I283" i="4"/>
  <c r="G283" i="4"/>
  <c r="E283" i="4"/>
  <c r="B283" i="4"/>
  <c r="AD282" i="4"/>
  <c r="AB282" i="4"/>
  <c r="Y282" i="4"/>
  <c r="Z282" i="4" s="1"/>
  <c r="W282" i="4"/>
  <c r="U282" i="4"/>
  <c r="T282" i="4"/>
  <c r="R282" i="4"/>
  <c r="P282" i="4"/>
  <c r="O282" i="4"/>
  <c r="M282" i="4"/>
  <c r="I282" i="4"/>
  <c r="G282" i="4"/>
  <c r="E282" i="4"/>
  <c r="B282" i="4"/>
  <c r="AD281" i="4"/>
  <c r="AB281" i="4"/>
  <c r="Y281" i="4"/>
  <c r="Z281" i="4" s="1"/>
  <c r="W281" i="4"/>
  <c r="U281" i="4"/>
  <c r="T281" i="4"/>
  <c r="R281" i="4"/>
  <c r="P281" i="4"/>
  <c r="O281" i="4"/>
  <c r="M281" i="4"/>
  <c r="I281" i="4"/>
  <c r="G281" i="4"/>
  <c r="E281" i="4"/>
  <c r="B281" i="4"/>
  <c r="C278" i="17" s="1"/>
  <c r="AD280" i="4"/>
  <c r="AB280" i="4"/>
  <c r="Y280" i="4"/>
  <c r="Z280" i="4" s="1"/>
  <c r="W280" i="4"/>
  <c r="U280" i="4"/>
  <c r="T280" i="4"/>
  <c r="R280" i="4"/>
  <c r="P280" i="4"/>
  <c r="O280" i="4"/>
  <c r="M280" i="4"/>
  <c r="I280" i="4"/>
  <c r="G280" i="4"/>
  <c r="E280" i="4"/>
  <c r="B280" i="4"/>
  <c r="C277" i="17" s="1"/>
  <c r="AD279" i="4"/>
  <c r="AB279" i="4"/>
  <c r="Y279" i="4"/>
  <c r="Z279" i="4" s="1"/>
  <c r="W279" i="4"/>
  <c r="U279" i="4"/>
  <c r="T279" i="4"/>
  <c r="R279" i="4"/>
  <c r="P279" i="4"/>
  <c r="O279" i="4"/>
  <c r="M279" i="4"/>
  <c r="I279" i="4"/>
  <c r="B279" i="4"/>
  <c r="AD278" i="4"/>
  <c r="AB278" i="4"/>
  <c r="Y278" i="4"/>
  <c r="Z278" i="4" s="1"/>
  <c r="W278" i="4"/>
  <c r="U278" i="4"/>
  <c r="T278" i="4"/>
  <c r="R278" i="4"/>
  <c r="P278" i="4"/>
  <c r="O278" i="4"/>
  <c r="M278" i="4"/>
  <c r="I278" i="4"/>
  <c r="B278" i="4"/>
  <c r="AD277" i="4"/>
  <c r="AB277" i="4"/>
  <c r="Y277" i="4"/>
  <c r="Z277" i="4" s="1"/>
  <c r="W277" i="4"/>
  <c r="U277" i="4"/>
  <c r="T277" i="4"/>
  <c r="R277" i="4"/>
  <c r="P277" i="4"/>
  <c r="O277" i="4"/>
  <c r="M277" i="4"/>
  <c r="B277" i="4"/>
  <c r="C274" i="17" s="1"/>
  <c r="P276" i="4"/>
  <c r="M276" i="4"/>
  <c r="K276" i="4"/>
  <c r="J276" i="4"/>
  <c r="H276" i="4"/>
  <c r="I276" i="4" s="1"/>
  <c r="AA276" i="4" s="1"/>
  <c r="AB276" i="4" s="1"/>
  <c r="F276" i="4"/>
  <c r="AC276" i="4" s="1"/>
  <c r="AD276" i="4" s="1"/>
  <c r="D276" i="4"/>
  <c r="AD275" i="4"/>
  <c r="AB275" i="4"/>
  <c r="Y275" i="4"/>
  <c r="Z275" i="4" s="1"/>
  <c r="W275" i="4"/>
  <c r="U275" i="4"/>
  <c r="T275" i="4"/>
  <c r="R275" i="4"/>
  <c r="P275" i="4"/>
  <c r="O275" i="4"/>
  <c r="M275" i="4"/>
  <c r="I275" i="4"/>
  <c r="G275" i="4"/>
  <c r="E275" i="4"/>
  <c r="B275" i="4"/>
  <c r="C272" i="17" s="1"/>
  <c r="AD274" i="4"/>
  <c r="AB274" i="4"/>
  <c r="Y274" i="4"/>
  <c r="Z274" i="4" s="1"/>
  <c r="W274" i="4"/>
  <c r="U274" i="4"/>
  <c r="T274" i="4"/>
  <c r="R274" i="4"/>
  <c r="P274" i="4"/>
  <c r="O274" i="4"/>
  <c r="M274" i="4"/>
  <c r="I274" i="4"/>
  <c r="G274" i="4"/>
  <c r="E274" i="4"/>
  <c r="B274" i="4"/>
  <c r="AD273" i="4"/>
  <c r="AB273" i="4"/>
  <c r="Y273" i="4"/>
  <c r="Z273" i="4" s="1"/>
  <c r="W273" i="4"/>
  <c r="U273" i="4"/>
  <c r="T273" i="4"/>
  <c r="R273" i="4"/>
  <c r="P273" i="4"/>
  <c r="O273" i="4"/>
  <c r="M273" i="4"/>
  <c r="I273" i="4"/>
  <c r="G273" i="4"/>
  <c r="E273" i="4"/>
  <c r="B273" i="4"/>
  <c r="C270" i="17" s="1"/>
  <c r="E270" i="17" s="1"/>
  <c r="AD272" i="4"/>
  <c r="AB272" i="4"/>
  <c r="Y272" i="4"/>
  <c r="Z272" i="4" s="1"/>
  <c r="W272" i="4"/>
  <c r="U272" i="4"/>
  <c r="T272" i="4"/>
  <c r="R272" i="4"/>
  <c r="P272" i="4"/>
  <c r="O272" i="4"/>
  <c r="M272" i="4"/>
  <c r="I272" i="4"/>
  <c r="G272" i="4"/>
  <c r="E272" i="4"/>
  <c r="B272" i="4"/>
  <c r="AD271" i="4"/>
  <c r="AB271" i="4"/>
  <c r="Y271" i="4"/>
  <c r="Z271" i="4" s="1"/>
  <c r="W271" i="4"/>
  <c r="U271" i="4"/>
  <c r="T271" i="4"/>
  <c r="R271" i="4"/>
  <c r="P271" i="4"/>
  <c r="O271" i="4"/>
  <c r="M271" i="4"/>
  <c r="I271" i="4"/>
  <c r="G271" i="4"/>
  <c r="E271" i="4"/>
  <c r="B271" i="4"/>
  <c r="AD270" i="4"/>
  <c r="AB270" i="4"/>
  <c r="Y270" i="4"/>
  <c r="Z270" i="4" s="1"/>
  <c r="W270" i="4"/>
  <c r="U270" i="4"/>
  <c r="T270" i="4"/>
  <c r="R270" i="4"/>
  <c r="P270" i="4"/>
  <c r="O270" i="4"/>
  <c r="M270" i="4"/>
  <c r="I270" i="4"/>
  <c r="G270" i="4"/>
  <c r="G265" i="4" s="1"/>
  <c r="E270" i="4"/>
  <c r="B270" i="4"/>
  <c r="AD269" i="4"/>
  <c r="AB269" i="4"/>
  <c r="Y269" i="4"/>
  <c r="Z269" i="4" s="1"/>
  <c r="W269" i="4"/>
  <c r="U269" i="4"/>
  <c r="T269" i="4"/>
  <c r="R269" i="4"/>
  <c r="P269" i="4"/>
  <c r="O269" i="4"/>
  <c r="M269" i="4"/>
  <c r="I269" i="4"/>
  <c r="G269" i="4"/>
  <c r="E269" i="4"/>
  <c r="B269" i="4"/>
  <c r="C266" i="17" s="1"/>
  <c r="AD268" i="4"/>
  <c r="AB268" i="4"/>
  <c r="Y268" i="4"/>
  <c r="Z268" i="4" s="1"/>
  <c r="W268" i="4"/>
  <c r="U268" i="4"/>
  <c r="T268" i="4"/>
  <c r="R268" i="4"/>
  <c r="P268" i="4"/>
  <c r="O268" i="4"/>
  <c r="M268" i="4"/>
  <c r="I268" i="4"/>
  <c r="B268" i="4"/>
  <c r="C265" i="17" s="1"/>
  <c r="AD267" i="4"/>
  <c r="AB267" i="4"/>
  <c r="Y267" i="4"/>
  <c r="Z267" i="4" s="1"/>
  <c r="W267" i="4"/>
  <c r="U267" i="4"/>
  <c r="T267" i="4"/>
  <c r="R267" i="4"/>
  <c r="P267" i="4"/>
  <c r="O267" i="4"/>
  <c r="M267" i="4"/>
  <c r="I267" i="4"/>
  <c r="B267" i="4"/>
  <c r="AD266" i="4"/>
  <c r="AB266" i="4"/>
  <c r="Y266" i="4"/>
  <c r="Z266" i="4" s="1"/>
  <c r="W266" i="4"/>
  <c r="U266" i="4"/>
  <c r="T266" i="4"/>
  <c r="R266" i="4"/>
  <c r="P266" i="4"/>
  <c r="O266" i="4"/>
  <c r="M266" i="4"/>
  <c r="B266" i="4"/>
  <c r="P265" i="4"/>
  <c r="M265" i="4"/>
  <c r="K265" i="4"/>
  <c r="J265" i="4"/>
  <c r="H265" i="4"/>
  <c r="F265" i="4"/>
  <c r="D265" i="4"/>
  <c r="AD264" i="4"/>
  <c r="AB264" i="4"/>
  <c r="Y264" i="4"/>
  <c r="Z264" i="4" s="1"/>
  <c r="W264" i="4"/>
  <c r="U264" i="4"/>
  <c r="T264" i="4"/>
  <c r="R264" i="4"/>
  <c r="P264" i="4"/>
  <c r="O264" i="4"/>
  <c r="M264" i="4"/>
  <c r="I264" i="4"/>
  <c r="G264" i="4"/>
  <c r="E264" i="4"/>
  <c r="B264" i="4"/>
  <c r="AD263" i="4"/>
  <c r="AB263" i="4"/>
  <c r="Y263" i="4"/>
  <c r="Z263" i="4" s="1"/>
  <c r="W263" i="4"/>
  <c r="U263" i="4"/>
  <c r="T263" i="4"/>
  <c r="R263" i="4"/>
  <c r="P263" i="4"/>
  <c r="O263" i="4"/>
  <c r="M263" i="4"/>
  <c r="I263" i="4"/>
  <c r="G263" i="4"/>
  <c r="E263" i="4"/>
  <c r="B263" i="4"/>
  <c r="AD262" i="4"/>
  <c r="AB262" i="4"/>
  <c r="Y262" i="4"/>
  <c r="Z262" i="4" s="1"/>
  <c r="W262" i="4"/>
  <c r="U262" i="4"/>
  <c r="T262" i="4"/>
  <c r="R262" i="4"/>
  <c r="P262" i="4"/>
  <c r="O262" i="4"/>
  <c r="M262" i="4"/>
  <c r="I262" i="4"/>
  <c r="G262" i="4"/>
  <c r="E262" i="4"/>
  <c r="B262" i="4"/>
  <c r="C259" i="17" s="1"/>
  <c r="AD261" i="4"/>
  <c r="AB261" i="4"/>
  <c r="Y261" i="4"/>
  <c r="Z261" i="4" s="1"/>
  <c r="W261" i="4"/>
  <c r="U261" i="4"/>
  <c r="T261" i="4"/>
  <c r="R261" i="4"/>
  <c r="P261" i="4"/>
  <c r="O261" i="4"/>
  <c r="M261" i="4"/>
  <c r="I261" i="4"/>
  <c r="G261" i="4"/>
  <c r="E261" i="4"/>
  <c r="B261" i="4"/>
  <c r="AD260" i="4"/>
  <c r="AB260" i="4"/>
  <c r="Y260" i="4"/>
  <c r="Z260" i="4" s="1"/>
  <c r="W260" i="4"/>
  <c r="U260" i="4"/>
  <c r="T260" i="4"/>
  <c r="R260" i="4"/>
  <c r="P260" i="4"/>
  <c r="O260" i="4"/>
  <c r="M260" i="4"/>
  <c r="I260" i="4"/>
  <c r="G260" i="4"/>
  <c r="E260" i="4"/>
  <c r="B260" i="4"/>
  <c r="AD259" i="4"/>
  <c r="AB259" i="4"/>
  <c r="Y259" i="4"/>
  <c r="Z259" i="4" s="1"/>
  <c r="W259" i="4"/>
  <c r="U259" i="4"/>
  <c r="T259" i="4"/>
  <c r="R259" i="4"/>
  <c r="P259" i="4"/>
  <c r="O259" i="4"/>
  <c r="M259" i="4"/>
  <c r="I259" i="4"/>
  <c r="G259" i="4"/>
  <c r="E259" i="4"/>
  <c r="B259" i="4"/>
  <c r="AD258" i="4"/>
  <c r="AB258" i="4"/>
  <c r="Y258" i="4"/>
  <c r="Z258" i="4" s="1"/>
  <c r="W258" i="4"/>
  <c r="U258" i="4"/>
  <c r="T258" i="4"/>
  <c r="R258" i="4"/>
  <c r="P258" i="4"/>
  <c r="O258" i="4"/>
  <c r="M258" i="4"/>
  <c r="I258" i="4"/>
  <c r="G258" i="4"/>
  <c r="E258" i="4"/>
  <c r="B258" i="4"/>
  <c r="C255" i="17" s="1"/>
  <c r="E255" i="17" s="1"/>
  <c r="AD257" i="4"/>
  <c r="AB257" i="4"/>
  <c r="Y257" i="4"/>
  <c r="Z257" i="4" s="1"/>
  <c r="W257" i="4"/>
  <c r="U257" i="4"/>
  <c r="T257" i="4"/>
  <c r="R257" i="4"/>
  <c r="P257" i="4"/>
  <c r="O257" i="4"/>
  <c r="M257" i="4"/>
  <c r="I257" i="4"/>
  <c r="B257" i="4"/>
  <c r="AD256" i="4"/>
  <c r="AB256" i="4"/>
  <c r="Y256" i="4"/>
  <c r="Z256" i="4" s="1"/>
  <c r="W256" i="4"/>
  <c r="U256" i="4"/>
  <c r="T256" i="4"/>
  <c r="R256" i="4"/>
  <c r="P256" i="4"/>
  <c r="O256" i="4"/>
  <c r="M256" i="4"/>
  <c r="AD255" i="4"/>
  <c r="AB255" i="4"/>
  <c r="Y255" i="4"/>
  <c r="Z255" i="4" s="1"/>
  <c r="W255" i="4"/>
  <c r="U255" i="4"/>
  <c r="T255" i="4"/>
  <c r="R255" i="4"/>
  <c r="P255" i="4"/>
  <c r="O255" i="4"/>
  <c r="M255" i="4"/>
  <c r="B255" i="4"/>
  <c r="B256" i="4" s="1"/>
  <c r="P254" i="4"/>
  <c r="M254" i="4"/>
  <c r="AD253" i="4"/>
  <c r="AB253" i="4"/>
  <c r="Y253" i="4"/>
  <c r="Z253" i="4" s="1"/>
  <c r="W253" i="4"/>
  <c r="U253" i="4"/>
  <c r="T253" i="4"/>
  <c r="R253" i="4"/>
  <c r="P253" i="4"/>
  <c r="O253" i="4"/>
  <c r="M253" i="4"/>
  <c r="I253" i="4"/>
  <c r="G253" i="4"/>
  <c r="E253" i="4"/>
  <c r="B253" i="4"/>
  <c r="AD252" i="4"/>
  <c r="AB252" i="4"/>
  <c r="Y252" i="4"/>
  <c r="Z252" i="4" s="1"/>
  <c r="W252" i="4"/>
  <c r="U252" i="4"/>
  <c r="T252" i="4"/>
  <c r="R252" i="4"/>
  <c r="P252" i="4"/>
  <c r="O252" i="4"/>
  <c r="M252" i="4"/>
  <c r="I252" i="4"/>
  <c r="G252" i="4"/>
  <c r="E252" i="4"/>
  <c r="B252" i="4"/>
  <c r="AD251" i="4"/>
  <c r="AB251" i="4"/>
  <c r="Y251" i="4"/>
  <c r="Z251" i="4" s="1"/>
  <c r="W251" i="4"/>
  <c r="U251" i="4"/>
  <c r="T251" i="4"/>
  <c r="R251" i="4"/>
  <c r="P251" i="4"/>
  <c r="O251" i="4"/>
  <c r="M251" i="4"/>
  <c r="I251" i="4"/>
  <c r="G251" i="4"/>
  <c r="E251" i="4"/>
  <c r="B251" i="4"/>
  <c r="AD250" i="4"/>
  <c r="AB250" i="4"/>
  <c r="Y250" i="4"/>
  <c r="Z250" i="4" s="1"/>
  <c r="W250" i="4"/>
  <c r="U250" i="4"/>
  <c r="T250" i="4"/>
  <c r="R250" i="4"/>
  <c r="P250" i="4"/>
  <c r="O250" i="4"/>
  <c r="M250" i="4"/>
  <c r="I250" i="4"/>
  <c r="G250" i="4"/>
  <c r="E250" i="4"/>
  <c r="B250" i="4"/>
  <c r="AD249" i="4"/>
  <c r="AB249" i="4"/>
  <c r="Y249" i="4"/>
  <c r="Z249" i="4" s="1"/>
  <c r="W249" i="4"/>
  <c r="U249" i="4"/>
  <c r="T249" i="4"/>
  <c r="R249" i="4"/>
  <c r="P249" i="4"/>
  <c r="O249" i="4"/>
  <c r="M249" i="4"/>
  <c r="I249" i="4"/>
  <c r="G249" i="4"/>
  <c r="E249" i="4"/>
  <c r="B249" i="4"/>
  <c r="AD248" i="4"/>
  <c r="AB248" i="4"/>
  <c r="Y248" i="4"/>
  <c r="Z248" i="4" s="1"/>
  <c r="W248" i="4"/>
  <c r="U248" i="4"/>
  <c r="T248" i="4"/>
  <c r="R248" i="4"/>
  <c r="P248" i="4"/>
  <c r="O248" i="4"/>
  <c r="M248" i="4"/>
  <c r="I248" i="4"/>
  <c r="G248" i="4"/>
  <c r="E248" i="4"/>
  <c r="B248" i="4"/>
  <c r="AD247" i="4"/>
  <c r="AB247" i="4"/>
  <c r="Y247" i="4"/>
  <c r="Z247" i="4" s="1"/>
  <c r="W247" i="4"/>
  <c r="U247" i="4"/>
  <c r="U243" i="4" s="1"/>
  <c r="T247" i="4"/>
  <c r="R247" i="4"/>
  <c r="P247" i="4"/>
  <c r="O247" i="4"/>
  <c r="M247" i="4"/>
  <c r="I247" i="4"/>
  <c r="G247" i="4"/>
  <c r="E247" i="4"/>
  <c r="B247" i="4"/>
  <c r="AD246" i="4"/>
  <c r="AB246" i="4"/>
  <c r="Y246" i="4"/>
  <c r="Z246" i="4" s="1"/>
  <c r="W246" i="4"/>
  <c r="U246" i="4"/>
  <c r="T246" i="4"/>
  <c r="R246" i="4"/>
  <c r="P246" i="4"/>
  <c r="O246" i="4"/>
  <c r="M246" i="4"/>
  <c r="I246" i="4"/>
  <c r="B246" i="4"/>
  <c r="C243" i="17" s="1"/>
  <c r="AD245" i="4"/>
  <c r="AB245" i="4"/>
  <c r="Y245" i="4"/>
  <c r="Z245" i="4" s="1"/>
  <c r="W245" i="4"/>
  <c r="U245" i="4"/>
  <c r="T245" i="4"/>
  <c r="R245" i="4"/>
  <c r="P245" i="4"/>
  <c r="O245" i="4"/>
  <c r="M245" i="4"/>
  <c r="I245" i="4"/>
  <c r="B245" i="4"/>
  <c r="AD244" i="4"/>
  <c r="AB244" i="4"/>
  <c r="Y244" i="4"/>
  <c r="Z244" i="4" s="1"/>
  <c r="W244" i="4"/>
  <c r="U244" i="4"/>
  <c r="T244" i="4"/>
  <c r="R244" i="4"/>
  <c r="P244" i="4"/>
  <c r="O244" i="4"/>
  <c r="M244" i="4"/>
  <c r="B244" i="4"/>
  <c r="P243" i="4"/>
  <c r="M243" i="4"/>
  <c r="J243" i="4"/>
  <c r="H243" i="4"/>
  <c r="D243" i="4"/>
  <c r="AD242" i="4"/>
  <c r="AB242" i="4"/>
  <c r="Y242" i="4"/>
  <c r="Z242" i="4" s="1"/>
  <c r="W242" i="4"/>
  <c r="U242" i="4"/>
  <c r="T242" i="4"/>
  <c r="R242" i="4"/>
  <c r="P242" i="4"/>
  <c r="O242" i="4"/>
  <c r="M242" i="4"/>
  <c r="I242" i="4"/>
  <c r="G242" i="4"/>
  <c r="E242" i="4"/>
  <c r="B242" i="4"/>
  <c r="AD241" i="4"/>
  <c r="AB241" i="4"/>
  <c r="Y241" i="4"/>
  <c r="Z241" i="4" s="1"/>
  <c r="W241" i="4"/>
  <c r="U241" i="4"/>
  <c r="T241" i="4"/>
  <c r="R241" i="4"/>
  <c r="P241" i="4"/>
  <c r="O241" i="4"/>
  <c r="M241" i="4"/>
  <c r="I241" i="4"/>
  <c r="G241" i="4"/>
  <c r="E241" i="4"/>
  <c r="B241" i="4"/>
  <c r="AD240" i="4"/>
  <c r="AB240" i="4"/>
  <c r="Y240" i="4"/>
  <c r="Z240" i="4" s="1"/>
  <c r="W240" i="4"/>
  <c r="U240" i="4"/>
  <c r="T240" i="4"/>
  <c r="R240" i="4"/>
  <c r="P240" i="4"/>
  <c r="O240" i="4"/>
  <c r="M240" i="4"/>
  <c r="I240" i="4"/>
  <c r="G240" i="4"/>
  <c r="E240" i="4"/>
  <c r="B240" i="4"/>
  <c r="AD239" i="4"/>
  <c r="AB239" i="4"/>
  <c r="Y239" i="4"/>
  <c r="Z239" i="4" s="1"/>
  <c r="W239" i="4"/>
  <c r="U239" i="4"/>
  <c r="T239" i="4"/>
  <c r="R239" i="4"/>
  <c r="P239" i="4"/>
  <c r="O239" i="4"/>
  <c r="M239" i="4"/>
  <c r="I239" i="4"/>
  <c r="G239" i="4"/>
  <c r="E239" i="4"/>
  <c r="B239" i="4"/>
  <c r="AD238" i="4"/>
  <c r="AB238" i="4"/>
  <c r="Y238" i="4"/>
  <c r="Z238" i="4" s="1"/>
  <c r="W238" i="4"/>
  <c r="U238" i="4"/>
  <c r="T238" i="4"/>
  <c r="R238" i="4"/>
  <c r="P238" i="4"/>
  <c r="O238" i="4"/>
  <c r="M238" i="4"/>
  <c r="I238" i="4"/>
  <c r="G238" i="4"/>
  <c r="E238" i="4"/>
  <c r="B238" i="4"/>
  <c r="AD237" i="4"/>
  <c r="AB237" i="4"/>
  <c r="Y237" i="4"/>
  <c r="Z237" i="4" s="1"/>
  <c r="W237" i="4"/>
  <c r="U237" i="4"/>
  <c r="T237" i="4"/>
  <c r="R237" i="4"/>
  <c r="P237" i="4"/>
  <c r="O237" i="4"/>
  <c r="M237" i="4"/>
  <c r="I237" i="4"/>
  <c r="G237" i="4"/>
  <c r="E237" i="4"/>
  <c r="B237" i="4"/>
  <c r="AD236" i="4"/>
  <c r="AB236" i="4"/>
  <c r="Y236" i="4"/>
  <c r="Z236" i="4" s="1"/>
  <c r="W236" i="4"/>
  <c r="U236" i="4"/>
  <c r="T236" i="4"/>
  <c r="R236" i="4"/>
  <c r="P236" i="4"/>
  <c r="O236" i="4"/>
  <c r="M236" i="4"/>
  <c r="I236" i="4"/>
  <c r="G236" i="4"/>
  <c r="E236" i="4"/>
  <c r="B236" i="4"/>
  <c r="AD235" i="4"/>
  <c r="AB235" i="4"/>
  <c r="Y235" i="4"/>
  <c r="Z235" i="4" s="1"/>
  <c r="W235" i="4"/>
  <c r="U235" i="4"/>
  <c r="T235" i="4"/>
  <c r="R235" i="4"/>
  <c r="P235" i="4"/>
  <c r="O235" i="4"/>
  <c r="M235" i="4"/>
  <c r="I235" i="4"/>
  <c r="B235" i="4"/>
  <c r="AD234" i="4"/>
  <c r="AB234" i="4"/>
  <c r="Y234" i="4"/>
  <c r="Z234" i="4" s="1"/>
  <c r="W234" i="4"/>
  <c r="U234" i="4"/>
  <c r="T234" i="4"/>
  <c r="R234" i="4"/>
  <c r="P234" i="4"/>
  <c r="O234" i="4"/>
  <c r="M234" i="4"/>
  <c r="AD233" i="4"/>
  <c r="AB233" i="4"/>
  <c r="Y233" i="4"/>
  <c r="Z233" i="4" s="1"/>
  <c r="W233" i="4"/>
  <c r="U233" i="4"/>
  <c r="T233" i="4"/>
  <c r="R233" i="4"/>
  <c r="P233" i="4"/>
  <c r="O233" i="4"/>
  <c r="M233" i="4"/>
  <c r="B233" i="4"/>
  <c r="B234" i="4" s="1"/>
  <c r="C231" i="17" s="1"/>
  <c r="P232" i="4"/>
  <c r="M232" i="4"/>
  <c r="K232" i="4"/>
  <c r="J232" i="4"/>
  <c r="V232" i="4" s="1"/>
  <c r="W232" i="4" s="1"/>
  <c r="H232" i="4"/>
  <c r="F232" i="4"/>
  <c r="D232" i="4"/>
  <c r="AD231" i="4"/>
  <c r="AB231" i="4"/>
  <c r="Y231" i="4"/>
  <c r="Z231" i="4" s="1"/>
  <c r="W231" i="4"/>
  <c r="U231" i="4"/>
  <c r="T231" i="4"/>
  <c r="R231" i="4"/>
  <c r="P231" i="4"/>
  <c r="O231" i="4"/>
  <c r="M231" i="4"/>
  <c r="I231" i="4"/>
  <c r="G231" i="4"/>
  <c r="E231" i="4"/>
  <c r="B231" i="4"/>
  <c r="AD230" i="4"/>
  <c r="AB230" i="4"/>
  <c r="Y230" i="4"/>
  <c r="Z230" i="4" s="1"/>
  <c r="W230" i="4"/>
  <c r="U230" i="4"/>
  <c r="T230" i="4"/>
  <c r="R230" i="4"/>
  <c r="P230" i="4"/>
  <c r="O230" i="4"/>
  <c r="M230" i="4"/>
  <c r="I230" i="4"/>
  <c r="G230" i="4"/>
  <c r="E230" i="4"/>
  <c r="B230" i="4"/>
  <c r="AD229" i="4"/>
  <c r="AB229" i="4"/>
  <c r="Y229" i="4"/>
  <c r="Z229" i="4" s="1"/>
  <c r="W229" i="4"/>
  <c r="U229" i="4"/>
  <c r="T229" i="4"/>
  <c r="R229" i="4"/>
  <c r="P229" i="4"/>
  <c r="O229" i="4"/>
  <c r="M229" i="4"/>
  <c r="I229" i="4"/>
  <c r="G229" i="4"/>
  <c r="E229" i="4"/>
  <c r="B229" i="4"/>
  <c r="AD228" i="4"/>
  <c r="AB228" i="4"/>
  <c r="Y228" i="4"/>
  <c r="Z228" i="4" s="1"/>
  <c r="W228" i="4"/>
  <c r="U228" i="4"/>
  <c r="T228" i="4"/>
  <c r="R228" i="4"/>
  <c r="P228" i="4"/>
  <c r="O228" i="4"/>
  <c r="M228" i="4"/>
  <c r="I228" i="4"/>
  <c r="G228" i="4"/>
  <c r="E228" i="4"/>
  <c r="B228" i="4"/>
  <c r="AD227" i="4"/>
  <c r="AB227" i="4"/>
  <c r="Y227" i="4"/>
  <c r="Z227" i="4" s="1"/>
  <c r="W227" i="4"/>
  <c r="U227" i="4"/>
  <c r="T227" i="4"/>
  <c r="R227" i="4"/>
  <c r="P227" i="4"/>
  <c r="O227" i="4"/>
  <c r="M227" i="4"/>
  <c r="I227" i="4"/>
  <c r="G227" i="4"/>
  <c r="E227" i="4"/>
  <c r="B227" i="4"/>
  <c r="AD226" i="4"/>
  <c r="AB226" i="4"/>
  <c r="Y226" i="4"/>
  <c r="Z226" i="4" s="1"/>
  <c r="W226" i="4"/>
  <c r="U226" i="4"/>
  <c r="T226" i="4"/>
  <c r="R226" i="4"/>
  <c r="P226" i="4"/>
  <c r="O226" i="4"/>
  <c r="M226" i="4"/>
  <c r="I226" i="4"/>
  <c r="G226" i="4"/>
  <c r="E226" i="4"/>
  <c r="B226" i="4"/>
  <c r="AD225" i="4"/>
  <c r="AB225" i="4"/>
  <c r="Y225" i="4"/>
  <c r="Z225" i="4" s="1"/>
  <c r="W225" i="4"/>
  <c r="U225" i="4"/>
  <c r="T225" i="4"/>
  <c r="R225" i="4"/>
  <c r="P225" i="4"/>
  <c r="O225" i="4"/>
  <c r="M225" i="4"/>
  <c r="I225" i="4"/>
  <c r="G225" i="4"/>
  <c r="E225" i="4"/>
  <c r="B225" i="4"/>
  <c r="AD224" i="4"/>
  <c r="AB224" i="4"/>
  <c r="Y224" i="4"/>
  <c r="Z224" i="4" s="1"/>
  <c r="W224" i="4"/>
  <c r="U224" i="4"/>
  <c r="T224" i="4"/>
  <c r="R224" i="4"/>
  <c r="P224" i="4"/>
  <c r="O224" i="4"/>
  <c r="M224" i="4"/>
  <c r="I224" i="4"/>
  <c r="B224" i="4"/>
  <c r="AD223" i="4"/>
  <c r="AB223" i="4"/>
  <c r="Y223" i="4"/>
  <c r="Z223" i="4" s="1"/>
  <c r="W223" i="4"/>
  <c r="U223" i="4"/>
  <c r="T223" i="4"/>
  <c r="R223" i="4"/>
  <c r="P223" i="4"/>
  <c r="O223" i="4"/>
  <c r="M223" i="4"/>
  <c r="I223" i="4"/>
  <c r="AD222" i="4"/>
  <c r="AB222" i="4"/>
  <c r="Y222" i="4"/>
  <c r="Z222" i="4" s="1"/>
  <c r="W222" i="4"/>
  <c r="U222" i="4"/>
  <c r="T222" i="4"/>
  <c r="R222" i="4"/>
  <c r="P222" i="4"/>
  <c r="O222" i="4"/>
  <c r="M222" i="4"/>
  <c r="B222" i="4"/>
  <c r="B223" i="4" s="1"/>
  <c r="P221" i="4"/>
  <c r="M221" i="4"/>
  <c r="K221" i="4"/>
  <c r="J221" i="4"/>
  <c r="H221" i="4"/>
  <c r="F221" i="4"/>
  <c r="D221" i="4"/>
  <c r="AD220" i="4"/>
  <c r="AB220" i="4"/>
  <c r="Y220" i="4"/>
  <c r="Z220" i="4" s="1"/>
  <c r="W220" i="4"/>
  <c r="U220" i="4"/>
  <c r="T220" i="4"/>
  <c r="R220" i="4"/>
  <c r="P220" i="4"/>
  <c r="O220" i="4"/>
  <c r="M220" i="4"/>
  <c r="I220" i="4"/>
  <c r="G220" i="4"/>
  <c r="E220" i="4"/>
  <c r="B220" i="4"/>
  <c r="C217" i="17" s="1"/>
  <c r="AD219" i="4"/>
  <c r="AB219" i="4"/>
  <c r="Y219" i="4"/>
  <c r="Z219" i="4" s="1"/>
  <c r="W219" i="4"/>
  <c r="U219" i="4"/>
  <c r="T219" i="4"/>
  <c r="R219" i="4"/>
  <c r="P219" i="4"/>
  <c r="O219" i="4"/>
  <c r="M219" i="4"/>
  <c r="I219" i="4"/>
  <c r="G219" i="4"/>
  <c r="E219" i="4"/>
  <c r="B219" i="4"/>
  <c r="AD218" i="4"/>
  <c r="AB218" i="4"/>
  <c r="Y218" i="4"/>
  <c r="Z218" i="4" s="1"/>
  <c r="W218" i="4"/>
  <c r="U218" i="4"/>
  <c r="T218" i="4"/>
  <c r="R218" i="4"/>
  <c r="P218" i="4"/>
  <c r="O218" i="4"/>
  <c r="M218" i="4"/>
  <c r="I218" i="4"/>
  <c r="G218" i="4"/>
  <c r="E218" i="4"/>
  <c r="B218" i="4"/>
  <c r="AD217" i="4"/>
  <c r="AB217" i="4"/>
  <c r="Y217" i="4"/>
  <c r="Z217" i="4" s="1"/>
  <c r="W217" i="4"/>
  <c r="U217" i="4"/>
  <c r="T217" i="4"/>
  <c r="R217" i="4"/>
  <c r="P217" i="4"/>
  <c r="O217" i="4"/>
  <c r="M217" i="4"/>
  <c r="I217" i="4"/>
  <c r="G217" i="4"/>
  <c r="E217" i="4"/>
  <c r="B217" i="4"/>
  <c r="AD216" i="4"/>
  <c r="AB216" i="4"/>
  <c r="Y216" i="4"/>
  <c r="Z216" i="4" s="1"/>
  <c r="W216" i="4"/>
  <c r="U216" i="4"/>
  <c r="T216" i="4"/>
  <c r="R216" i="4"/>
  <c r="P216" i="4"/>
  <c r="O216" i="4"/>
  <c r="M216" i="4"/>
  <c r="I216" i="4"/>
  <c r="G216" i="4"/>
  <c r="E216" i="4"/>
  <c r="B216" i="4"/>
  <c r="C213" i="17" s="1"/>
  <c r="E213" i="17" s="1"/>
  <c r="AD215" i="4"/>
  <c r="AB215" i="4"/>
  <c r="Y215" i="4"/>
  <c r="Z215" i="4" s="1"/>
  <c r="W215" i="4"/>
  <c r="U215" i="4"/>
  <c r="T215" i="4"/>
  <c r="R215" i="4"/>
  <c r="P215" i="4"/>
  <c r="O215" i="4"/>
  <c r="M215" i="4"/>
  <c r="I215" i="4"/>
  <c r="G215" i="4"/>
  <c r="E215" i="4"/>
  <c r="B215" i="4"/>
  <c r="AD214" i="4"/>
  <c r="AB214" i="4"/>
  <c r="Y214" i="4"/>
  <c r="Z214" i="4" s="1"/>
  <c r="W214" i="4"/>
  <c r="U214" i="4"/>
  <c r="T214" i="4"/>
  <c r="R214" i="4"/>
  <c r="P214" i="4"/>
  <c r="O214" i="4"/>
  <c r="M214" i="4"/>
  <c r="I214" i="4"/>
  <c r="G214" i="4"/>
  <c r="E214" i="4"/>
  <c r="B214" i="4"/>
  <c r="C211" i="17" s="1"/>
  <c r="E211" i="17" s="1"/>
  <c r="AD213" i="4"/>
  <c r="AB213" i="4"/>
  <c r="Y213" i="4"/>
  <c r="Z213" i="4" s="1"/>
  <c r="W213" i="4"/>
  <c r="U213" i="4"/>
  <c r="T213" i="4"/>
  <c r="R213" i="4"/>
  <c r="P213" i="4"/>
  <c r="O213" i="4"/>
  <c r="M213" i="4"/>
  <c r="I213" i="4"/>
  <c r="B213" i="4"/>
  <c r="C210" i="17" s="1"/>
  <c r="AD212" i="4"/>
  <c r="AB212" i="4"/>
  <c r="Y212" i="4"/>
  <c r="Z212" i="4" s="1"/>
  <c r="W212" i="4"/>
  <c r="U212" i="4"/>
  <c r="T212" i="4"/>
  <c r="R212" i="4"/>
  <c r="P212" i="4"/>
  <c r="O212" i="4"/>
  <c r="M212" i="4"/>
  <c r="I212" i="4"/>
  <c r="B212" i="4"/>
  <c r="AD211" i="4"/>
  <c r="AB211" i="4"/>
  <c r="Y211" i="4"/>
  <c r="Z211" i="4" s="1"/>
  <c r="W211" i="4"/>
  <c r="U211" i="4"/>
  <c r="T211" i="4"/>
  <c r="R211" i="4"/>
  <c r="P211" i="4"/>
  <c r="O211" i="4"/>
  <c r="M211" i="4"/>
  <c r="B211" i="4"/>
  <c r="P210" i="4"/>
  <c r="M210" i="4"/>
  <c r="K210" i="4"/>
  <c r="V210" i="4" s="1"/>
  <c r="W210" i="4" s="1"/>
  <c r="J210" i="4"/>
  <c r="H210" i="4"/>
  <c r="F210" i="4"/>
  <c r="D210" i="4"/>
  <c r="AD209" i="4"/>
  <c r="AB209" i="4"/>
  <c r="Y209" i="4"/>
  <c r="Z209" i="4" s="1"/>
  <c r="W209" i="4"/>
  <c r="U209" i="4"/>
  <c r="T209" i="4"/>
  <c r="R209" i="4"/>
  <c r="P209" i="4"/>
  <c r="O209" i="4"/>
  <c r="M209" i="4"/>
  <c r="I209" i="4"/>
  <c r="G209" i="4"/>
  <c r="E209" i="4"/>
  <c r="B209" i="4"/>
  <c r="C206" i="17" s="1"/>
  <c r="AD208" i="4"/>
  <c r="AB208" i="4"/>
  <c r="Y208" i="4"/>
  <c r="Z208" i="4" s="1"/>
  <c r="W208" i="4"/>
  <c r="U208" i="4"/>
  <c r="T208" i="4"/>
  <c r="R208" i="4"/>
  <c r="P208" i="4"/>
  <c r="O208" i="4"/>
  <c r="M208" i="4"/>
  <c r="I208" i="4"/>
  <c r="G208" i="4"/>
  <c r="E208" i="4"/>
  <c r="B208" i="4"/>
  <c r="AD207" i="4"/>
  <c r="AB207" i="4"/>
  <c r="Y207" i="4"/>
  <c r="Z207" i="4" s="1"/>
  <c r="W207" i="4"/>
  <c r="U207" i="4"/>
  <c r="T207" i="4"/>
  <c r="R207" i="4"/>
  <c r="P207" i="4"/>
  <c r="O207" i="4"/>
  <c r="M207" i="4"/>
  <c r="I207" i="4"/>
  <c r="G207" i="4"/>
  <c r="E207" i="4"/>
  <c r="B207" i="4"/>
  <c r="C204" i="17" s="1"/>
  <c r="AD206" i="4"/>
  <c r="AB206" i="4"/>
  <c r="Y206" i="4"/>
  <c r="Z206" i="4" s="1"/>
  <c r="W206" i="4"/>
  <c r="U206" i="4"/>
  <c r="T206" i="4"/>
  <c r="R206" i="4"/>
  <c r="P206" i="4"/>
  <c r="O206" i="4"/>
  <c r="M206" i="4"/>
  <c r="I206" i="4"/>
  <c r="G206" i="4"/>
  <c r="E206" i="4"/>
  <c r="B206" i="4"/>
  <c r="AD205" i="4"/>
  <c r="AB205" i="4"/>
  <c r="Y205" i="4"/>
  <c r="Z205" i="4" s="1"/>
  <c r="W205" i="4"/>
  <c r="U205" i="4"/>
  <c r="T205" i="4"/>
  <c r="R205" i="4"/>
  <c r="P205" i="4"/>
  <c r="O205" i="4"/>
  <c r="M205" i="4"/>
  <c r="I205" i="4"/>
  <c r="G205" i="4"/>
  <c r="E205" i="4"/>
  <c r="B205" i="4"/>
  <c r="AD204" i="4"/>
  <c r="AB204" i="4"/>
  <c r="Y204" i="4"/>
  <c r="Z204" i="4" s="1"/>
  <c r="W204" i="4"/>
  <c r="U204" i="4"/>
  <c r="T204" i="4"/>
  <c r="R204" i="4"/>
  <c r="P204" i="4"/>
  <c r="O204" i="4"/>
  <c r="M204" i="4"/>
  <c r="I204" i="4"/>
  <c r="G204" i="4"/>
  <c r="E204" i="4"/>
  <c r="E199" i="4" s="1"/>
  <c r="B204" i="4"/>
  <c r="AD203" i="4"/>
  <c r="AB203" i="4"/>
  <c r="Y203" i="4"/>
  <c r="Z203" i="4" s="1"/>
  <c r="W203" i="4"/>
  <c r="U203" i="4"/>
  <c r="T203" i="4"/>
  <c r="R203" i="4"/>
  <c r="P203" i="4"/>
  <c r="O203" i="4"/>
  <c r="M203" i="4"/>
  <c r="I203" i="4"/>
  <c r="G203" i="4"/>
  <c r="E203" i="4"/>
  <c r="B203" i="4"/>
  <c r="C200" i="17" s="1"/>
  <c r="AD202" i="4"/>
  <c r="AB202" i="4"/>
  <c r="Y202" i="4"/>
  <c r="Z202" i="4" s="1"/>
  <c r="W202" i="4"/>
  <c r="U202" i="4"/>
  <c r="T202" i="4"/>
  <c r="R202" i="4"/>
  <c r="P202" i="4"/>
  <c r="O202" i="4"/>
  <c r="M202" i="4"/>
  <c r="I202" i="4"/>
  <c r="B202" i="4"/>
  <c r="AD201" i="4"/>
  <c r="AB201" i="4"/>
  <c r="Y201" i="4"/>
  <c r="Z201" i="4" s="1"/>
  <c r="W201" i="4"/>
  <c r="U201" i="4"/>
  <c r="T201" i="4"/>
  <c r="R201" i="4"/>
  <c r="P201" i="4"/>
  <c r="O201" i="4"/>
  <c r="M201" i="4"/>
  <c r="AD200" i="4"/>
  <c r="AB200" i="4"/>
  <c r="W200" i="4"/>
  <c r="U200" i="4"/>
  <c r="T200" i="4"/>
  <c r="R200" i="4"/>
  <c r="P200" i="4"/>
  <c r="O200" i="4"/>
  <c r="M200" i="4"/>
  <c r="B200" i="4"/>
  <c r="C197" i="17" s="1"/>
  <c r="I196" i="17" s="1"/>
  <c r="P199" i="4"/>
  <c r="M199" i="4"/>
  <c r="AD198" i="4"/>
  <c r="AB198" i="4"/>
  <c r="Y198" i="4"/>
  <c r="Z198" i="4" s="1"/>
  <c r="W198" i="4"/>
  <c r="U198" i="4"/>
  <c r="T198" i="4"/>
  <c r="R198" i="4"/>
  <c r="P198" i="4"/>
  <c r="O198" i="4"/>
  <c r="M198" i="4"/>
  <c r="I198" i="4"/>
  <c r="G198" i="4"/>
  <c r="E198" i="4"/>
  <c r="B198" i="4"/>
  <c r="AD197" i="4"/>
  <c r="AB197" i="4"/>
  <c r="Y197" i="4"/>
  <c r="Z197" i="4" s="1"/>
  <c r="W197" i="4"/>
  <c r="U197" i="4"/>
  <c r="T197" i="4"/>
  <c r="R197" i="4"/>
  <c r="P197" i="4"/>
  <c r="O197" i="4"/>
  <c r="M197" i="4"/>
  <c r="I197" i="4"/>
  <c r="G197" i="4"/>
  <c r="E197" i="4"/>
  <c r="B197" i="4"/>
  <c r="AD196" i="4"/>
  <c r="AB196" i="4"/>
  <c r="Y196" i="4"/>
  <c r="Z196" i="4" s="1"/>
  <c r="W196" i="4"/>
  <c r="U196" i="4"/>
  <c r="T196" i="4"/>
  <c r="R196" i="4"/>
  <c r="P196" i="4"/>
  <c r="O196" i="4"/>
  <c r="M196" i="4"/>
  <c r="I196" i="4"/>
  <c r="G196" i="4"/>
  <c r="E196" i="4"/>
  <c r="B196" i="4"/>
  <c r="C193" i="17" s="1"/>
  <c r="AD195" i="4"/>
  <c r="AB195" i="4"/>
  <c r="Y195" i="4"/>
  <c r="Z195" i="4" s="1"/>
  <c r="W195" i="4"/>
  <c r="U195" i="4"/>
  <c r="T195" i="4"/>
  <c r="R195" i="4"/>
  <c r="P195" i="4"/>
  <c r="O195" i="4"/>
  <c r="M195" i="4"/>
  <c r="I195" i="4"/>
  <c r="G195" i="4"/>
  <c r="E195" i="4"/>
  <c r="B195" i="4"/>
  <c r="C192" i="17" s="1"/>
  <c r="AD194" i="4"/>
  <c r="AB194" i="4"/>
  <c r="Y194" i="4"/>
  <c r="Z194" i="4" s="1"/>
  <c r="W194" i="4"/>
  <c r="U194" i="4"/>
  <c r="T194" i="4"/>
  <c r="R194" i="4"/>
  <c r="P194" i="4"/>
  <c r="O194" i="4"/>
  <c r="M194" i="4"/>
  <c r="I194" i="4"/>
  <c r="G194" i="4"/>
  <c r="E194" i="4"/>
  <c r="B194" i="4"/>
  <c r="C191" i="17" s="1"/>
  <c r="AD193" i="4"/>
  <c r="AB193" i="4"/>
  <c r="Y193" i="4"/>
  <c r="Z193" i="4" s="1"/>
  <c r="W193" i="4"/>
  <c r="U193" i="4"/>
  <c r="T193" i="4"/>
  <c r="R193" i="4"/>
  <c r="P193" i="4"/>
  <c r="O193" i="4"/>
  <c r="M193" i="4"/>
  <c r="I193" i="4"/>
  <c r="G193" i="4"/>
  <c r="G188" i="4" s="1"/>
  <c r="E193" i="4"/>
  <c r="B193" i="4"/>
  <c r="AD192" i="4"/>
  <c r="AB192" i="4"/>
  <c r="Y192" i="4"/>
  <c r="Z192" i="4" s="1"/>
  <c r="W192" i="4"/>
  <c r="U192" i="4"/>
  <c r="T192" i="4"/>
  <c r="R192" i="4"/>
  <c r="P192" i="4"/>
  <c r="O192" i="4"/>
  <c r="M192" i="4"/>
  <c r="I192" i="4"/>
  <c r="G192" i="4"/>
  <c r="E192" i="4"/>
  <c r="B192" i="4"/>
  <c r="AD191" i="4"/>
  <c r="AB191" i="4"/>
  <c r="Y191" i="4"/>
  <c r="Z191" i="4" s="1"/>
  <c r="W191" i="4"/>
  <c r="U191" i="4"/>
  <c r="T191" i="4"/>
  <c r="R191" i="4"/>
  <c r="P191" i="4"/>
  <c r="O191" i="4"/>
  <c r="M191" i="4"/>
  <c r="I191" i="4"/>
  <c r="B191" i="4"/>
  <c r="AD190" i="4"/>
  <c r="AB190" i="4"/>
  <c r="Y190" i="4"/>
  <c r="Z190" i="4" s="1"/>
  <c r="W190" i="4"/>
  <c r="U190" i="4"/>
  <c r="T190" i="4"/>
  <c r="R190" i="4"/>
  <c r="P190" i="4"/>
  <c r="O190" i="4"/>
  <c r="M190" i="4"/>
  <c r="AD189" i="4"/>
  <c r="AB189" i="4"/>
  <c r="Y189" i="4"/>
  <c r="Z189" i="4" s="1"/>
  <c r="W189" i="4"/>
  <c r="U189" i="4"/>
  <c r="T189" i="4"/>
  <c r="R189" i="4"/>
  <c r="P189" i="4"/>
  <c r="O189" i="4"/>
  <c r="M189" i="4"/>
  <c r="B189" i="4"/>
  <c r="P188" i="4"/>
  <c r="M188" i="4"/>
  <c r="K188" i="4"/>
  <c r="J188" i="4"/>
  <c r="H188" i="4"/>
  <c r="F188" i="4"/>
  <c r="D188" i="4"/>
  <c r="AD187" i="4"/>
  <c r="AB187" i="4"/>
  <c r="Y187" i="4"/>
  <c r="Z187" i="4" s="1"/>
  <c r="W187" i="4"/>
  <c r="U187" i="4"/>
  <c r="T187" i="4"/>
  <c r="R187" i="4"/>
  <c r="P187" i="4"/>
  <c r="O187" i="4"/>
  <c r="M187" i="4"/>
  <c r="I187" i="4"/>
  <c r="G187" i="4"/>
  <c r="E187" i="4"/>
  <c r="B187" i="4"/>
  <c r="AD186" i="4"/>
  <c r="AB186" i="4"/>
  <c r="Y186" i="4"/>
  <c r="Z186" i="4" s="1"/>
  <c r="W186" i="4"/>
  <c r="U186" i="4"/>
  <c r="T186" i="4"/>
  <c r="R186" i="4"/>
  <c r="P186" i="4"/>
  <c r="O186" i="4"/>
  <c r="M186" i="4"/>
  <c r="I186" i="4"/>
  <c r="G186" i="4"/>
  <c r="E186" i="4"/>
  <c r="B186" i="4"/>
  <c r="AD185" i="4"/>
  <c r="AB185" i="4"/>
  <c r="Y185" i="4"/>
  <c r="Z185" i="4"/>
  <c r="W185" i="4"/>
  <c r="U185" i="4"/>
  <c r="T185" i="4"/>
  <c r="R185" i="4"/>
  <c r="P185" i="4"/>
  <c r="O185" i="4"/>
  <c r="M185" i="4"/>
  <c r="I185" i="4"/>
  <c r="G185" i="4"/>
  <c r="E185" i="4"/>
  <c r="B185" i="4"/>
  <c r="AD184" i="4"/>
  <c r="AB184" i="4"/>
  <c r="Y184" i="4"/>
  <c r="Z184" i="4" s="1"/>
  <c r="W184" i="4"/>
  <c r="U184" i="4"/>
  <c r="T184" i="4"/>
  <c r="R184" i="4"/>
  <c r="P184" i="4"/>
  <c r="O184" i="4"/>
  <c r="M184" i="4"/>
  <c r="I184" i="4"/>
  <c r="G184" i="4"/>
  <c r="E184" i="4"/>
  <c r="B184" i="4"/>
  <c r="AD183" i="4"/>
  <c r="AB183" i="4"/>
  <c r="Y183" i="4"/>
  <c r="Z183" i="4" s="1"/>
  <c r="W183" i="4"/>
  <c r="U183" i="4"/>
  <c r="T183" i="4"/>
  <c r="R183" i="4"/>
  <c r="P183" i="4"/>
  <c r="O183" i="4"/>
  <c r="M183" i="4"/>
  <c r="I183" i="4"/>
  <c r="G183" i="4"/>
  <c r="E183" i="4"/>
  <c r="B183" i="4"/>
  <c r="AD182" i="4"/>
  <c r="AB182" i="4"/>
  <c r="Y182" i="4"/>
  <c r="Z182" i="4" s="1"/>
  <c r="W182" i="4"/>
  <c r="U182" i="4"/>
  <c r="T182" i="4"/>
  <c r="R182" i="4"/>
  <c r="P182" i="4"/>
  <c r="O182" i="4"/>
  <c r="M182" i="4"/>
  <c r="I182" i="4"/>
  <c r="G182" i="4"/>
  <c r="E182" i="4"/>
  <c r="B182" i="4"/>
  <c r="AD181" i="4"/>
  <c r="AB181" i="4"/>
  <c r="Y181" i="4"/>
  <c r="Z181" i="4" s="1"/>
  <c r="W181" i="4"/>
  <c r="U181" i="4"/>
  <c r="T181" i="4"/>
  <c r="R181" i="4"/>
  <c r="P181" i="4"/>
  <c r="O181" i="4"/>
  <c r="M181" i="4"/>
  <c r="I181" i="4"/>
  <c r="G181" i="4"/>
  <c r="E181" i="4"/>
  <c r="B181" i="4"/>
  <c r="AD180" i="4"/>
  <c r="AB180" i="4"/>
  <c r="Y180" i="4"/>
  <c r="Z180" i="4" s="1"/>
  <c r="W180" i="4"/>
  <c r="U180" i="4"/>
  <c r="T180" i="4"/>
  <c r="R180" i="4"/>
  <c r="P180" i="4"/>
  <c r="O180" i="4"/>
  <c r="M180" i="4"/>
  <c r="I180" i="4"/>
  <c r="B180" i="4"/>
  <c r="AD179" i="4"/>
  <c r="AB179" i="4"/>
  <c r="Y179" i="4"/>
  <c r="Z179" i="4" s="1"/>
  <c r="W179" i="4"/>
  <c r="U179" i="4"/>
  <c r="T179" i="4"/>
  <c r="R179" i="4"/>
  <c r="P179" i="4"/>
  <c r="O179" i="4"/>
  <c r="M179" i="4"/>
  <c r="AD178" i="4"/>
  <c r="AB178" i="4"/>
  <c r="Y178" i="4"/>
  <c r="Z178" i="4" s="1"/>
  <c r="W178" i="4"/>
  <c r="U178" i="4"/>
  <c r="T178" i="4"/>
  <c r="R178" i="4"/>
  <c r="P178" i="4"/>
  <c r="O178" i="4"/>
  <c r="M178" i="4"/>
  <c r="B178" i="4"/>
  <c r="C175" i="17" s="1"/>
  <c r="I174" i="17" s="1"/>
  <c r="P177" i="4"/>
  <c r="M177" i="4"/>
  <c r="K177" i="4"/>
  <c r="J177" i="4"/>
  <c r="AC177" i="4" s="1"/>
  <c r="AD177" i="4" s="1"/>
  <c r="H177" i="4"/>
  <c r="I177" i="4" s="1"/>
  <c r="F177" i="4"/>
  <c r="D177" i="4"/>
  <c r="AD176" i="4"/>
  <c r="AB176" i="4"/>
  <c r="Y176" i="4"/>
  <c r="Z176" i="4" s="1"/>
  <c r="W176" i="4"/>
  <c r="U176" i="4"/>
  <c r="T176" i="4"/>
  <c r="R176" i="4"/>
  <c r="P176" i="4"/>
  <c r="O176" i="4"/>
  <c r="M176" i="4"/>
  <c r="I176" i="4"/>
  <c r="G176" i="4"/>
  <c r="E176" i="4"/>
  <c r="B176" i="4"/>
  <c r="AD175" i="4"/>
  <c r="AB175" i="4"/>
  <c r="Y175" i="4"/>
  <c r="Z175" i="4" s="1"/>
  <c r="W175" i="4"/>
  <c r="U175" i="4"/>
  <c r="T175" i="4"/>
  <c r="R175" i="4"/>
  <c r="P175" i="4"/>
  <c r="O175" i="4"/>
  <c r="M175" i="4"/>
  <c r="I175" i="4"/>
  <c r="G175" i="4"/>
  <c r="E175" i="4"/>
  <c r="B175" i="4"/>
  <c r="AD174" i="4"/>
  <c r="AB174" i="4"/>
  <c r="Y174" i="4"/>
  <c r="Z174" i="4" s="1"/>
  <c r="W174" i="4"/>
  <c r="U174" i="4"/>
  <c r="T174" i="4"/>
  <c r="R174" i="4"/>
  <c r="P174" i="4"/>
  <c r="O174" i="4"/>
  <c r="M174" i="4"/>
  <c r="I174" i="4"/>
  <c r="G174" i="4"/>
  <c r="E174" i="4"/>
  <c r="B174" i="4"/>
  <c r="AD173" i="4"/>
  <c r="AB173" i="4"/>
  <c r="Y173" i="4"/>
  <c r="Z173" i="4" s="1"/>
  <c r="W173" i="4"/>
  <c r="U173" i="4"/>
  <c r="T173" i="4"/>
  <c r="R173" i="4"/>
  <c r="P173" i="4"/>
  <c r="O173" i="4"/>
  <c r="M173" i="4"/>
  <c r="I173" i="4"/>
  <c r="G173" i="4"/>
  <c r="E173" i="4"/>
  <c r="B173" i="4"/>
  <c r="AD172" i="4"/>
  <c r="AB172" i="4"/>
  <c r="Y172" i="4"/>
  <c r="Z172" i="4" s="1"/>
  <c r="W172" i="4"/>
  <c r="U172" i="4"/>
  <c r="T172" i="4"/>
  <c r="R172" i="4"/>
  <c r="P172" i="4"/>
  <c r="O172" i="4"/>
  <c r="M172" i="4"/>
  <c r="I172" i="4"/>
  <c r="G172" i="4"/>
  <c r="E172" i="4"/>
  <c r="B172" i="4"/>
  <c r="AD171" i="4"/>
  <c r="AB171" i="4"/>
  <c r="Y171" i="4"/>
  <c r="Z171" i="4" s="1"/>
  <c r="W171" i="4"/>
  <c r="U171" i="4"/>
  <c r="T171" i="4"/>
  <c r="R171" i="4"/>
  <c r="P171" i="4"/>
  <c r="O171" i="4"/>
  <c r="M171" i="4"/>
  <c r="I171" i="4"/>
  <c r="G171" i="4"/>
  <c r="E171" i="4"/>
  <c r="B171" i="4"/>
  <c r="AD170" i="4"/>
  <c r="AB170" i="4"/>
  <c r="Y170" i="4"/>
  <c r="Z170" i="4" s="1"/>
  <c r="W170" i="4"/>
  <c r="U170" i="4"/>
  <c r="T170" i="4"/>
  <c r="R170" i="4"/>
  <c r="P170" i="4"/>
  <c r="O170" i="4"/>
  <c r="M170" i="4"/>
  <c r="I170" i="4"/>
  <c r="G170" i="4"/>
  <c r="E170" i="4"/>
  <c r="B170" i="4"/>
  <c r="AD169" i="4"/>
  <c r="AB169" i="4"/>
  <c r="Y169" i="4"/>
  <c r="Z169" i="4" s="1"/>
  <c r="W169" i="4"/>
  <c r="U169" i="4"/>
  <c r="T169" i="4"/>
  <c r="R169" i="4"/>
  <c r="P169" i="4"/>
  <c r="O169" i="4"/>
  <c r="M169" i="4"/>
  <c r="AD168" i="4"/>
  <c r="AB168" i="4"/>
  <c r="Y168" i="4"/>
  <c r="Z168" i="4" s="1"/>
  <c r="W168" i="4"/>
  <c r="U168" i="4"/>
  <c r="T168" i="4"/>
  <c r="R168" i="4"/>
  <c r="P168" i="4"/>
  <c r="O168" i="4"/>
  <c r="M168" i="4"/>
  <c r="AD167" i="4"/>
  <c r="AB167" i="4"/>
  <c r="Y167" i="4"/>
  <c r="Z167" i="4" s="1"/>
  <c r="W167" i="4"/>
  <c r="U167" i="4"/>
  <c r="T167" i="4"/>
  <c r="R167" i="4"/>
  <c r="P167" i="4"/>
  <c r="O167" i="4"/>
  <c r="M167" i="4"/>
  <c r="B167" i="4"/>
  <c r="P166" i="4"/>
  <c r="M166" i="4"/>
  <c r="K166" i="4"/>
  <c r="J166" i="4"/>
  <c r="H166" i="4"/>
  <c r="I166" i="4" s="1"/>
  <c r="F166" i="4"/>
  <c r="D166" i="4"/>
  <c r="AD165" i="4"/>
  <c r="AB165" i="4"/>
  <c r="Y165" i="4"/>
  <c r="Z165" i="4" s="1"/>
  <c r="W165" i="4"/>
  <c r="U165" i="4"/>
  <c r="T165" i="4"/>
  <c r="R165" i="4"/>
  <c r="P165" i="4"/>
  <c r="O165" i="4"/>
  <c r="M165" i="4"/>
  <c r="I165" i="4"/>
  <c r="G165" i="4"/>
  <c r="E165" i="4"/>
  <c r="B165" i="4"/>
  <c r="AD164" i="4"/>
  <c r="AB164" i="4"/>
  <c r="Y164" i="4"/>
  <c r="Z164" i="4" s="1"/>
  <c r="W164" i="4"/>
  <c r="U164" i="4"/>
  <c r="T164" i="4"/>
  <c r="R164" i="4"/>
  <c r="P164" i="4"/>
  <c r="O164" i="4"/>
  <c r="M164" i="4"/>
  <c r="I164" i="4"/>
  <c r="G164" i="4"/>
  <c r="E164" i="4"/>
  <c r="B164" i="4"/>
  <c r="AD163" i="4"/>
  <c r="AB163" i="4"/>
  <c r="Y163" i="4"/>
  <c r="Z163" i="4" s="1"/>
  <c r="W163" i="4"/>
  <c r="U163" i="4"/>
  <c r="T163" i="4"/>
  <c r="R163" i="4"/>
  <c r="P163" i="4"/>
  <c r="O163" i="4"/>
  <c r="M163" i="4"/>
  <c r="I163" i="4"/>
  <c r="G163" i="4"/>
  <c r="E163" i="4"/>
  <c r="B163" i="4"/>
  <c r="AD162" i="4"/>
  <c r="AB162" i="4"/>
  <c r="Y162" i="4"/>
  <c r="Z162" i="4" s="1"/>
  <c r="W162" i="4"/>
  <c r="U162" i="4"/>
  <c r="T162" i="4"/>
  <c r="R162" i="4"/>
  <c r="P162" i="4"/>
  <c r="O162" i="4"/>
  <c r="M162" i="4"/>
  <c r="I162" i="4"/>
  <c r="G162" i="4"/>
  <c r="E162" i="4"/>
  <c r="B162" i="4"/>
  <c r="AD161" i="4"/>
  <c r="AB161" i="4"/>
  <c r="Y161" i="4"/>
  <c r="Z161" i="4" s="1"/>
  <c r="W161" i="4"/>
  <c r="U161" i="4"/>
  <c r="T161" i="4"/>
  <c r="R161" i="4"/>
  <c r="P161" i="4"/>
  <c r="O161" i="4"/>
  <c r="M161" i="4"/>
  <c r="I161" i="4"/>
  <c r="G161" i="4"/>
  <c r="E161" i="4"/>
  <c r="B161" i="4"/>
  <c r="AD160" i="4"/>
  <c r="AB160" i="4"/>
  <c r="Y160" i="4"/>
  <c r="Z160" i="4" s="1"/>
  <c r="W160" i="4"/>
  <c r="U160" i="4"/>
  <c r="T160" i="4"/>
  <c r="R160" i="4"/>
  <c r="P160" i="4"/>
  <c r="O160" i="4"/>
  <c r="M160" i="4"/>
  <c r="I160" i="4"/>
  <c r="G160" i="4"/>
  <c r="E160" i="4"/>
  <c r="B160" i="4"/>
  <c r="AD159" i="4"/>
  <c r="AB159" i="4"/>
  <c r="Y159" i="4"/>
  <c r="Z159" i="4" s="1"/>
  <c r="W159" i="4"/>
  <c r="U159" i="4"/>
  <c r="T159" i="4"/>
  <c r="R159" i="4"/>
  <c r="P159" i="4"/>
  <c r="O159" i="4"/>
  <c r="M159" i="4"/>
  <c r="I159" i="4"/>
  <c r="G159" i="4"/>
  <c r="E159" i="4"/>
  <c r="B159" i="4"/>
  <c r="AD158" i="4"/>
  <c r="AB158" i="4"/>
  <c r="Y158" i="4"/>
  <c r="Z158" i="4" s="1"/>
  <c r="W158" i="4"/>
  <c r="U158" i="4"/>
  <c r="T158" i="4"/>
  <c r="R158" i="4"/>
  <c r="P158" i="4"/>
  <c r="O158" i="4"/>
  <c r="M158" i="4"/>
  <c r="I158" i="4"/>
  <c r="B158" i="4"/>
  <c r="C155" i="17" s="1"/>
  <c r="AD157" i="4"/>
  <c r="AB157" i="4"/>
  <c r="Y157" i="4"/>
  <c r="Z157" i="4" s="1"/>
  <c r="W157" i="4"/>
  <c r="U157" i="4"/>
  <c r="T157" i="4"/>
  <c r="R157" i="4"/>
  <c r="P157" i="4"/>
  <c r="O157" i="4"/>
  <c r="M157" i="4"/>
  <c r="I157" i="4"/>
  <c r="AD156" i="4"/>
  <c r="AB156" i="4"/>
  <c r="Y156" i="4"/>
  <c r="Z156" i="4" s="1"/>
  <c r="W156" i="4"/>
  <c r="U156" i="4"/>
  <c r="T156" i="4"/>
  <c r="R156" i="4"/>
  <c r="P156" i="4"/>
  <c r="O156" i="4"/>
  <c r="M156" i="4"/>
  <c r="I156" i="4"/>
  <c r="B156" i="4"/>
  <c r="B157" i="4" s="1"/>
  <c r="P155" i="4"/>
  <c r="M155" i="4"/>
  <c r="K155" i="4"/>
  <c r="J155" i="4"/>
  <c r="H155" i="4"/>
  <c r="F155" i="4"/>
  <c r="D155" i="4"/>
  <c r="AD154" i="4"/>
  <c r="AB154" i="4"/>
  <c r="Y154" i="4"/>
  <c r="Z154" i="4" s="1"/>
  <c r="W154" i="4"/>
  <c r="U154" i="4"/>
  <c r="T154" i="4"/>
  <c r="R154" i="4"/>
  <c r="P154" i="4"/>
  <c r="O154" i="4"/>
  <c r="M154" i="4"/>
  <c r="I154" i="4"/>
  <c r="G154" i="4"/>
  <c r="E154" i="4"/>
  <c r="B154" i="4"/>
  <c r="C151" i="17" s="1"/>
  <c r="AD153" i="4"/>
  <c r="AB153" i="4"/>
  <c r="Y153" i="4"/>
  <c r="Z153" i="4" s="1"/>
  <c r="W153" i="4"/>
  <c r="U153" i="4"/>
  <c r="T153" i="4"/>
  <c r="R153" i="4"/>
  <c r="P153" i="4"/>
  <c r="O153" i="4"/>
  <c r="M153" i="4"/>
  <c r="I153" i="4"/>
  <c r="G153" i="4"/>
  <c r="E153" i="4"/>
  <c r="B153" i="4"/>
  <c r="C150" i="17" s="1"/>
  <c r="AD152" i="4"/>
  <c r="AB152" i="4"/>
  <c r="Y152" i="4"/>
  <c r="Z152" i="4" s="1"/>
  <c r="W152" i="4"/>
  <c r="U152" i="4"/>
  <c r="T152" i="4"/>
  <c r="R152" i="4"/>
  <c r="P152" i="4"/>
  <c r="O152" i="4"/>
  <c r="M152" i="4"/>
  <c r="I152" i="4"/>
  <c r="G152" i="4"/>
  <c r="E152" i="4"/>
  <c r="B152" i="4"/>
  <c r="AD151" i="4"/>
  <c r="AB151" i="4"/>
  <c r="Y151" i="4"/>
  <c r="Z151" i="4" s="1"/>
  <c r="W151" i="4"/>
  <c r="U151" i="4"/>
  <c r="T151" i="4"/>
  <c r="R151" i="4"/>
  <c r="P151" i="4"/>
  <c r="O151" i="4"/>
  <c r="M151" i="4"/>
  <c r="I151" i="4"/>
  <c r="G151" i="4"/>
  <c r="E151" i="4"/>
  <c r="B151" i="4"/>
  <c r="AD150" i="4"/>
  <c r="AB150" i="4"/>
  <c r="Y150" i="4"/>
  <c r="Z150" i="4" s="1"/>
  <c r="W150" i="4"/>
  <c r="U150" i="4"/>
  <c r="T150" i="4"/>
  <c r="R150" i="4"/>
  <c r="P150" i="4"/>
  <c r="O150" i="4"/>
  <c r="M150" i="4"/>
  <c r="I150" i="4"/>
  <c r="G150" i="4"/>
  <c r="E150" i="4"/>
  <c r="B150" i="4"/>
  <c r="AD149" i="4"/>
  <c r="AB149" i="4"/>
  <c r="Y149" i="4"/>
  <c r="Z149" i="4" s="1"/>
  <c r="W149" i="4"/>
  <c r="U149" i="4"/>
  <c r="T149" i="4"/>
  <c r="R149" i="4"/>
  <c r="P149" i="4"/>
  <c r="O149" i="4"/>
  <c r="M149" i="4"/>
  <c r="I149" i="4"/>
  <c r="G149" i="4"/>
  <c r="E149" i="4"/>
  <c r="E148" i="4"/>
  <c r="B149" i="4"/>
  <c r="AD148" i="4"/>
  <c r="AB148" i="4"/>
  <c r="Y148" i="4"/>
  <c r="Z148" i="4" s="1"/>
  <c r="W148" i="4"/>
  <c r="U148" i="4"/>
  <c r="T148" i="4"/>
  <c r="R148" i="4"/>
  <c r="P148" i="4"/>
  <c r="O148" i="4"/>
  <c r="M148" i="4"/>
  <c r="I148" i="4"/>
  <c r="G148" i="4"/>
  <c r="B148" i="4"/>
  <c r="AD147" i="4"/>
  <c r="AB147" i="4"/>
  <c r="Y147" i="4"/>
  <c r="Z147" i="4" s="1"/>
  <c r="W147" i="4"/>
  <c r="U147" i="4"/>
  <c r="T147" i="4"/>
  <c r="R147" i="4"/>
  <c r="P147" i="4"/>
  <c r="O147" i="4"/>
  <c r="M147" i="4"/>
  <c r="I147" i="4"/>
  <c r="AD146" i="4"/>
  <c r="AB146" i="4"/>
  <c r="Y146" i="4"/>
  <c r="Z146" i="4" s="1"/>
  <c r="W146" i="4"/>
  <c r="U146" i="4"/>
  <c r="T146" i="4"/>
  <c r="R146" i="4"/>
  <c r="P146" i="4"/>
  <c r="O146" i="4"/>
  <c r="M146" i="4"/>
  <c r="AD145" i="4"/>
  <c r="AB145" i="4"/>
  <c r="W145" i="4"/>
  <c r="U145" i="4"/>
  <c r="T145" i="4"/>
  <c r="R145" i="4"/>
  <c r="P145" i="4"/>
  <c r="O145" i="4"/>
  <c r="M145" i="4"/>
  <c r="B145" i="4"/>
  <c r="P144" i="4"/>
  <c r="M144" i="4"/>
  <c r="K144" i="4"/>
  <c r="V144" i="4" s="1"/>
  <c r="W144" i="4" s="1"/>
  <c r="J144" i="4"/>
  <c r="H144" i="4"/>
  <c r="F144" i="4"/>
  <c r="D144" i="4"/>
  <c r="AD143" i="4"/>
  <c r="AB143" i="4"/>
  <c r="Y143" i="4"/>
  <c r="Z143" i="4" s="1"/>
  <c r="W143" i="4"/>
  <c r="U143" i="4"/>
  <c r="T143" i="4"/>
  <c r="R143" i="4"/>
  <c r="P143" i="4"/>
  <c r="O143" i="4"/>
  <c r="M143" i="4"/>
  <c r="I143" i="4"/>
  <c r="G143" i="4"/>
  <c r="E143" i="4"/>
  <c r="B143" i="4"/>
  <c r="AD142" i="4"/>
  <c r="AB142" i="4"/>
  <c r="Y142" i="4"/>
  <c r="Z142" i="4" s="1"/>
  <c r="W142" i="4"/>
  <c r="U142" i="4"/>
  <c r="T142" i="4"/>
  <c r="R142" i="4"/>
  <c r="P142" i="4"/>
  <c r="O142" i="4"/>
  <c r="M142" i="4"/>
  <c r="I142" i="4"/>
  <c r="G142" i="4"/>
  <c r="E142" i="4"/>
  <c r="B142" i="4"/>
  <c r="C139" i="17" s="1"/>
  <c r="AD141" i="4"/>
  <c r="AB141" i="4"/>
  <c r="Y141" i="4"/>
  <c r="Z141" i="4" s="1"/>
  <c r="W141" i="4"/>
  <c r="U141" i="4"/>
  <c r="T141" i="4"/>
  <c r="R141" i="4"/>
  <c r="P141" i="4"/>
  <c r="O141" i="4"/>
  <c r="M141" i="4"/>
  <c r="I141" i="4"/>
  <c r="G141" i="4"/>
  <c r="E141" i="4"/>
  <c r="B141" i="4"/>
  <c r="AD140" i="4"/>
  <c r="AB140" i="4"/>
  <c r="Y140" i="4"/>
  <c r="Z140" i="4" s="1"/>
  <c r="W140" i="4"/>
  <c r="U140" i="4"/>
  <c r="T140" i="4"/>
  <c r="R140" i="4"/>
  <c r="P140" i="4"/>
  <c r="O140" i="4"/>
  <c r="M140" i="4"/>
  <c r="I140" i="4"/>
  <c r="G140" i="4"/>
  <c r="E140" i="4"/>
  <c r="B140" i="4"/>
  <c r="AD139" i="4"/>
  <c r="AB139" i="4"/>
  <c r="Y139" i="4"/>
  <c r="Z139" i="4" s="1"/>
  <c r="W139" i="4"/>
  <c r="U139" i="4"/>
  <c r="T139" i="4"/>
  <c r="R139" i="4"/>
  <c r="P139" i="4"/>
  <c r="O139" i="4"/>
  <c r="M139" i="4"/>
  <c r="I139" i="4"/>
  <c r="G139" i="4"/>
  <c r="E139" i="4"/>
  <c r="B139" i="4"/>
  <c r="AD138" i="4"/>
  <c r="AB138" i="4"/>
  <c r="Y138" i="4"/>
  <c r="Z138" i="4" s="1"/>
  <c r="W138" i="4"/>
  <c r="U138" i="4"/>
  <c r="T138" i="4"/>
  <c r="R138" i="4"/>
  <c r="P138" i="4"/>
  <c r="O138" i="4"/>
  <c r="M138" i="4"/>
  <c r="I138" i="4"/>
  <c r="G138" i="4"/>
  <c r="E138" i="4"/>
  <c r="B138" i="4"/>
  <c r="C135" i="17" s="1"/>
  <c r="AD137" i="4"/>
  <c r="AB137" i="4"/>
  <c r="Y137" i="4"/>
  <c r="Z137" i="4" s="1"/>
  <c r="W137" i="4"/>
  <c r="U137" i="4"/>
  <c r="T137" i="4"/>
  <c r="R137" i="4"/>
  <c r="P137" i="4"/>
  <c r="O137" i="4"/>
  <c r="M137" i="4"/>
  <c r="I137" i="4"/>
  <c r="G137" i="4"/>
  <c r="E137" i="4"/>
  <c r="E133" i="4" s="1"/>
  <c r="B137" i="4"/>
  <c r="AD136" i="4"/>
  <c r="AB136" i="4"/>
  <c r="Y136" i="4"/>
  <c r="Z136" i="4" s="1"/>
  <c r="W136" i="4"/>
  <c r="U136" i="4"/>
  <c r="T136" i="4"/>
  <c r="R136" i="4"/>
  <c r="P136" i="4"/>
  <c r="O136" i="4"/>
  <c r="M136" i="4"/>
  <c r="I136" i="4"/>
  <c r="AD135" i="4"/>
  <c r="AB135" i="4"/>
  <c r="Y135" i="4"/>
  <c r="Z135" i="4" s="1"/>
  <c r="W135" i="4"/>
  <c r="U135" i="4"/>
  <c r="T135" i="4"/>
  <c r="R135" i="4"/>
  <c r="P135" i="4"/>
  <c r="O135" i="4"/>
  <c r="M135" i="4"/>
  <c r="I135" i="4"/>
  <c r="AD134" i="4"/>
  <c r="AB134" i="4"/>
  <c r="Y134" i="4"/>
  <c r="Z134" i="4" s="1"/>
  <c r="W134" i="4"/>
  <c r="U134" i="4"/>
  <c r="T134" i="4"/>
  <c r="R134" i="4"/>
  <c r="P134" i="4"/>
  <c r="O134" i="4"/>
  <c r="M134" i="4"/>
  <c r="I134" i="4"/>
  <c r="B134" i="4"/>
  <c r="C131" i="17" s="1"/>
  <c r="I130" i="17" s="1"/>
  <c r="P133" i="4"/>
  <c r="M133" i="4"/>
  <c r="K133" i="4"/>
  <c r="J133" i="4"/>
  <c r="AC133" i="4" s="1"/>
  <c r="AD133" i="4" s="1"/>
  <c r="H133" i="4"/>
  <c r="F133" i="4"/>
  <c r="D133" i="4"/>
  <c r="AD132" i="4"/>
  <c r="AB132" i="4"/>
  <c r="Y132" i="4"/>
  <c r="Z132" i="4" s="1"/>
  <c r="W132" i="4"/>
  <c r="U132" i="4"/>
  <c r="T132" i="4"/>
  <c r="R132" i="4"/>
  <c r="P132" i="4"/>
  <c r="O132" i="4"/>
  <c r="M132" i="4"/>
  <c r="I132" i="4"/>
  <c r="G132" i="4"/>
  <c r="E132" i="4"/>
  <c r="B132" i="4"/>
  <c r="AD131" i="4"/>
  <c r="AB131" i="4"/>
  <c r="Y131" i="4"/>
  <c r="Z131" i="4" s="1"/>
  <c r="W131" i="4"/>
  <c r="U131" i="4"/>
  <c r="T131" i="4"/>
  <c r="R131" i="4"/>
  <c r="P131" i="4"/>
  <c r="O131" i="4"/>
  <c r="M131" i="4"/>
  <c r="I131" i="4"/>
  <c r="G131" i="4"/>
  <c r="E131" i="4"/>
  <c r="B131" i="4"/>
  <c r="AD130" i="4"/>
  <c r="AB130" i="4"/>
  <c r="Y130" i="4"/>
  <c r="Z130" i="4" s="1"/>
  <c r="W130" i="4"/>
  <c r="U130" i="4"/>
  <c r="T130" i="4"/>
  <c r="R130" i="4"/>
  <c r="P130" i="4"/>
  <c r="O130" i="4"/>
  <c r="M130" i="4"/>
  <c r="I130" i="4"/>
  <c r="G130" i="4"/>
  <c r="E130" i="4"/>
  <c r="B130" i="4"/>
  <c r="AD129" i="4"/>
  <c r="AB129" i="4"/>
  <c r="Y129" i="4"/>
  <c r="Z129" i="4" s="1"/>
  <c r="W129" i="4"/>
  <c r="U129" i="4"/>
  <c r="T129" i="4"/>
  <c r="R129" i="4"/>
  <c r="P129" i="4"/>
  <c r="O129" i="4"/>
  <c r="M129" i="4"/>
  <c r="I129" i="4"/>
  <c r="G129" i="4"/>
  <c r="E129" i="4"/>
  <c r="B129" i="4"/>
  <c r="AD128" i="4"/>
  <c r="AB128" i="4"/>
  <c r="Y128" i="4"/>
  <c r="Z128" i="4" s="1"/>
  <c r="W128" i="4"/>
  <c r="U128" i="4"/>
  <c r="T128" i="4"/>
  <c r="R128" i="4"/>
  <c r="P128" i="4"/>
  <c r="O128" i="4"/>
  <c r="M128" i="4"/>
  <c r="I128" i="4"/>
  <c r="G128" i="4"/>
  <c r="E128" i="4"/>
  <c r="B128" i="4"/>
  <c r="AD127" i="4"/>
  <c r="AB127" i="4"/>
  <c r="Y127" i="4"/>
  <c r="Z127" i="4" s="1"/>
  <c r="W127" i="4"/>
  <c r="U127" i="4"/>
  <c r="T127" i="4"/>
  <c r="R127" i="4"/>
  <c r="P127" i="4"/>
  <c r="O127" i="4"/>
  <c r="M127" i="4"/>
  <c r="I127" i="4"/>
  <c r="G127" i="4"/>
  <c r="E127" i="4"/>
  <c r="B127" i="4"/>
  <c r="AD126" i="4"/>
  <c r="AB126" i="4"/>
  <c r="Y126" i="4"/>
  <c r="Z126" i="4" s="1"/>
  <c r="W126" i="4"/>
  <c r="U126" i="4"/>
  <c r="T126" i="4"/>
  <c r="R126" i="4"/>
  <c r="P126" i="4"/>
  <c r="O126" i="4"/>
  <c r="M126" i="4"/>
  <c r="I126" i="4"/>
  <c r="G126" i="4"/>
  <c r="E126" i="4"/>
  <c r="B126" i="4"/>
  <c r="AD125" i="4"/>
  <c r="AB125" i="4"/>
  <c r="Y125" i="4"/>
  <c r="Z125" i="4" s="1"/>
  <c r="W125" i="4"/>
  <c r="U125" i="4"/>
  <c r="T125" i="4"/>
  <c r="R125" i="4"/>
  <c r="P125" i="4"/>
  <c r="O125" i="4"/>
  <c r="M125" i="4"/>
  <c r="AD124" i="4"/>
  <c r="AB124" i="4"/>
  <c r="Y124" i="4"/>
  <c r="Z124" i="4" s="1"/>
  <c r="W124" i="4"/>
  <c r="U124" i="4"/>
  <c r="T124" i="4"/>
  <c r="R124" i="4"/>
  <c r="P124" i="4"/>
  <c r="O124" i="4"/>
  <c r="M124" i="4"/>
  <c r="AD123" i="4"/>
  <c r="AB123" i="4"/>
  <c r="Y123" i="4"/>
  <c r="Z123" i="4" s="1"/>
  <c r="W123" i="4"/>
  <c r="U123" i="4"/>
  <c r="T123" i="4"/>
  <c r="R123" i="4"/>
  <c r="P123" i="4"/>
  <c r="O123" i="4"/>
  <c r="M123" i="4"/>
  <c r="B123" i="4"/>
  <c r="B124" i="4" s="1"/>
  <c r="P122" i="4"/>
  <c r="M122" i="4"/>
  <c r="K122" i="4"/>
  <c r="J122" i="4"/>
  <c r="H122" i="4"/>
  <c r="F122" i="4"/>
  <c r="D122" i="4"/>
  <c r="AD121" i="4"/>
  <c r="AB121" i="4"/>
  <c r="Y121" i="4"/>
  <c r="Z121" i="4" s="1"/>
  <c r="W121" i="4"/>
  <c r="U121" i="4"/>
  <c r="T121" i="4"/>
  <c r="R121" i="4"/>
  <c r="P121" i="4"/>
  <c r="O121" i="4"/>
  <c r="M121" i="4"/>
  <c r="I121" i="4"/>
  <c r="G121" i="4"/>
  <c r="E121" i="4"/>
  <c r="B121" i="4"/>
  <c r="AD120" i="4"/>
  <c r="AB120" i="4"/>
  <c r="Y120" i="4"/>
  <c r="Z120" i="4" s="1"/>
  <c r="W120" i="4"/>
  <c r="U120" i="4"/>
  <c r="T120" i="4"/>
  <c r="R120" i="4"/>
  <c r="P120" i="4"/>
  <c r="O120" i="4"/>
  <c r="M120" i="4"/>
  <c r="I120" i="4"/>
  <c r="G120" i="4"/>
  <c r="E120" i="4"/>
  <c r="B120" i="4"/>
  <c r="AD119" i="4"/>
  <c r="AB119" i="4"/>
  <c r="Y119" i="4"/>
  <c r="Z119" i="4" s="1"/>
  <c r="W119" i="4"/>
  <c r="U119" i="4"/>
  <c r="T119" i="4"/>
  <c r="R119" i="4"/>
  <c r="P119" i="4"/>
  <c r="O119" i="4"/>
  <c r="M119" i="4"/>
  <c r="I119" i="4"/>
  <c r="G119" i="4"/>
  <c r="E119" i="4"/>
  <c r="B119" i="4"/>
  <c r="AD118" i="4"/>
  <c r="AB118" i="4"/>
  <c r="Y118" i="4"/>
  <c r="Z118" i="4" s="1"/>
  <c r="W118" i="4"/>
  <c r="U118" i="4"/>
  <c r="T118" i="4"/>
  <c r="R118" i="4"/>
  <c r="P118" i="4"/>
  <c r="O118" i="4"/>
  <c r="M118" i="4"/>
  <c r="I118" i="4"/>
  <c r="G118" i="4"/>
  <c r="E118" i="4"/>
  <c r="B118" i="4"/>
  <c r="AD117" i="4"/>
  <c r="AB117" i="4"/>
  <c r="Y117" i="4"/>
  <c r="Z117" i="4" s="1"/>
  <c r="W117" i="4"/>
  <c r="U117" i="4"/>
  <c r="T117" i="4"/>
  <c r="R117" i="4"/>
  <c r="P117" i="4"/>
  <c r="O117" i="4"/>
  <c r="M117" i="4"/>
  <c r="I117" i="4"/>
  <c r="G117" i="4"/>
  <c r="E117" i="4"/>
  <c r="B117" i="4"/>
  <c r="AD116" i="4"/>
  <c r="AB116" i="4"/>
  <c r="Y116" i="4"/>
  <c r="Z116" i="4" s="1"/>
  <c r="W116" i="4"/>
  <c r="U116" i="4"/>
  <c r="T116" i="4"/>
  <c r="R116" i="4"/>
  <c r="P116" i="4"/>
  <c r="O116" i="4"/>
  <c r="M116" i="4"/>
  <c r="I116" i="4"/>
  <c r="G116" i="4"/>
  <c r="E116" i="4"/>
  <c r="B116" i="4"/>
  <c r="AD115" i="4"/>
  <c r="AB115" i="4"/>
  <c r="Y115" i="4"/>
  <c r="Z115" i="4" s="1"/>
  <c r="W115" i="4"/>
  <c r="U115" i="4"/>
  <c r="T115" i="4"/>
  <c r="R115" i="4"/>
  <c r="P115" i="4"/>
  <c r="O115" i="4"/>
  <c r="M115" i="4"/>
  <c r="I115" i="4"/>
  <c r="G115" i="4"/>
  <c r="E115" i="4"/>
  <c r="B115" i="4"/>
  <c r="AD114" i="4"/>
  <c r="AB114" i="4"/>
  <c r="Y114" i="4"/>
  <c r="Z114" i="4" s="1"/>
  <c r="W114" i="4"/>
  <c r="U114" i="4"/>
  <c r="T114" i="4"/>
  <c r="R114" i="4"/>
  <c r="P114" i="4"/>
  <c r="O114" i="4"/>
  <c r="M114" i="4"/>
  <c r="I114" i="4"/>
  <c r="B114" i="4"/>
  <c r="AD113" i="4"/>
  <c r="AB113" i="4"/>
  <c r="Y113" i="4"/>
  <c r="Z113" i="4" s="1"/>
  <c r="W113" i="4"/>
  <c r="U113" i="4"/>
  <c r="T113" i="4"/>
  <c r="R113" i="4"/>
  <c r="P113" i="4"/>
  <c r="O113" i="4"/>
  <c r="M113" i="4"/>
  <c r="I113" i="4"/>
  <c r="AD112" i="4"/>
  <c r="AB112" i="4"/>
  <c r="Y112" i="4"/>
  <c r="Z112" i="4" s="1"/>
  <c r="W112" i="4"/>
  <c r="U112" i="4"/>
  <c r="T112" i="4"/>
  <c r="R112" i="4"/>
  <c r="P112" i="4"/>
  <c r="O112" i="4"/>
  <c r="M112" i="4"/>
  <c r="B112" i="4"/>
  <c r="B113" i="4" s="1"/>
  <c r="C110" i="17" s="1"/>
  <c r="P111" i="4"/>
  <c r="M111" i="4"/>
  <c r="K111" i="4"/>
  <c r="J111" i="4"/>
  <c r="H111" i="4"/>
  <c r="I111" i="4" s="1"/>
  <c r="F111" i="4"/>
  <c r="D111" i="4"/>
  <c r="AD110" i="4"/>
  <c r="AB110" i="4"/>
  <c r="Y110" i="4"/>
  <c r="Z110" i="4" s="1"/>
  <c r="W110" i="4"/>
  <c r="U110" i="4"/>
  <c r="T110" i="4"/>
  <c r="R110" i="4"/>
  <c r="P110" i="4"/>
  <c r="O110" i="4"/>
  <c r="M110" i="4"/>
  <c r="I110" i="4"/>
  <c r="G110" i="4"/>
  <c r="E110" i="4"/>
  <c r="B110" i="4"/>
  <c r="AD109" i="4"/>
  <c r="AB109" i="4"/>
  <c r="Y109" i="4"/>
  <c r="Z109" i="4" s="1"/>
  <c r="W109" i="4"/>
  <c r="U109" i="4"/>
  <c r="T109" i="4"/>
  <c r="R109" i="4"/>
  <c r="P109" i="4"/>
  <c r="O109" i="4"/>
  <c r="M109" i="4"/>
  <c r="I109" i="4"/>
  <c r="G109" i="4"/>
  <c r="E109" i="4"/>
  <c r="B109" i="4"/>
  <c r="AD108" i="4"/>
  <c r="AB108" i="4"/>
  <c r="Y108" i="4"/>
  <c r="Z108" i="4" s="1"/>
  <c r="W108" i="4"/>
  <c r="U108" i="4"/>
  <c r="T108" i="4"/>
  <c r="R108" i="4"/>
  <c r="P108" i="4"/>
  <c r="O108" i="4"/>
  <c r="M108" i="4"/>
  <c r="I108" i="4"/>
  <c r="G108" i="4"/>
  <c r="E108" i="4"/>
  <c r="B108" i="4"/>
  <c r="AD107" i="4"/>
  <c r="AB107" i="4"/>
  <c r="Y107" i="4"/>
  <c r="Z107" i="4" s="1"/>
  <c r="W107" i="4"/>
  <c r="U107" i="4"/>
  <c r="T107" i="4"/>
  <c r="R107" i="4"/>
  <c r="P107" i="4"/>
  <c r="O107" i="4"/>
  <c r="M107" i="4"/>
  <c r="I107" i="4"/>
  <c r="G107" i="4"/>
  <c r="E107" i="4"/>
  <c r="B107" i="4"/>
  <c r="AD106" i="4"/>
  <c r="AB106" i="4"/>
  <c r="Y106" i="4"/>
  <c r="Z106" i="4" s="1"/>
  <c r="W106" i="4"/>
  <c r="U106" i="4"/>
  <c r="T106" i="4"/>
  <c r="R106" i="4"/>
  <c r="P106" i="4"/>
  <c r="O106" i="4"/>
  <c r="M106" i="4"/>
  <c r="I106" i="4"/>
  <c r="G106" i="4"/>
  <c r="E106" i="4"/>
  <c r="B106" i="4"/>
  <c r="AD105" i="4"/>
  <c r="AB105" i="4"/>
  <c r="Y105" i="4"/>
  <c r="Z105" i="4" s="1"/>
  <c r="W105" i="4"/>
  <c r="U105" i="4"/>
  <c r="T105" i="4"/>
  <c r="R105" i="4"/>
  <c r="P105" i="4"/>
  <c r="O105" i="4"/>
  <c r="M105" i="4"/>
  <c r="I105" i="4"/>
  <c r="G105" i="4"/>
  <c r="E105" i="4"/>
  <c r="B105" i="4"/>
  <c r="AD104" i="4"/>
  <c r="AB104" i="4"/>
  <c r="Y104" i="4"/>
  <c r="Z104" i="4" s="1"/>
  <c r="W104" i="4"/>
  <c r="U104" i="4"/>
  <c r="T104" i="4"/>
  <c r="R104" i="4"/>
  <c r="P104" i="4"/>
  <c r="O104" i="4"/>
  <c r="M104" i="4"/>
  <c r="I104" i="4"/>
  <c r="G104" i="4"/>
  <c r="E104" i="4"/>
  <c r="B104" i="4"/>
  <c r="AD103" i="4"/>
  <c r="AB103" i="4"/>
  <c r="Y103" i="4"/>
  <c r="Z103" i="4" s="1"/>
  <c r="W103" i="4"/>
  <c r="U103" i="4"/>
  <c r="T103" i="4"/>
  <c r="R103" i="4"/>
  <c r="P103" i="4"/>
  <c r="O103" i="4"/>
  <c r="M103" i="4"/>
  <c r="I103" i="4"/>
  <c r="B103" i="4"/>
  <c r="AD102" i="4"/>
  <c r="AB102" i="4"/>
  <c r="Y102" i="4"/>
  <c r="Z102" i="4" s="1"/>
  <c r="W102" i="4"/>
  <c r="U102" i="4"/>
  <c r="T102" i="4"/>
  <c r="R102" i="4"/>
  <c r="P102" i="4"/>
  <c r="O102" i="4"/>
  <c r="M102" i="4"/>
  <c r="AD101" i="4"/>
  <c r="AB101" i="4"/>
  <c r="Y101" i="4"/>
  <c r="Z101" i="4" s="1"/>
  <c r="W101" i="4"/>
  <c r="U101" i="4"/>
  <c r="T101" i="4"/>
  <c r="R101" i="4"/>
  <c r="P101" i="4"/>
  <c r="O101" i="4"/>
  <c r="M101" i="4"/>
  <c r="B101" i="4"/>
  <c r="P100" i="4"/>
  <c r="M100" i="4"/>
  <c r="AD99" i="4"/>
  <c r="AB99" i="4"/>
  <c r="Y99" i="4"/>
  <c r="Z99" i="4" s="1"/>
  <c r="W99" i="4"/>
  <c r="U99" i="4"/>
  <c r="T99" i="4"/>
  <c r="R99" i="4"/>
  <c r="P99" i="4"/>
  <c r="O99" i="4"/>
  <c r="M99" i="4"/>
  <c r="I99" i="4"/>
  <c r="G99" i="4"/>
  <c r="E99" i="4"/>
  <c r="B99" i="4"/>
  <c r="AD98" i="4"/>
  <c r="AB98" i="4"/>
  <c r="Y98" i="4"/>
  <c r="Z98" i="4" s="1"/>
  <c r="W98" i="4"/>
  <c r="U98" i="4"/>
  <c r="T98" i="4"/>
  <c r="R98" i="4"/>
  <c r="P98" i="4"/>
  <c r="O98" i="4"/>
  <c r="M98" i="4"/>
  <c r="I98" i="4"/>
  <c r="G98" i="4"/>
  <c r="E98" i="4"/>
  <c r="B98" i="4"/>
  <c r="AD97" i="4"/>
  <c r="AB97" i="4"/>
  <c r="Y97" i="4"/>
  <c r="Z97" i="4" s="1"/>
  <c r="W97" i="4"/>
  <c r="U97" i="4"/>
  <c r="T97" i="4"/>
  <c r="R97" i="4"/>
  <c r="P97" i="4"/>
  <c r="O97" i="4"/>
  <c r="M97" i="4"/>
  <c r="I97" i="4"/>
  <c r="G97" i="4"/>
  <c r="E97" i="4"/>
  <c r="B97" i="4"/>
  <c r="AD96" i="4"/>
  <c r="AB96" i="4"/>
  <c r="Y96" i="4"/>
  <c r="Z96" i="4" s="1"/>
  <c r="W96" i="4"/>
  <c r="U96" i="4"/>
  <c r="T96" i="4"/>
  <c r="R96" i="4"/>
  <c r="P96" i="4"/>
  <c r="O96" i="4"/>
  <c r="M96" i="4"/>
  <c r="I96" i="4"/>
  <c r="G96" i="4"/>
  <c r="E96" i="4"/>
  <c r="B96" i="4"/>
  <c r="C93" i="17" s="1"/>
  <c r="AD95" i="4"/>
  <c r="AB95" i="4"/>
  <c r="Y95" i="4"/>
  <c r="Z95" i="4" s="1"/>
  <c r="W95" i="4"/>
  <c r="U95" i="4"/>
  <c r="T95" i="4"/>
  <c r="R95" i="4"/>
  <c r="P95" i="4"/>
  <c r="O95" i="4"/>
  <c r="M95" i="4"/>
  <c r="I95" i="4"/>
  <c r="G95" i="4"/>
  <c r="E95" i="4"/>
  <c r="B95" i="4"/>
  <c r="AD94" i="4"/>
  <c r="AB94" i="4"/>
  <c r="Y94" i="4"/>
  <c r="Z94" i="4" s="1"/>
  <c r="W94" i="4"/>
  <c r="U94" i="4"/>
  <c r="T94" i="4"/>
  <c r="R94" i="4"/>
  <c r="P94" i="4"/>
  <c r="O94" i="4"/>
  <c r="M94" i="4"/>
  <c r="I94" i="4"/>
  <c r="G94" i="4"/>
  <c r="E94" i="4"/>
  <c r="B94" i="4"/>
  <c r="AD93" i="4"/>
  <c r="AB93" i="4"/>
  <c r="Y93" i="4"/>
  <c r="Z93" i="4" s="1"/>
  <c r="W93" i="4"/>
  <c r="U93" i="4"/>
  <c r="T93" i="4"/>
  <c r="R93" i="4"/>
  <c r="P93" i="4"/>
  <c r="O93" i="4"/>
  <c r="M93" i="4"/>
  <c r="I93" i="4"/>
  <c r="G93" i="4"/>
  <c r="E93" i="4"/>
  <c r="B93" i="4"/>
  <c r="AD92" i="4"/>
  <c r="AB92" i="4"/>
  <c r="Y92" i="4"/>
  <c r="Z92" i="4" s="1"/>
  <c r="W92" i="4"/>
  <c r="U92" i="4"/>
  <c r="T92" i="4"/>
  <c r="R92" i="4"/>
  <c r="P92" i="4"/>
  <c r="O92" i="4"/>
  <c r="M92" i="4"/>
  <c r="I92" i="4"/>
  <c r="B92" i="4"/>
  <c r="AD91" i="4"/>
  <c r="AB91" i="4"/>
  <c r="Y91" i="4"/>
  <c r="Z91" i="4" s="1"/>
  <c r="W91" i="4"/>
  <c r="U91" i="4"/>
  <c r="T91" i="4"/>
  <c r="R91" i="4"/>
  <c r="P91" i="4"/>
  <c r="O91" i="4"/>
  <c r="M91" i="4"/>
  <c r="I91" i="4"/>
  <c r="B91" i="4"/>
  <c r="AD90" i="4"/>
  <c r="AB90" i="4"/>
  <c r="Y90" i="4"/>
  <c r="Z90" i="4" s="1"/>
  <c r="W90" i="4"/>
  <c r="U90" i="4"/>
  <c r="T90" i="4"/>
  <c r="R90" i="4"/>
  <c r="P90" i="4"/>
  <c r="O90" i="4"/>
  <c r="M90" i="4"/>
  <c r="I90" i="4"/>
  <c r="B90" i="4"/>
  <c r="P89" i="4"/>
  <c r="M89" i="4"/>
  <c r="K89" i="4"/>
  <c r="J89" i="4"/>
  <c r="H89" i="4"/>
  <c r="F89" i="4"/>
  <c r="AC89" i="4" s="1"/>
  <c r="AD89" i="4" s="1"/>
  <c r="D89" i="4"/>
  <c r="AD88" i="4"/>
  <c r="AB88" i="4"/>
  <c r="Y88" i="4"/>
  <c r="Z88" i="4" s="1"/>
  <c r="W88" i="4"/>
  <c r="U88" i="4"/>
  <c r="T88" i="4"/>
  <c r="R88" i="4"/>
  <c r="P88" i="4"/>
  <c r="O88" i="4"/>
  <c r="M88" i="4"/>
  <c r="I88" i="4"/>
  <c r="G88" i="4"/>
  <c r="E88" i="4"/>
  <c r="B88" i="4"/>
  <c r="AD87" i="4"/>
  <c r="AB87" i="4"/>
  <c r="Y87" i="4"/>
  <c r="Z87" i="4" s="1"/>
  <c r="W87" i="4"/>
  <c r="U87" i="4"/>
  <c r="T87" i="4"/>
  <c r="R87" i="4"/>
  <c r="P87" i="4"/>
  <c r="O87" i="4"/>
  <c r="M87" i="4"/>
  <c r="I87" i="4"/>
  <c r="G87" i="4"/>
  <c r="E87" i="4"/>
  <c r="B87" i="4"/>
  <c r="AD86" i="4"/>
  <c r="AB86" i="4"/>
  <c r="Y86" i="4"/>
  <c r="Z86" i="4" s="1"/>
  <c r="W86" i="4"/>
  <c r="U86" i="4"/>
  <c r="T86" i="4"/>
  <c r="R86" i="4"/>
  <c r="P86" i="4"/>
  <c r="O86" i="4"/>
  <c r="M86" i="4"/>
  <c r="I86" i="4"/>
  <c r="G86" i="4"/>
  <c r="E86" i="4"/>
  <c r="B86" i="4"/>
  <c r="AD85" i="4"/>
  <c r="AB85" i="4"/>
  <c r="Y85" i="4"/>
  <c r="Z85" i="4" s="1"/>
  <c r="W85" i="4"/>
  <c r="U85" i="4"/>
  <c r="T85" i="4"/>
  <c r="R85" i="4"/>
  <c r="P85" i="4"/>
  <c r="O85" i="4"/>
  <c r="M85" i="4"/>
  <c r="I85" i="4"/>
  <c r="G85" i="4"/>
  <c r="E85" i="4"/>
  <c r="B85" i="4"/>
  <c r="AD84" i="4"/>
  <c r="AB84" i="4"/>
  <c r="Y84" i="4"/>
  <c r="Z84" i="4" s="1"/>
  <c r="W84" i="4"/>
  <c r="U84" i="4"/>
  <c r="T84" i="4"/>
  <c r="R84" i="4"/>
  <c r="P84" i="4"/>
  <c r="O84" i="4"/>
  <c r="M84" i="4"/>
  <c r="I84" i="4"/>
  <c r="G84" i="4"/>
  <c r="E84" i="4"/>
  <c r="B84" i="4"/>
  <c r="AD83" i="4"/>
  <c r="AB83" i="4"/>
  <c r="Y83" i="4"/>
  <c r="Z83" i="4" s="1"/>
  <c r="W83" i="4"/>
  <c r="U83" i="4"/>
  <c r="T83" i="4"/>
  <c r="R83" i="4"/>
  <c r="P83" i="4"/>
  <c r="O83" i="4"/>
  <c r="M83" i="4"/>
  <c r="I83" i="4"/>
  <c r="G83" i="4"/>
  <c r="E83" i="4"/>
  <c r="E78" i="4" s="1"/>
  <c r="B83" i="4"/>
  <c r="AD82" i="4"/>
  <c r="AB82" i="4"/>
  <c r="Y82" i="4"/>
  <c r="Z82" i="4" s="1"/>
  <c r="W82" i="4"/>
  <c r="U82" i="4"/>
  <c r="T82" i="4"/>
  <c r="R82" i="4"/>
  <c r="P82" i="4"/>
  <c r="O82" i="4"/>
  <c r="M82" i="4"/>
  <c r="I82" i="4"/>
  <c r="G82" i="4"/>
  <c r="E82" i="4"/>
  <c r="B82" i="4"/>
  <c r="AD81" i="4"/>
  <c r="AB81" i="4"/>
  <c r="Y81" i="4"/>
  <c r="Z81" i="4" s="1"/>
  <c r="W81" i="4"/>
  <c r="U81" i="4"/>
  <c r="T81" i="4"/>
  <c r="R81" i="4"/>
  <c r="P81" i="4"/>
  <c r="O81" i="4"/>
  <c r="M81" i="4"/>
  <c r="I81" i="4"/>
  <c r="B81" i="4"/>
  <c r="AD80" i="4"/>
  <c r="AB80" i="4"/>
  <c r="Y80" i="4"/>
  <c r="Z80" i="4" s="1"/>
  <c r="W80" i="4"/>
  <c r="U80" i="4"/>
  <c r="T80" i="4"/>
  <c r="R80" i="4"/>
  <c r="P80" i="4"/>
  <c r="O80" i="4"/>
  <c r="M80" i="4"/>
  <c r="AD79" i="4"/>
  <c r="AB79" i="4"/>
  <c r="Y79" i="4"/>
  <c r="Z79" i="4" s="1"/>
  <c r="W79" i="4"/>
  <c r="U79" i="4"/>
  <c r="T79" i="4"/>
  <c r="R79" i="4"/>
  <c r="P79" i="4"/>
  <c r="O79" i="4"/>
  <c r="M79" i="4"/>
  <c r="B79" i="4"/>
  <c r="P78" i="4"/>
  <c r="M78" i="4"/>
  <c r="V78" i="4"/>
  <c r="W78" i="4" s="1"/>
  <c r="AD77" i="4"/>
  <c r="AB77" i="4"/>
  <c r="Y77" i="4"/>
  <c r="Z77" i="4" s="1"/>
  <c r="W77" i="4"/>
  <c r="U77" i="4"/>
  <c r="T77" i="4"/>
  <c r="R77" i="4"/>
  <c r="P77" i="4"/>
  <c r="O77" i="4"/>
  <c r="M77" i="4"/>
  <c r="I77" i="4"/>
  <c r="G77" i="4"/>
  <c r="E77" i="4"/>
  <c r="B77" i="4"/>
  <c r="AD76" i="4"/>
  <c r="AB76" i="4"/>
  <c r="Y76" i="4"/>
  <c r="Z76" i="4" s="1"/>
  <c r="W76" i="4"/>
  <c r="U76" i="4"/>
  <c r="T76" i="4"/>
  <c r="R76" i="4"/>
  <c r="P76" i="4"/>
  <c r="O76" i="4"/>
  <c r="M76" i="4"/>
  <c r="I76" i="4"/>
  <c r="G76" i="4"/>
  <c r="E76" i="4"/>
  <c r="B76" i="4"/>
  <c r="AD75" i="4"/>
  <c r="AB75" i="4"/>
  <c r="Y75" i="4"/>
  <c r="Z75" i="4" s="1"/>
  <c r="W75" i="4"/>
  <c r="U75" i="4"/>
  <c r="T75" i="4"/>
  <c r="R75" i="4"/>
  <c r="P75" i="4"/>
  <c r="O75" i="4"/>
  <c r="M75" i="4"/>
  <c r="I75" i="4"/>
  <c r="G75" i="4"/>
  <c r="E75" i="4"/>
  <c r="B75" i="4"/>
  <c r="AD74" i="4"/>
  <c r="AB74" i="4"/>
  <c r="Y74" i="4"/>
  <c r="Z74" i="4" s="1"/>
  <c r="W74" i="4"/>
  <c r="U74" i="4"/>
  <c r="T74" i="4"/>
  <c r="R74" i="4"/>
  <c r="P74" i="4"/>
  <c r="O74" i="4"/>
  <c r="M74" i="4"/>
  <c r="I74" i="4"/>
  <c r="G74" i="4"/>
  <c r="E74" i="4"/>
  <c r="B74" i="4"/>
  <c r="AD73" i="4"/>
  <c r="AB73" i="4"/>
  <c r="Y73" i="4"/>
  <c r="Z73" i="4" s="1"/>
  <c r="W73" i="4"/>
  <c r="U73" i="4"/>
  <c r="T73" i="4"/>
  <c r="R73" i="4"/>
  <c r="P73" i="4"/>
  <c r="O73" i="4"/>
  <c r="M73" i="4"/>
  <c r="I73" i="4"/>
  <c r="G73" i="4"/>
  <c r="E73" i="4"/>
  <c r="B73" i="4"/>
  <c r="C70" i="17" s="1"/>
  <c r="E70" i="17" s="1"/>
  <c r="AD72" i="4"/>
  <c r="AB72" i="4"/>
  <c r="Y72" i="4"/>
  <c r="Z72" i="4" s="1"/>
  <c r="W72" i="4"/>
  <c r="U72" i="4"/>
  <c r="T72" i="4"/>
  <c r="R72" i="4"/>
  <c r="P72" i="4"/>
  <c r="O72" i="4"/>
  <c r="M72" i="4"/>
  <c r="I72" i="4"/>
  <c r="G72" i="4"/>
  <c r="G67" i="4" s="1"/>
  <c r="E72" i="4"/>
  <c r="B72" i="4"/>
  <c r="AD71" i="4"/>
  <c r="AB71" i="4"/>
  <c r="Y71" i="4"/>
  <c r="Z71" i="4" s="1"/>
  <c r="W71" i="4"/>
  <c r="U71" i="4"/>
  <c r="T71" i="4"/>
  <c r="R71" i="4"/>
  <c r="P71" i="4"/>
  <c r="O71" i="4"/>
  <c r="M71" i="4"/>
  <c r="I71" i="4"/>
  <c r="G71" i="4"/>
  <c r="E71" i="4"/>
  <c r="B71" i="4"/>
  <c r="AD70" i="4"/>
  <c r="AB70" i="4"/>
  <c r="Y70" i="4"/>
  <c r="Z70" i="4" s="1"/>
  <c r="W70" i="4"/>
  <c r="U70" i="4"/>
  <c r="T70" i="4"/>
  <c r="R70" i="4"/>
  <c r="P70" i="4"/>
  <c r="O70" i="4"/>
  <c r="M70" i="4"/>
  <c r="I70" i="4"/>
  <c r="B70" i="4"/>
  <c r="C67" i="17" s="1"/>
  <c r="AD69" i="4"/>
  <c r="AB69" i="4"/>
  <c r="Y69" i="4"/>
  <c r="Z69" i="4" s="1"/>
  <c r="W69" i="4"/>
  <c r="U69" i="4"/>
  <c r="T69" i="4"/>
  <c r="R69" i="4"/>
  <c r="P69" i="4"/>
  <c r="O69" i="4"/>
  <c r="M69" i="4"/>
  <c r="AD68" i="4"/>
  <c r="AB68" i="4"/>
  <c r="Y68" i="4"/>
  <c r="Z68" i="4" s="1"/>
  <c r="W68" i="4"/>
  <c r="U68" i="4"/>
  <c r="T68" i="4"/>
  <c r="R68" i="4"/>
  <c r="P68" i="4"/>
  <c r="O68" i="4"/>
  <c r="M68" i="4"/>
  <c r="B68" i="4"/>
  <c r="P67" i="4"/>
  <c r="M67" i="4"/>
  <c r="K67" i="4"/>
  <c r="J67" i="4"/>
  <c r="H67" i="4"/>
  <c r="F67" i="4"/>
  <c r="S67" i="4" s="1"/>
  <c r="T67" i="4" s="1"/>
  <c r="D67" i="4"/>
  <c r="AD66" i="4"/>
  <c r="AB66" i="4"/>
  <c r="Y66" i="4"/>
  <c r="Z66" i="4" s="1"/>
  <c r="W66" i="4"/>
  <c r="U66" i="4"/>
  <c r="T66" i="4"/>
  <c r="R66" i="4"/>
  <c r="P66" i="4"/>
  <c r="O66" i="4"/>
  <c r="M66" i="4"/>
  <c r="I66" i="4"/>
  <c r="G66" i="4"/>
  <c r="E66" i="4"/>
  <c r="B66" i="4"/>
  <c r="AD65" i="4"/>
  <c r="AB65" i="4"/>
  <c r="Y65" i="4"/>
  <c r="Z65" i="4" s="1"/>
  <c r="W65" i="4"/>
  <c r="U65" i="4"/>
  <c r="T65" i="4"/>
  <c r="R65" i="4"/>
  <c r="P65" i="4"/>
  <c r="O65" i="4"/>
  <c r="M65" i="4"/>
  <c r="I65" i="4"/>
  <c r="G65" i="4"/>
  <c r="E65" i="4"/>
  <c r="B65" i="4"/>
  <c r="C62" i="17" s="1"/>
  <c r="AD64" i="4"/>
  <c r="AB64" i="4"/>
  <c r="Y64" i="4"/>
  <c r="Z64" i="4" s="1"/>
  <c r="W64" i="4"/>
  <c r="U64" i="4"/>
  <c r="T64" i="4"/>
  <c r="R64" i="4"/>
  <c r="P64" i="4"/>
  <c r="O64" i="4"/>
  <c r="M64" i="4"/>
  <c r="I64" i="4"/>
  <c r="G64" i="4"/>
  <c r="E64" i="4"/>
  <c r="B64" i="4"/>
  <c r="AD63" i="4"/>
  <c r="AB63" i="4"/>
  <c r="Y63" i="4"/>
  <c r="Z63" i="4" s="1"/>
  <c r="W63" i="4"/>
  <c r="U63" i="4"/>
  <c r="T63" i="4"/>
  <c r="R63" i="4"/>
  <c r="P63" i="4"/>
  <c r="O63" i="4"/>
  <c r="M63" i="4"/>
  <c r="I63" i="4"/>
  <c r="G63" i="4"/>
  <c r="E63" i="4"/>
  <c r="B63" i="4"/>
  <c r="C60" i="17" s="1"/>
  <c r="AD62" i="4"/>
  <c r="AB62" i="4"/>
  <c r="Y62" i="4"/>
  <c r="Z62" i="4" s="1"/>
  <c r="W62" i="4"/>
  <c r="U62" i="4"/>
  <c r="T62" i="4"/>
  <c r="R62" i="4"/>
  <c r="P62" i="4"/>
  <c r="O62" i="4"/>
  <c r="M62" i="4"/>
  <c r="I62" i="4"/>
  <c r="G62" i="4"/>
  <c r="E62" i="4"/>
  <c r="B62" i="4"/>
  <c r="C59" i="17" s="1"/>
  <c r="AD61" i="4"/>
  <c r="AB61" i="4"/>
  <c r="Y61" i="4"/>
  <c r="Z61" i="4" s="1"/>
  <c r="W61" i="4"/>
  <c r="U61" i="4"/>
  <c r="T61" i="4"/>
  <c r="R61" i="4"/>
  <c r="P61" i="4"/>
  <c r="O61" i="4"/>
  <c r="M61" i="4"/>
  <c r="I61" i="4"/>
  <c r="G61" i="4"/>
  <c r="E61" i="4"/>
  <c r="B61" i="4"/>
  <c r="C58" i="17" s="1"/>
  <c r="AD60" i="4"/>
  <c r="AB60" i="4"/>
  <c r="Y60" i="4"/>
  <c r="Z60" i="4" s="1"/>
  <c r="W60" i="4"/>
  <c r="U60" i="4"/>
  <c r="T60" i="4"/>
  <c r="R60" i="4"/>
  <c r="P60" i="4"/>
  <c r="O60" i="4"/>
  <c r="M60" i="4"/>
  <c r="I60" i="4"/>
  <c r="G60" i="4"/>
  <c r="E60" i="4"/>
  <c r="B60" i="4"/>
  <c r="C57" i="17" s="1"/>
  <c r="AD59" i="4"/>
  <c r="AB59" i="4"/>
  <c r="Y59" i="4"/>
  <c r="Z59" i="4" s="1"/>
  <c r="W59" i="4"/>
  <c r="U59" i="4"/>
  <c r="T59" i="4"/>
  <c r="R59" i="4"/>
  <c r="P59" i="4"/>
  <c r="O59" i="4"/>
  <c r="M59" i="4"/>
  <c r="I59" i="4"/>
  <c r="AD58" i="4"/>
  <c r="AB58" i="4"/>
  <c r="Y58" i="4"/>
  <c r="Z58" i="4" s="1"/>
  <c r="W58" i="4"/>
  <c r="U58" i="4"/>
  <c r="T58" i="4"/>
  <c r="R58" i="4"/>
  <c r="P58" i="4"/>
  <c r="O58" i="4"/>
  <c r="M58" i="4"/>
  <c r="AD57" i="4"/>
  <c r="AB57" i="4"/>
  <c r="Y57" i="4"/>
  <c r="Z57" i="4" s="1"/>
  <c r="W57" i="4"/>
  <c r="U57" i="4"/>
  <c r="T57" i="4"/>
  <c r="R57" i="4"/>
  <c r="P57" i="4"/>
  <c r="O57" i="4"/>
  <c r="M57" i="4"/>
  <c r="B57" i="4"/>
  <c r="C54" i="17" s="1"/>
  <c r="P56" i="4"/>
  <c r="M56" i="4"/>
  <c r="K56" i="4"/>
  <c r="J56" i="4"/>
  <c r="AC56" i="4" s="1"/>
  <c r="AD56" i="4" s="1"/>
  <c r="H56" i="4"/>
  <c r="S56" i="4" s="1"/>
  <c r="T56" i="4" s="1"/>
  <c r="F56" i="4"/>
  <c r="D56" i="4"/>
  <c r="AD55" i="4"/>
  <c r="AB55" i="4"/>
  <c r="Y55" i="4"/>
  <c r="Z55" i="4" s="1"/>
  <c r="W55" i="4"/>
  <c r="U55" i="4"/>
  <c r="T55" i="4"/>
  <c r="R55" i="4"/>
  <c r="P55" i="4"/>
  <c r="O55" i="4"/>
  <c r="M55" i="4"/>
  <c r="I55" i="4"/>
  <c r="G55" i="4"/>
  <c r="E55" i="4"/>
  <c r="B55" i="4"/>
  <c r="C52" i="17" s="1"/>
  <c r="AD54" i="4"/>
  <c r="AB54" i="4"/>
  <c r="Y54" i="4"/>
  <c r="Z54" i="4" s="1"/>
  <c r="W54" i="4"/>
  <c r="U54" i="4"/>
  <c r="T54" i="4"/>
  <c r="R54" i="4"/>
  <c r="P54" i="4"/>
  <c r="O54" i="4"/>
  <c r="M54" i="4"/>
  <c r="I54" i="4"/>
  <c r="G54" i="4"/>
  <c r="E54" i="4"/>
  <c r="B54" i="4"/>
  <c r="AD53" i="4"/>
  <c r="AB53" i="4"/>
  <c r="Y53" i="4"/>
  <c r="Z53" i="4" s="1"/>
  <c r="W53" i="4"/>
  <c r="U53" i="4"/>
  <c r="T53" i="4"/>
  <c r="R53" i="4"/>
  <c r="P53" i="4"/>
  <c r="O53" i="4"/>
  <c r="M53" i="4"/>
  <c r="I53" i="4"/>
  <c r="G53" i="4"/>
  <c r="E53" i="4"/>
  <c r="B53" i="4"/>
  <c r="C50" i="17" s="1"/>
  <c r="AD52" i="4"/>
  <c r="AB52" i="4"/>
  <c r="Y52" i="4"/>
  <c r="Z52" i="4" s="1"/>
  <c r="W52" i="4"/>
  <c r="U52" i="4"/>
  <c r="T52" i="4"/>
  <c r="R52" i="4"/>
  <c r="P52" i="4"/>
  <c r="O52" i="4"/>
  <c r="M52" i="4"/>
  <c r="I52" i="4"/>
  <c r="G52" i="4"/>
  <c r="E52" i="4"/>
  <c r="B52" i="4"/>
  <c r="AD51" i="4"/>
  <c r="AB51" i="4"/>
  <c r="Y51" i="4"/>
  <c r="Z51" i="4" s="1"/>
  <c r="W51" i="4"/>
  <c r="U51" i="4"/>
  <c r="T51" i="4"/>
  <c r="R51" i="4"/>
  <c r="P51" i="4"/>
  <c r="O51" i="4"/>
  <c r="M51" i="4"/>
  <c r="I51" i="4"/>
  <c r="G51" i="4"/>
  <c r="E51" i="4"/>
  <c r="B51" i="4"/>
  <c r="C48" i="17" s="1"/>
  <c r="AD50" i="4"/>
  <c r="AB50" i="4"/>
  <c r="Y50" i="4"/>
  <c r="Z50" i="4" s="1"/>
  <c r="W50" i="4"/>
  <c r="U50" i="4"/>
  <c r="T50" i="4"/>
  <c r="R50" i="4"/>
  <c r="P50" i="4"/>
  <c r="O50" i="4"/>
  <c r="M50" i="4"/>
  <c r="I50" i="4"/>
  <c r="G50" i="4"/>
  <c r="E50" i="4"/>
  <c r="B50" i="4"/>
  <c r="AD49" i="4"/>
  <c r="AB49" i="4"/>
  <c r="Y49" i="4"/>
  <c r="Z49" i="4" s="1"/>
  <c r="W49" i="4"/>
  <c r="U49" i="4"/>
  <c r="T49" i="4"/>
  <c r="R49" i="4"/>
  <c r="P49" i="4"/>
  <c r="O49" i="4"/>
  <c r="M49" i="4"/>
  <c r="AD48" i="4"/>
  <c r="AB48" i="4"/>
  <c r="Y48" i="4"/>
  <c r="Z48" i="4" s="1"/>
  <c r="W48" i="4"/>
  <c r="U48" i="4"/>
  <c r="T48" i="4"/>
  <c r="R48" i="4"/>
  <c r="P48" i="4"/>
  <c r="O48" i="4"/>
  <c r="M48" i="4"/>
  <c r="AD47" i="4"/>
  <c r="AB47" i="4"/>
  <c r="Y47" i="4"/>
  <c r="Z47" i="4" s="1"/>
  <c r="W47" i="4"/>
  <c r="U47" i="4"/>
  <c r="T47" i="4"/>
  <c r="R47" i="4"/>
  <c r="P47" i="4"/>
  <c r="O47" i="4"/>
  <c r="M47" i="4"/>
  <c r="AD46" i="4"/>
  <c r="AB46" i="4"/>
  <c r="Y46" i="4"/>
  <c r="Z46" i="4" s="1"/>
  <c r="W46" i="4"/>
  <c r="U46" i="4"/>
  <c r="T46" i="4"/>
  <c r="R46" i="4"/>
  <c r="P46" i="4"/>
  <c r="O46" i="4"/>
  <c r="M46" i="4"/>
  <c r="B46" i="4"/>
  <c r="C43" i="17" s="1"/>
  <c r="I42" i="17" s="1"/>
  <c r="P45" i="4"/>
  <c r="M45" i="4"/>
  <c r="K45" i="4"/>
  <c r="J45" i="4"/>
  <c r="V45" i="4" s="1"/>
  <c r="W45" i="4" s="1"/>
  <c r="H45" i="4"/>
  <c r="I45" i="4" s="1"/>
  <c r="F45" i="4"/>
  <c r="D45" i="4"/>
  <c r="AD44" i="4"/>
  <c r="AB44" i="4"/>
  <c r="Y44" i="4"/>
  <c r="Z44" i="4"/>
  <c r="W44" i="4"/>
  <c r="U44" i="4"/>
  <c r="T44" i="4"/>
  <c r="R44" i="4"/>
  <c r="P44" i="4"/>
  <c r="O44" i="4"/>
  <c r="M44" i="4"/>
  <c r="I44" i="4"/>
  <c r="G44" i="4"/>
  <c r="E44" i="4"/>
  <c r="B44" i="4"/>
  <c r="AD43" i="4"/>
  <c r="AB43" i="4"/>
  <c r="Y43" i="4"/>
  <c r="Z43" i="4" s="1"/>
  <c r="W43" i="4"/>
  <c r="U43" i="4"/>
  <c r="T43" i="4"/>
  <c r="R43" i="4"/>
  <c r="P43" i="4"/>
  <c r="O43" i="4"/>
  <c r="M43" i="4"/>
  <c r="I43" i="4"/>
  <c r="G43" i="4"/>
  <c r="E43" i="4"/>
  <c r="B43" i="4"/>
  <c r="AD42" i="4"/>
  <c r="AB42" i="4"/>
  <c r="Y42" i="4"/>
  <c r="Z42" i="4" s="1"/>
  <c r="W42" i="4"/>
  <c r="U42" i="4"/>
  <c r="T42" i="4"/>
  <c r="R42" i="4"/>
  <c r="P42" i="4"/>
  <c r="O42" i="4"/>
  <c r="M42" i="4"/>
  <c r="I42" i="4"/>
  <c r="G42" i="4"/>
  <c r="E42" i="4"/>
  <c r="B42" i="4"/>
  <c r="AD41" i="4"/>
  <c r="AB41" i="4"/>
  <c r="Y41" i="4"/>
  <c r="Z41" i="4" s="1"/>
  <c r="W41" i="4"/>
  <c r="U41" i="4"/>
  <c r="T41" i="4"/>
  <c r="R41" i="4"/>
  <c r="P41" i="4"/>
  <c r="O41" i="4"/>
  <c r="M41" i="4"/>
  <c r="I41" i="4"/>
  <c r="G41" i="4"/>
  <c r="E41" i="4"/>
  <c r="B41" i="4"/>
  <c r="C38" i="17" s="1"/>
  <c r="AD40" i="4"/>
  <c r="AB40" i="4"/>
  <c r="Y40" i="4"/>
  <c r="Z40" i="4" s="1"/>
  <c r="W40" i="4"/>
  <c r="U40" i="4"/>
  <c r="T40" i="4"/>
  <c r="R40" i="4"/>
  <c r="P40" i="4"/>
  <c r="O40" i="4"/>
  <c r="M40" i="4"/>
  <c r="I40" i="4"/>
  <c r="G40" i="4"/>
  <c r="E40" i="4"/>
  <c r="B40" i="4"/>
  <c r="AD39" i="4"/>
  <c r="AB39" i="4"/>
  <c r="Y39" i="4"/>
  <c r="Z39" i="4" s="1"/>
  <c r="W39" i="4"/>
  <c r="U39" i="4"/>
  <c r="T39" i="4"/>
  <c r="R39" i="4"/>
  <c r="P39" i="4"/>
  <c r="O39" i="4"/>
  <c r="M39" i="4"/>
  <c r="I39" i="4"/>
  <c r="G39" i="4"/>
  <c r="E39" i="4"/>
  <c r="B39" i="4"/>
  <c r="C36" i="17" s="1"/>
  <c r="AD38" i="4"/>
  <c r="AB38" i="4"/>
  <c r="Y38" i="4"/>
  <c r="Z38" i="4" s="1"/>
  <c r="W38" i="4"/>
  <c r="U38" i="4"/>
  <c r="T38" i="4"/>
  <c r="R38" i="4"/>
  <c r="P38" i="4"/>
  <c r="O38" i="4"/>
  <c r="M38" i="4"/>
  <c r="I38" i="4"/>
  <c r="G38" i="4"/>
  <c r="E38" i="4"/>
  <c r="B38" i="4"/>
  <c r="AD37" i="4"/>
  <c r="AB37" i="4"/>
  <c r="Y37" i="4"/>
  <c r="Z37" i="4" s="1"/>
  <c r="W37" i="4"/>
  <c r="U37" i="4"/>
  <c r="T37" i="4"/>
  <c r="R37" i="4"/>
  <c r="P37" i="4"/>
  <c r="O37" i="4"/>
  <c r="M37" i="4"/>
  <c r="I37" i="4"/>
  <c r="B37" i="4"/>
  <c r="AD36" i="4"/>
  <c r="AB36" i="4"/>
  <c r="Y36" i="4"/>
  <c r="Z36" i="4" s="1"/>
  <c r="W36" i="4"/>
  <c r="U36" i="4"/>
  <c r="T36" i="4"/>
  <c r="R36" i="4"/>
  <c r="P36" i="4"/>
  <c r="O36" i="4"/>
  <c r="M36" i="4"/>
  <c r="I36" i="4"/>
  <c r="B36" i="4"/>
  <c r="AD35" i="4"/>
  <c r="AB35" i="4"/>
  <c r="Y35" i="4"/>
  <c r="Z35" i="4" s="1"/>
  <c r="W35" i="4"/>
  <c r="U35" i="4"/>
  <c r="T35" i="4"/>
  <c r="R35" i="4"/>
  <c r="P35" i="4"/>
  <c r="O35" i="4"/>
  <c r="M35" i="4"/>
  <c r="I35" i="4"/>
  <c r="B35" i="4"/>
  <c r="C32" i="17" s="1"/>
  <c r="P34" i="4"/>
  <c r="M34" i="4"/>
  <c r="K34" i="4"/>
  <c r="V34" i="4" s="1"/>
  <c r="W34" i="4" s="1"/>
  <c r="J34" i="4"/>
  <c r="H34" i="4"/>
  <c r="F34" i="4"/>
  <c r="AC34" i="4" s="1"/>
  <c r="AD34" i="4" s="1"/>
  <c r="D34" i="4"/>
  <c r="AD33" i="4"/>
  <c r="AB33" i="4"/>
  <c r="Y33" i="4"/>
  <c r="Z33" i="4" s="1"/>
  <c r="W33" i="4"/>
  <c r="U33" i="4"/>
  <c r="T33" i="4"/>
  <c r="R33" i="4"/>
  <c r="P33" i="4"/>
  <c r="O33" i="4"/>
  <c r="M33" i="4"/>
  <c r="I33" i="4"/>
  <c r="G33" i="4"/>
  <c r="E33" i="4"/>
  <c r="B33" i="4"/>
  <c r="AD32" i="4"/>
  <c r="AB32" i="4"/>
  <c r="Y32" i="4"/>
  <c r="Z32" i="4" s="1"/>
  <c r="W32" i="4"/>
  <c r="U32" i="4"/>
  <c r="T32" i="4"/>
  <c r="R32" i="4"/>
  <c r="P32" i="4"/>
  <c r="O32" i="4"/>
  <c r="M32" i="4"/>
  <c r="I32" i="4"/>
  <c r="G32" i="4"/>
  <c r="E32" i="4"/>
  <c r="B32" i="4"/>
  <c r="C29" i="17" s="1"/>
  <c r="AD31" i="4"/>
  <c r="AB31" i="4"/>
  <c r="Y31" i="4"/>
  <c r="Z31" i="4" s="1"/>
  <c r="W31" i="4"/>
  <c r="U31" i="4"/>
  <c r="T31" i="4"/>
  <c r="R31" i="4"/>
  <c r="P31" i="4"/>
  <c r="O31" i="4"/>
  <c r="M31" i="4"/>
  <c r="I31" i="4"/>
  <c r="G31" i="4"/>
  <c r="E31" i="4"/>
  <c r="B31" i="4"/>
  <c r="AD30" i="4"/>
  <c r="AB30" i="4"/>
  <c r="Y30" i="4"/>
  <c r="Z30" i="4" s="1"/>
  <c r="W30" i="4"/>
  <c r="U30" i="4"/>
  <c r="T30" i="4"/>
  <c r="R30" i="4"/>
  <c r="P30" i="4"/>
  <c r="O30" i="4"/>
  <c r="M30" i="4"/>
  <c r="I30" i="4"/>
  <c r="G30" i="4"/>
  <c r="E30" i="4"/>
  <c r="B30" i="4"/>
  <c r="AD29" i="4"/>
  <c r="AB29" i="4"/>
  <c r="Y29" i="4"/>
  <c r="Z29" i="4" s="1"/>
  <c r="W29" i="4"/>
  <c r="U29" i="4"/>
  <c r="T29" i="4"/>
  <c r="R29" i="4"/>
  <c r="P29" i="4"/>
  <c r="O29" i="4"/>
  <c r="M29" i="4"/>
  <c r="I29" i="4"/>
  <c r="G29" i="4"/>
  <c r="E29" i="4"/>
  <c r="B29" i="4"/>
  <c r="AD28" i="4"/>
  <c r="AB28" i="4"/>
  <c r="Y28" i="4"/>
  <c r="Z28" i="4" s="1"/>
  <c r="W28" i="4"/>
  <c r="U28" i="4"/>
  <c r="T28" i="4"/>
  <c r="R28" i="4"/>
  <c r="P28" i="4"/>
  <c r="O28" i="4"/>
  <c r="M28" i="4"/>
  <c r="I28" i="4"/>
  <c r="G28" i="4"/>
  <c r="E28" i="4"/>
  <c r="E23" i="4" s="1"/>
  <c r="B28" i="4"/>
  <c r="AD27" i="4"/>
  <c r="AB27" i="4"/>
  <c r="Y27" i="4"/>
  <c r="Z27" i="4" s="1"/>
  <c r="W27" i="4"/>
  <c r="U27" i="4"/>
  <c r="T27" i="4"/>
  <c r="R27" i="4"/>
  <c r="P27" i="4"/>
  <c r="O27" i="4"/>
  <c r="M27" i="4"/>
  <c r="I27" i="4"/>
  <c r="G27" i="4"/>
  <c r="G23" i="4" s="1"/>
  <c r="E27" i="4"/>
  <c r="B27" i="4"/>
  <c r="AD26" i="4"/>
  <c r="AB26" i="4"/>
  <c r="Y26" i="4"/>
  <c r="Z26" i="4" s="1"/>
  <c r="W26" i="4"/>
  <c r="U26" i="4"/>
  <c r="T26" i="4"/>
  <c r="R26" i="4"/>
  <c r="P26" i="4"/>
  <c r="O26" i="4"/>
  <c r="M26" i="4"/>
  <c r="I26" i="4"/>
  <c r="B26" i="4"/>
  <c r="AD25" i="4"/>
  <c r="AB25" i="4"/>
  <c r="Y25" i="4"/>
  <c r="Z25" i="4" s="1"/>
  <c r="W25" i="4"/>
  <c r="U25" i="4"/>
  <c r="T25" i="4"/>
  <c r="R25" i="4"/>
  <c r="P25" i="4"/>
  <c r="O25" i="4"/>
  <c r="M25" i="4"/>
  <c r="AD24" i="4"/>
  <c r="AB24" i="4"/>
  <c r="Y24" i="4"/>
  <c r="Z24" i="4" s="1"/>
  <c r="W24" i="4"/>
  <c r="U24" i="4"/>
  <c r="T24" i="4"/>
  <c r="R24" i="4"/>
  <c r="P24" i="4"/>
  <c r="O24" i="4"/>
  <c r="M24" i="4"/>
  <c r="B24" i="4"/>
  <c r="P23" i="4"/>
  <c r="M23" i="4"/>
  <c r="K23" i="4"/>
  <c r="J23" i="4"/>
  <c r="V23" i="4" s="1"/>
  <c r="W23" i="4" s="1"/>
  <c r="H23" i="4"/>
  <c r="F23" i="4"/>
  <c r="D23" i="4"/>
  <c r="D2" i="6"/>
  <c r="G122" i="4"/>
  <c r="V551" i="4"/>
  <c r="W551" i="4" s="1"/>
  <c r="S672" i="4"/>
  <c r="T672" i="4" s="1"/>
  <c r="I133" i="4"/>
  <c r="AA133" i="4" s="1"/>
  <c r="AB133" i="4" s="1"/>
  <c r="S738" i="4"/>
  <c r="T738" i="4" s="1"/>
  <c r="G518" i="4"/>
  <c r="O650" i="4"/>
  <c r="V749" i="4"/>
  <c r="W749" i="4" s="1"/>
  <c r="I760" i="4"/>
  <c r="B498" i="4"/>
  <c r="B499" i="4" s="1"/>
  <c r="I507" i="4"/>
  <c r="AA507" i="4"/>
  <c r="AB507" i="4" s="1"/>
  <c r="I639" i="4"/>
  <c r="AA639" i="4" s="1"/>
  <c r="AB639" i="4" s="1"/>
  <c r="AE639" i="4" s="1"/>
  <c r="I771" i="4"/>
  <c r="S540" i="4"/>
  <c r="T540" i="4" s="1"/>
  <c r="S562" i="4"/>
  <c r="T562" i="4" s="1"/>
  <c r="G639" i="4"/>
  <c r="I155" i="4"/>
  <c r="AA155" i="4" s="1"/>
  <c r="AB155" i="4" s="1"/>
  <c r="E408" i="4"/>
  <c r="S617" i="4"/>
  <c r="T617" i="4" s="1"/>
  <c r="S705" i="4"/>
  <c r="T705" i="4" s="1"/>
  <c r="V771" i="4"/>
  <c r="W771" i="4" s="1"/>
  <c r="E386" i="4"/>
  <c r="V507" i="4"/>
  <c r="W507" i="4" s="1"/>
  <c r="G617" i="4"/>
  <c r="V639" i="4"/>
  <c r="W639" i="4" s="1"/>
  <c r="I749" i="4"/>
  <c r="AA749" i="4" s="1"/>
  <c r="AB749" i="4" s="1"/>
  <c r="AE749" i="4" s="1"/>
  <c r="V760" i="4"/>
  <c r="W760" i="4" s="1"/>
  <c r="S320" i="4"/>
  <c r="T320" i="4" s="1"/>
  <c r="G320" i="4"/>
  <c r="I342" i="4"/>
  <c r="AA342" i="4" s="1"/>
  <c r="AB342" i="4" s="1"/>
  <c r="I441" i="4"/>
  <c r="AA441" i="4" s="1"/>
  <c r="AB441" i="4" s="1"/>
  <c r="I540" i="4"/>
  <c r="E540" i="4"/>
  <c r="V562" i="4"/>
  <c r="W562" i="4" s="1"/>
  <c r="V595" i="4"/>
  <c r="W595" i="4" s="1"/>
  <c r="E617" i="4"/>
  <c r="S628" i="4"/>
  <c r="T628" i="4" s="1"/>
  <c r="V661" i="4"/>
  <c r="W661" i="4" s="1"/>
  <c r="V694" i="4"/>
  <c r="W694" i="4" s="1"/>
  <c r="E331" i="4"/>
  <c r="E518" i="4"/>
  <c r="E606" i="4"/>
  <c r="E639" i="4"/>
  <c r="E760" i="4"/>
  <c r="I188" i="4"/>
  <c r="G331" i="4"/>
  <c r="V375" i="4"/>
  <c r="W375" i="4" s="1"/>
  <c r="S430" i="4"/>
  <c r="T430" i="4" s="1"/>
  <c r="S529" i="4"/>
  <c r="T529" i="4" s="1"/>
  <c r="V540" i="4"/>
  <c r="W540" i="4" s="1"/>
  <c r="E562" i="4"/>
  <c r="S573" i="4"/>
  <c r="T573" i="4" s="1"/>
  <c r="I595" i="4"/>
  <c r="AA595" i="4" s="1"/>
  <c r="AB595" i="4" s="1"/>
  <c r="AE595" i="4" s="1"/>
  <c r="G606" i="4"/>
  <c r="V617" i="4"/>
  <c r="W617" i="4" s="1"/>
  <c r="S650" i="4"/>
  <c r="T650" i="4" s="1"/>
  <c r="I661" i="4"/>
  <c r="AA661" i="4" s="1"/>
  <c r="AB661" i="4" s="1"/>
  <c r="AE661" i="4" s="1"/>
  <c r="S683" i="4"/>
  <c r="T683" i="4" s="1"/>
  <c r="I694" i="4"/>
  <c r="I705" i="4"/>
  <c r="AA705" i="4" s="1"/>
  <c r="AB705" i="4" s="1"/>
  <c r="AE705" i="4" s="1"/>
  <c r="G771" i="4"/>
  <c r="S518" i="4"/>
  <c r="T518" i="4" s="1"/>
  <c r="V518" i="4"/>
  <c r="W518" i="4" s="1"/>
  <c r="S507" i="4"/>
  <c r="T507" i="4" s="1"/>
  <c r="S485" i="4"/>
  <c r="T485" i="4" s="1"/>
  <c r="I463" i="4"/>
  <c r="AA463" i="4" s="1"/>
  <c r="AB463" i="4" s="1"/>
  <c r="V463" i="4"/>
  <c r="W463" i="4" s="1"/>
  <c r="V452" i="4"/>
  <c r="W452" i="4" s="1"/>
  <c r="S441" i="4"/>
  <c r="T441" i="4" s="1"/>
  <c r="V408" i="4"/>
  <c r="W408" i="4" s="1"/>
  <c r="S408" i="4"/>
  <c r="T408" i="4" s="1"/>
  <c r="I386" i="4"/>
  <c r="S386" i="4"/>
  <c r="T386" i="4" s="1"/>
  <c r="I364" i="4"/>
  <c r="AA364" i="4" s="1"/>
  <c r="AB364" i="4" s="1"/>
  <c r="V364" i="4"/>
  <c r="W364" i="4" s="1"/>
  <c r="S342" i="4"/>
  <c r="T342" i="4" s="1"/>
  <c r="U584" i="4"/>
  <c r="U595" i="4"/>
  <c r="V309" i="4"/>
  <c r="W309" i="4" s="1"/>
  <c r="V287" i="4"/>
  <c r="W287" i="4" s="1"/>
  <c r="I265" i="4"/>
  <c r="AA265" i="4" s="1"/>
  <c r="AB265" i="4" s="1"/>
  <c r="V265" i="4"/>
  <c r="W265" i="4" s="1"/>
  <c r="G243" i="4"/>
  <c r="I232" i="4"/>
  <c r="G221" i="4"/>
  <c r="U518" i="4"/>
  <c r="U749" i="4"/>
  <c r="C178" i="17"/>
  <c r="C182" i="17"/>
  <c r="C190" i="17"/>
  <c r="C199" i="17"/>
  <c r="C212" i="17"/>
  <c r="C220" i="17"/>
  <c r="C228" i="17"/>
  <c r="C177" i="17"/>
  <c r="C180" i="17"/>
  <c r="C184" i="17"/>
  <c r="C203" i="17"/>
  <c r="C208" i="17"/>
  <c r="I207" i="17" s="1"/>
  <c r="C209" i="17"/>
  <c r="C224" i="17"/>
  <c r="C225" i="17"/>
  <c r="B135" i="4"/>
  <c r="B136" i="4" s="1"/>
  <c r="G133" i="4"/>
  <c r="B146" i="4"/>
  <c r="S177" i="4"/>
  <c r="T177" i="4" s="1"/>
  <c r="S188" i="4"/>
  <c r="T188" i="4" s="1"/>
  <c r="C202" i="17"/>
  <c r="C215" i="17"/>
  <c r="C222" i="17"/>
  <c r="C226" i="17"/>
  <c r="C233" i="17"/>
  <c r="C237" i="17"/>
  <c r="C244" i="17"/>
  <c r="C248" i="17"/>
  <c r="C261" i="17"/>
  <c r="C264" i="17"/>
  <c r="C286" i="17"/>
  <c r="C290" i="17"/>
  <c r="E290" i="17" s="1"/>
  <c r="C303" i="17"/>
  <c r="C310" i="17"/>
  <c r="C314" i="17"/>
  <c r="C319" i="17"/>
  <c r="C323" i="17"/>
  <c r="C327" i="17"/>
  <c r="C343" i="17"/>
  <c r="C347" i="17"/>
  <c r="C354" i="17"/>
  <c r="C358" i="17"/>
  <c r="C363" i="17"/>
  <c r="C371" i="17"/>
  <c r="C374" i="17"/>
  <c r="C378" i="17"/>
  <c r="C382" i="17"/>
  <c r="C385" i="17"/>
  <c r="C389" i="17"/>
  <c r="C393" i="17"/>
  <c r="C398" i="17"/>
  <c r="C402" i="17"/>
  <c r="C407" i="17"/>
  <c r="C411" i="17"/>
  <c r="C415" i="17"/>
  <c r="C418" i="17"/>
  <c r="C422" i="17"/>
  <c r="C426" i="17"/>
  <c r="C442" i="17"/>
  <c r="C446" i="17"/>
  <c r="C451" i="17"/>
  <c r="C462" i="17"/>
  <c r="C466" i="17"/>
  <c r="C470" i="17"/>
  <c r="C473" i="17"/>
  <c r="C477" i="17"/>
  <c r="C481" i="17"/>
  <c r="C486" i="17"/>
  <c r="C490" i="17"/>
  <c r="C497" i="17"/>
  <c r="C501" i="17"/>
  <c r="C506" i="17"/>
  <c r="C510" i="17"/>
  <c r="E510" i="17" s="1"/>
  <c r="C514" i="17"/>
  <c r="C525" i="17"/>
  <c r="C527" i="17"/>
  <c r="I526" i="17" s="1"/>
  <c r="C528" i="17"/>
  <c r="C531" i="17"/>
  <c r="C532" i="17"/>
  <c r="C535" i="17"/>
  <c r="C536" i="17"/>
  <c r="C541" i="17"/>
  <c r="C544" i="17"/>
  <c r="C545" i="17"/>
  <c r="C549" i="17"/>
  <c r="I548" i="17" s="1"/>
  <c r="C550" i="17"/>
  <c r="C553" i="17"/>
  <c r="C554" i="17"/>
  <c r="C557" i="17"/>
  <c r="C558" i="17"/>
  <c r="C562" i="17"/>
  <c r="C563" i="17"/>
  <c r="C566" i="17"/>
  <c r="C567" i="17"/>
  <c r="C571" i="17"/>
  <c r="I570" i="17" s="1"/>
  <c r="C572" i="17"/>
  <c r="C575" i="17"/>
  <c r="C576" i="17"/>
  <c r="C579" i="17"/>
  <c r="C580" i="17"/>
  <c r="C582" i="17"/>
  <c r="I581" i="17" s="1"/>
  <c r="C583" i="17"/>
  <c r="C586" i="17"/>
  <c r="C587" i="17"/>
  <c r="C593" i="17"/>
  <c r="C594" i="17"/>
  <c r="C597" i="17"/>
  <c r="C598" i="17"/>
  <c r="C601" i="17"/>
  <c r="C602" i="17"/>
  <c r="C604" i="17"/>
  <c r="I603" i="17" s="1"/>
  <c r="C607" i="17"/>
  <c r="C608" i="17"/>
  <c r="C611" i="17"/>
  <c r="C612" i="17"/>
  <c r="C617" i="17"/>
  <c r="C618" i="17"/>
  <c r="C621" i="17"/>
  <c r="C622" i="17"/>
  <c r="C628" i="17"/>
  <c r="C629" i="17"/>
  <c r="C632" i="17"/>
  <c r="C633" i="17"/>
  <c r="C637" i="17"/>
  <c r="I636" i="17" s="1"/>
  <c r="C638" i="17"/>
  <c r="C641" i="17"/>
  <c r="C642" i="17"/>
  <c r="C645" i="17"/>
  <c r="C646" i="17"/>
  <c r="C650" i="17"/>
  <c r="C651" i="17"/>
  <c r="C654" i="17"/>
  <c r="C655" i="17"/>
  <c r="C660" i="17"/>
  <c r="C661" i="17"/>
  <c r="C664" i="17"/>
  <c r="C665" i="17"/>
  <c r="C668" i="17"/>
  <c r="C672" i="17"/>
  <c r="C673" i="17"/>
  <c r="C676" i="17"/>
  <c r="E676" i="17" s="1"/>
  <c r="C677" i="17"/>
  <c r="C683" i="17"/>
  <c r="C684" i="17"/>
  <c r="C687" i="17"/>
  <c r="C688" i="17"/>
  <c r="C693" i="17"/>
  <c r="C694" i="17"/>
  <c r="C697" i="17"/>
  <c r="C698" i="17"/>
  <c r="C701" i="17"/>
  <c r="C705" i="17"/>
  <c r="C706" i="17"/>
  <c r="C709" i="17"/>
  <c r="C710" i="17"/>
  <c r="C714" i="17"/>
  <c r="I713" i="17" s="1"/>
  <c r="C715" i="17"/>
  <c r="E715" i="17" s="1"/>
  <c r="C718" i="17"/>
  <c r="C719" i="17"/>
  <c r="C722" i="17"/>
  <c r="C723" i="17"/>
  <c r="C727" i="17"/>
  <c r="C728" i="17"/>
  <c r="C731" i="17"/>
  <c r="C732" i="17"/>
  <c r="C738" i="17"/>
  <c r="C739" i="17"/>
  <c r="C742" i="17"/>
  <c r="C743" i="17"/>
  <c r="C748" i="17"/>
  <c r="C749" i="17"/>
  <c r="C752" i="17"/>
  <c r="C753" i="17"/>
  <c r="C756" i="17"/>
  <c r="C759" i="17"/>
  <c r="C760" i="17"/>
  <c r="C763" i="17"/>
  <c r="C764" i="17"/>
  <c r="C767" i="17"/>
  <c r="C774" i="17"/>
  <c r="C775" i="17"/>
  <c r="V221" i="4"/>
  <c r="W221" i="4" s="1"/>
  <c r="V243" i="4"/>
  <c r="W243" i="4" s="1"/>
  <c r="V254" i="4"/>
  <c r="W254" i="4" s="1"/>
  <c r="S265" i="4"/>
  <c r="T265" i="4" s="1"/>
  <c r="E265" i="4"/>
  <c r="E287" i="4"/>
  <c r="G287" i="4"/>
  <c r="V298" i="4"/>
  <c r="W298" i="4" s="1"/>
  <c r="V331" i="4"/>
  <c r="W331" i="4" s="1"/>
  <c r="AC331" i="4"/>
  <c r="AD331" i="4" s="1"/>
  <c r="V342" i="4"/>
  <c r="W342" i="4" s="1"/>
  <c r="V353" i="4"/>
  <c r="W353" i="4" s="1"/>
  <c r="AC353" i="4"/>
  <c r="AD353" i="4" s="1"/>
  <c r="U353" i="4"/>
  <c r="G353" i="4"/>
  <c r="E375" i="4"/>
  <c r="G375" i="4"/>
  <c r="S419" i="4"/>
  <c r="T419" i="4" s="1"/>
  <c r="V430" i="4"/>
  <c r="W430" i="4" s="1"/>
  <c r="AC430" i="4"/>
  <c r="AD430" i="4" s="1"/>
  <c r="G430" i="4"/>
  <c r="E430" i="4"/>
  <c r="V441" i="4"/>
  <c r="W441" i="4" s="1"/>
  <c r="AC441" i="4"/>
  <c r="AD441" i="4" s="1"/>
  <c r="AE441" i="4" s="1"/>
  <c r="E452" i="4"/>
  <c r="G452" i="4"/>
  <c r="S463" i="4"/>
  <c r="T463" i="4" s="1"/>
  <c r="E463" i="4"/>
  <c r="Q463" i="4" s="1"/>
  <c r="R463" i="4" s="1"/>
  <c r="G463" i="4"/>
  <c r="S474" i="4"/>
  <c r="T474" i="4" s="1"/>
  <c r="V474" i="4"/>
  <c r="W474" i="4" s="1"/>
  <c r="G474" i="4"/>
  <c r="V485" i="4"/>
  <c r="W485" i="4" s="1"/>
  <c r="AC485" i="4"/>
  <c r="AD485" i="4" s="1"/>
  <c r="G485" i="4"/>
  <c r="E485" i="4"/>
  <c r="Q485" i="4" s="1"/>
  <c r="R485" i="4" s="1"/>
  <c r="X485" i="4" s="1"/>
  <c r="V496" i="4"/>
  <c r="W496" i="4" s="1"/>
  <c r="AC496" i="4"/>
  <c r="AD496" i="4" s="1"/>
  <c r="E507" i="4"/>
  <c r="G507" i="4"/>
  <c r="G529" i="4"/>
  <c r="E551" i="4"/>
  <c r="G551" i="4"/>
  <c r="Q551" i="4" s="1"/>
  <c r="R551" i="4" s="1"/>
  <c r="X551" i="4" s="1"/>
  <c r="I573" i="4"/>
  <c r="AA573" i="4" s="1"/>
  <c r="AB573" i="4" s="1"/>
  <c r="AE573" i="4" s="1"/>
  <c r="V573" i="4"/>
  <c r="W573" i="4" s="1"/>
  <c r="S584" i="4"/>
  <c r="T584" i="4" s="1"/>
  <c r="V584" i="4"/>
  <c r="W584" i="4" s="1"/>
  <c r="E584" i="4"/>
  <c r="G584" i="4"/>
  <c r="E595" i="4"/>
  <c r="G595" i="4"/>
  <c r="V606" i="4"/>
  <c r="W606" i="4" s="1"/>
  <c r="I617" i="4"/>
  <c r="AA617" i="4" s="1"/>
  <c r="AB617" i="4" s="1"/>
  <c r="AE617" i="4" s="1"/>
  <c r="V628" i="4"/>
  <c r="W628" i="4" s="1"/>
  <c r="AC628" i="4"/>
  <c r="AD628" i="4" s="1"/>
  <c r="U628" i="4"/>
  <c r="G628" i="4"/>
  <c r="E628" i="4"/>
  <c r="V650" i="4"/>
  <c r="W650" i="4"/>
  <c r="AC650" i="4"/>
  <c r="AD650" i="4" s="1"/>
  <c r="U650" i="4"/>
  <c r="G650" i="4"/>
  <c r="E650" i="4"/>
  <c r="Q650" i="4" s="1"/>
  <c r="R650" i="4" s="1"/>
  <c r="X650" i="4" s="1"/>
  <c r="S661" i="4"/>
  <c r="T661" i="4" s="1"/>
  <c r="E661" i="4"/>
  <c r="G661" i="4"/>
  <c r="Q661" i="4" s="1"/>
  <c r="R661" i="4" s="1"/>
  <c r="X661" i="4" s="1"/>
  <c r="V672" i="4"/>
  <c r="W672" i="4" s="1"/>
  <c r="AC672" i="4"/>
  <c r="AD672" i="4" s="1"/>
  <c r="V683" i="4"/>
  <c r="W683" i="4" s="1"/>
  <c r="AC683" i="4"/>
  <c r="AD683" i="4" s="1"/>
  <c r="G683" i="4"/>
  <c r="E683" i="4"/>
  <c r="S694" i="4"/>
  <c r="T694" i="4" s="1"/>
  <c r="E694" i="4"/>
  <c r="G694" i="4"/>
  <c r="Q694" i="4" s="1"/>
  <c r="R694" i="4" s="1"/>
  <c r="X694" i="4" s="1"/>
  <c r="V705" i="4"/>
  <c r="W705" i="4" s="1"/>
  <c r="AC705" i="4"/>
  <c r="AD705" i="4" s="1"/>
  <c r="V716" i="4"/>
  <c r="W716" i="4" s="1"/>
  <c r="E716" i="4"/>
  <c r="G716" i="4"/>
  <c r="V727" i="4"/>
  <c r="W727" i="4" s="1"/>
  <c r="AC727" i="4"/>
  <c r="AD727" i="4" s="1"/>
  <c r="V738" i="4"/>
  <c r="W738" i="4" s="1"/>
  <c r="AC738" i="4"/>
  <c r="AD738" i="4" s="1"/>
  <c r="G738" i="4"/>
  <c r="E738" i="4"/>
  <c r="S749" i="4"/>
  <c r="T749" i="4" s="1"/>
  <c r="E749" i="4"/>
  <c r="G749" i="4"/>
  <c r="S760" i="4"/>
  <c r="T760" i="4" s="1"/>
  <c r="G760" i="4"/>
  <c r="S771" i="4"/>
  <c r="T771" i="4" s="1"/>
  <c r="C230" i="17"/>
  <c r="I229" i="17" s="1"/>
  <c r="C234" i="17"/>
  <c r="C238" i="17"/>
  <c r="C252" i="17"/>
  <c r="I251" i="17" s="1"/>
  <c r="C256" i="17"/>
  <c r="C260" i="17"/>
  <c r="C269" i="17"/>
  <c r="C296" i="17"/>
  <c r="C300" i="17"/>
  <c r="C304" i="17"/>
  <c r="C309" i="17"/>
  <c r="C313" i="17"/>
  <c r="C318" i="17"/>
  <c r="I317" i="17" s="1"/>
  <c r="C322" i="17"/>
  <c r="C335" i="17"/>
  <c r="C353" i="17"/>
  <c r="C357" i="17"/>
  <c r="C362" i="17"/>
  <c r="I361" i="17" s="1"/>
  <c r="C366" i="17"/>
  <c r="C370" i="17"/>
  <c r="C384" i="17"/>
  <c r="I383" i="17" s="1"/>
  <c r="C392" i="17"/>
  <c r="C397" i="17"/>
  <c r="C401" i="17"/>
  <c r="C406" i="17"/>
  <c r="I405" i="17" s="1"/>
  <c r="C410" i="17"/>
  <c r="C414" i="17"/>
  <c r="C423" i="17"/>
  <c r="C441" i="17"/>
  <c r="C445" i="17"/>
  <c r="C463" i="17"/>
  <c r="C467" i="17"/>
  <c r="C472" i="17"/>
  <c r="I471" i="17" s="1"/>
  <c r="C476" i="17"/>
  <c r="C480" i="17"/>
  <c r="C485" i="17"/>
  <c r="C489" i="17"/>
  <c r="C516" i="17"/>
  <c r="I515" i="17" s="1"/>
  <c r="C235" i="17"/>
  <c r="C239" i="17"/>
  <c r="C242" i="17"/>
  <c r="C246" i="17"/>
  <c r="C250" i="17"/>
  <c r="C253" i="17"/>
  <c r="C275" i="17"/>
  <c r="C279" i="17"/>
  <c r="C297" i="17"/>
  <c r="C301" i="17"/>
  <c r="C305" i="17"/>
  <c r="C308" i="17"/>
  <c r="C312" i="17"/>
  <c r="C316" i="17"/>
  <c r="C321" i="17"/>
  <c r="C325" i="17"/>
  <c r="C330" i="17"/>
  <c r="C334" i="17"/>
  <c r="C338" i="17"/>
  <c r="C341" i="17"/>
  <c r="C345" i="17"/>
  <c r="E345" i="17" s="1"/>
  <c r="C349" i="17"/>
  <c r="C352" i="17"/>
  <c r="C356" i="17"/>
  <c r="C360" i="17"/>
  <c r="C365" i="17"/>
  <c r="C369" i="17"/>
  <c r="C376" i="17"/>
  <c r="C380" i="17"/>
  <c r="C387" i="17"/>
  <c r="E387" i="17" s="1"/>
  <c r="C391" i="17"/>
  <c r="C396" i="17"/>
  <c r="C400" i="17"/>
  <c r="C404" i="17"/>
  <c r="C409" i="17"/>
  <c r="C413" i="17"/>
  <c r="C420" i="17"/>
  <c r="C424" i="17"/>
  <c r="C429" i="17"/>
  <c r="C433" i="17"/>
  <c r="C437" i="17"/>
  <c r="C440" i="17"/>
  <c r="C444" i="17"/>
  <c r="C448" i="17"/>
  <c r="C453" i="17"/>
  <c r="C457" i="17"/>
  <c r="C464" i="17"/>
  <c r="C468" i="17"/>
  <c r="C475" i="17"/>
  <c r="C479" i="17"/>
  <c r="C484" i="17"/>
  <c r="C488" i="17"/>
  <c r="C492" i="17"/>
  <c r="C495" i="17"/>
  <c r="C499" i="17"/>
  <c r="C503" i="17"/>
  <c r="C508" i="17"/>
  <c r="E508" i="17" s="1"/>
  <c r="C512" i="17"/>
  <c r="C518" i="17"/>
  <c r="C519" i="17"/>
  <c r="C522" i="17"/>
  <c r="C523" i="17"/>
  <c r="C529" i="17"/>
  <c r="C530" i="17"/>
  <c r="C533" i="17"/>
  <c r="C534" i="17"/>
  <c r="C538" i="17"/>
  <c r="I537" i="17" s="1"/>
  <c r="C539" i="17"/>
  <c r="C542" i="17"/>
  <c r="C543" i="17"/>
  <c r="C546" i="17"/>
  <c r="C547" i="17"/>
  <c r="C551" i="17"/>
  <c r="C552" i="17"/>
  <c r="C555" i="17"/>
  <c r="C556" i="17"/>
  <c r="C560" i="17"/>
  <c r="C561" i="17"/>
  <c r="C564" i="17"/>
  <c r="C565" i="17"/>
  <c r="C568" i="17"/>
  <c r="C569" i="17"/>
  <c r="C573" i="17"/>
  <c r="C574" i="17"/>
  <c r="C577" i="17"/>
  <c r="C578" i="17"/>
  <c r="C584" i="17"/>
  <c r="C585" i="17"/>
  <c r="C588" i="17"/>
  <c r="C589" i="17"/>
  <c r="C590" i="17"/>
  <c r="C591" i="17"/>
  <c r="C595" i="17"/>
  <c r="C596" i="17"/>
  <c r="E596" i="17" s="1"/>
  <c r="C599" i="17"/>
  <c r="C600" i="17"/>
  <c r="C605" i="17"/>
  <c r="C606" i="17"/>
  <c r="C609" i="17"/>
  <c r="C610" i="17"/>
  <c r="C613" i="17"/>
  <c r="C615" i="17"/>
  <c r="I614" i="17" s="1"/>
  <c r="C616" i="17"/>
  <c r="C619" i="17"/>
  <c r="C620" i="17"/>
  <c r="C623" i="17"/>
  <c r="C624" i="17"/>
  <c r="C626" i="17"/>
  <c r="I625" i="17" s="1"/>
  <c r="C627" i="17"/>
  <c r="C630" i="17"/>
  <c r="E630" i="17" s="1"/>
  <c r="C631" i="17"/>
  <c r="C634" i="17"/>
  <c r="C635" i="17"/>
  <c r="C639" i="17"/>
  <c r="C640" i="17"/>
  <c r="C643" i="17"/>
  <c r="C644" i="17"/>
  <c r="C648" i="17"/>
  <c r="I647" i="17" s="1"/>
  <c r="C649" i="17"/>
  <c r="C652" i="17"/>
  <c r="C653" i="17"/>
  <c r="C656" i="17"/>
  <c r="C657" i="17"/>
  <c r="C659" i="17"/>
  <c r="I658" i="17" s="1"/>
  <c r="C662" i="17"/>
  <c r="C663" i="17"/>
  <c r="E663" i="17" s="1"/>
  <c r="C666" i="17"/>
  <c r="C667" i="17"/>
  <c r="C670" i="17"/>
  <c r="I669" i="17" s="1"/>
  <c r="C671" i="17"/>
  <c r="C674" i="17"/>
  <c r="C675" i="17"/>
  <c r="C678" i="17"/>
  <c r="C679" i="17"/>
  <c r="C681" i="17"/>
  <c r="C682" i="17"/>
  <c r="C685" i="17"/>
  <c r="C686" i="17"/>
  <c r="C689" i="17"/>
  <c r="C690" i="17"/>
  <c r="C692" i="17"/>
  <c r="I691" i="17" s="1"/>
  <c r="C695" i="17"/>
  <c r="D695" i="17" s="1"/>
  <c r="C696" i="17"/>
  <c r="C699" i="17"/>
  <c r="C700" i="17"/>
  <c r="C703" i="17"/>
  <c r="I702" i="17" s="1"/>
  <c r="C704" i="17"/>
  <c r="C707" i="17"/>
  <c r="C708" i="17"/>
  <c r="C711" i="17"/>
  <c r="C712" i="17"/>
  <c r="C716" i="17"/>
  <c r="C717" i="17"/>
  <c r="C720" i="17"/>
  <c r="C721" i="17"/>
  <c r="C725" i="17"/>
  <c r="C726" i="17"/>
  <c r="E726" i="17" s="1"/>
  <c r="C729" i="17"/>
  <c r="D729" i="17" s="1"/>
  <c r="C730" i="17"/>
  <c r="C733" i="17"/>
  <c r="C734" i="17"/>
  <c r="C736" i="17"/>
  <c r="C737" i="17"/>
  <c r="C740" i="17"/>
  <c r="C741" i="17"/>
  <c r="C744" i="17"/>
  <c r="C745" i="17"/>
  <c r="C747" i="17"/>
  <c r="I746" i="17" s="1"/>
  <c r="C750" i="17"/>
  <c r="C751" i="17"/>
  <c r="C754" i="17"/>
  <c r="C755" i="17"/>
  <c r="C758" i="17"/>
  <c r="I757" i="17" s="1"/>
  <c r="C761" i="17"/>
  <c r="E761" i="17" s="1"/>
  <c r="C762" i="17"/>
  <c r="C765" i="17"/>
  <c r="C766" i="17"/>
  <c r="D766" i="17" s="1"/>
  <c r="C770" i="17"/>
  <c r="C771" i="17"/>
  <c r="C778" i="17"/>
  <c r="S232" i="4"/>
  <c r="T232" i="4" s="1"/>
  <c r="S254" i="4"/>
  <c r="T254" i="4" s="1"/>
  <c r="AC287" i="4"/>
  <c r="AD287" i="4" s="1"/>
  <c r="S309" i="4"/>
  <c r="T309" i="4" s="1"/>
  <c r="AC320" i="4"/>
  <c r="AD320" i="4" s="1"/>
  <c r="AA331" i="4"/>
  <c r="AB331" i="4" s="1"/>
  <c r="I353" i="4"/>
  <c r="AA353" i="4" s="1"/>
  <c r="AB353" i="4" s="1"/>
  <c r="AC364" i="4"/>
  <c r="AD364" i="4" s="1"/>
  <c r="AC375" i="4"/>
  <c r="AD375" i="4" s="1"/>
  <c r="AC386" i="4"/>
  <c r="AD386" i="4" s="1"/>
  <c r="AC408" i="4"/>
  <c r="AD408" i="4" s="1"/>
  <c r="I430" i="4"/>
  <c r="AA430" i="4" s="1"/>
  <c r="AB430" i="4" s="1"/>
  <c r="I485" i="4"/>
  <c r="AA485" i="4" s="1"/>
  <c r="AB485" i="4" s="1"/>
  <c r="AE485" i="4" s="1"/>
  <c r="AC507" i="4"/>
  <c r="AD507" i="4" s="1"/>
  <c r="AC518" i="4"/>
  <c r="AD518" i="4" s="1"/>
  <c r="AC529" i="4"/>
  <c r="AD529" i="4" s="1"/>
  <c r="AC551" i="4"/>
  <c r="AD551" i="4" s="1"/>
  <c r="AC595" i="4"/>
  <c r="AD595" i="4" s="1"/>
  <c r="S606" i="4"/>
  <c r="T606" i="4" s="1"/>
  <c r="I628" i="4"/>
  <c r="AA628" i="4" s="1"/>
  <c r="AB628" i="4" s="1"/>
  <c r="AE628" i="4" s="1"/>
  <c r="AC639" i="4"/>
  <c r="AD639" i="4" s="1"/>
  <c r="I650" i="4"/>
  <c r="AA650" i="4" s="1"/>
  <c r="AB650" i="4" s="1"/>
  <c r="AE650" i="4" s="1"/>
  <c r="I683" i="4"/>
  <c r="AA683" i="4" s="1"/>
  <c r="AB683" i="4" s="1"/>
  <c r="AE683" i="4" s="1"/>
  <c r="I716" i="4"/>
  <c r="AA716" i="4" s="1"/>
  <c r="AB716" i="4" s="1"/>
  <c r="AE716" i="4" s="1"/>
  <c r="I738" i="4"/>
  <c r="AA738" i="4" s="1"/>
  <c r="AB738" i="4" s="1"/>
  <c r="AE738" i="4" s="1"/>
  <c r="C201" i="17"/>
  <c r="C205" i="17"/>
  <c r="C214" i="17"/>
  <c r="C219" i="17"/>
  <c r="I218" i="17" s="1"/>
  <c r="C223" i="17"/>
  <c r="C227" i="17"/>
  <c r="C232" i="17"/>
  <c r="C236" i="17"/>
  <c r="C241" i="17"/>
  <c r="I240" i="17" s="1"/>
  <c r="C245" i="17"/>
  <c r="C249" i="17"/>
  <c r="C254" i="17"/>
  <c r="E254" i="17" s="1"/>
  <c r="C258" i="17"/>
  <c r="C263" i="17"/>
  <c r="I262" i="17" s="1"/>
  <c r="C267" i="17"/>
  <c r="C271" i="17"/>
  <c r="C276" i="17"/>
  <c r="C280" i="17"/>
  <c r="C285" i="17"/>
  <c r="C289" i="17"/>
  <c r="C293" i="17"/>
  <c r="C298" i="17"/>
  <c r="C302" i="17"/>
  <c r="C307" i="17"/>
  <c r="I306" i="17" s="1"/>
  <c r="C311" i="17"/>
  <c r="C315" i="17"/>
  <c r="C320" i="17"/>
  <c r="C324" i="17"/>
  <c r="C329" i="17"/>
  <c r="I328" i="17" s="1"/>
  <c r="C333" i="17"/>
  <c r="C337" i="17"/>
  <c r="C342" i="17"/>
  <c r="C346" i="17"/>
  <c r="C351" i="17"/>
  <c r="I350" i="17" s="1"/>
  <c r="C355" i="17"/>
  <c r="C359" i="17"/>
  <c r="C364" i="17"/>
  <c r="C368" i="17"/>
  <c r="C373" i="17"/>
  <c r="C377" i="17"/>
  <c r="C381" i="17"/>
  <c r="C386" i="17"/>
  <c r="C390" i="17"/>
  <c r="C395" i="17"/>
  <c r="I394" i="17" s="1"/>
  <c r="C399" i="17"/>
  <c r="E399" i="17" s="1"/>
  <c r="C403" i="17"/>
  <c r="C408" i="17"/>
  <c r="C412" i="17"/>
  <c r="E412" i="17" s="1"/>
  <c r="C417" i="17"/>
  <c r="I416" i="17" s="1"/>
  <c r="C421" i="17"/>
  <c r="C425" i="17"/>
  <c r="C430" i="17"/>
  <c r="C434" i="17"/>
  <c r="C439" i="17"/>
  <c r="I438" i="17" s="1"/>
  <c r="C443" i="17"/>
  <c r="C447" i="17"/>
  <c r="E447" i="17" s="1"/>
  <c r="C452" i="17"/>
  <c r="C456" i="17"/>
  <c r="C461" i="17"/>
  <c r="I460" i="17" s="1"/>
  <c r="C465" i="17"/>
  <c r="C469" i="17"/>
  <c r="C474" i="17"/>
  <c r="C478" i="17"/>
  <c r="C483" i="17"/>
  <c r="I482" i="17" s="1"/>
  <c r="C487" i="17"/>
  <c r="C491" i="17"/>
  <c r="C496" i="17"/>
  <c r="C500" i="17"/>
  <c r="C505" i="17"/>
  <c r="I504" i="17" s="1"/>
  <c r="C509" i="17"/>
  <c r="C513" i="17"/>
  <c r="C769" i="17"/>
  <c r="I768" i="17" s="1"/>
  <c r="C773" i="17"/>
  <c r="D773" i="17" s="1"/>
  <c r="C777" i="17"/>
  <c r="C772" i="17"/>
  <c r="B168" i="4"/>
  <c r="C165" i="17" s="1"/>
  <c r="C164" i="17"/>
  <c r="I163" i="17" s="1"/>
  <c r="C167" i="17"/>
  <c r="C168" i="17"/>
  <c r="C169" i="17"/>
  <c r="C170" i="17"/>
  <c r="C171" i="17"/>
  <c r="C172" i="17"/>
  <c r="C173" i="17"/>
  <c r="S155" i="4"/>
  <c r="T155" i="4" s="1"/>
  <c r="AC155" i="4"/>
  <c r="AD155" i="4" s="1"/>
  <c r="G155" i="4"/>
  <c r="C153" i="17"/>
  <c r="I152" i="17" s="1"/>
  <c r="C154" i="17"/>
  <c r="C156" i="17"/>
  <c r="C157" i="17"/>
  <c r="C158" i="17"/>
  <c r="C159" i="17"/>
  <c r="C160" i="17"/>
  <c r="C161" i="17"/>
  <c r="C162" i="17"/>
  <c r="S144" i="4"/>
  <c r="T144" i="4" s="1"/>
  <c r="AC144" i="4"/>
  <c r="AD144" i="4" s="1"/>
  <c r="C142" i="17"/>
  <c r="I141" i="17" s="1"/>
  <c r="C143" i="17"/>
  <c r="C145" i="17"/>
  <c r="C146" i="17"/>
  <c r="C147" i="17"/>
  <c r="C148" i="17"/>
  <c r="C149" i="17"/>
  <c r="O375" i="4"/>
  <c r="O496" i="4"/>
  <c r="O551" i="4"/>
  <c r="U606" i="4"/>
  <c r="U716" i="4"/>
  <c r="S133" i="4"/>
  <c r="T133" i="4" s="1"/>
  <c r="C132" i="17"/>
  <c r="C134" i="17"/>
  <c r="C136" i="17"/>
  <c r="C137" i="17"/>
  <c r="C138" i="17"/>
  <c r="C140" i="17"/>
  <c r="S122" i="4"/>
  <c r="T122" i="4"/>
  <c r="C120" i="17"/>
  <c r="I119" i="17" s="1"/>
  <c r="C123" i="17"/>
  <c r="C124" i="17"/>
  <c r="C125" i="17"/>
  <c r="C126" i="17"/>
  <c r="C127" i="17"/>
  <c r="C128" i="17"/>
  <c r="C129" i="17"/>
  <c r="S111" i="4"/>
  <c r="T111" i="4" s="1"/>
  <c r="C109" i="17"/>
  <c r="C111" i="17"/>
  <c r="C112" i="17"/>
  <c r="C113" i="17"/>
  <c r="E113" i="17" s="1"/>
  <c r="C114" i="17"/>
  <c r="C115" i="17"/>
  <c r="C116" i="17"/>
  <c r="C117" i="17"/>
  <c r="C118" i="17"/>
  <c r="B102" i="4"/>
  <c r="C98" i="17"/>
  <c r="I97" i="17" s="1"/>
  <c r="C100" i="17"/>
  <c r="C101" i="17"/>
  <c r="C102" i="17"/>
  <c r="C103" i="17"/>
  <c r="C104" i="17"/>
  <c r="E104" i="17" s="1"/>
  <c r="C105" i="17"/>
  <c r="C106" i="17"/>
  <c r="C107" i="17"/>
  <c r="S89" i="4"/>
  <c r="T89" i="4" s="1"/>
  <c r="C87" i="17"/>
  <c r="I86" i="17" s="1"/>
  <c r="C88" i="17"/>
  <c r="C89" i="17"/>
  <c r="C90" i="17"/>
  <c r="C91" i="17"/>
  <c r="C92" i="17"/>
  <c r="C94" i="17"/>
  <c r="C95" i="17"/>
  <c r="C96" i="17"/>
  <c r="B80" i="4"/>
  <c r="C76" i="17"/>
  <c r="I75" i="17" s="1"/>
  <c r="C78" i="17"/>
  <c r="C79" i="17"/>
  <c r="C80" i="17"/>
  <c r="C81" i="17"/>
  <c r="C82" i="17"/>
  <c r="C83" i="17"/>
  <c r="C84" i="17"/>
  <c r="E84" i="17" s="1"/>
  <c r="C85" i="17"/>
  <c r="AC67" i="4"/>
  <c r="AD67" i="4" s="1"/>
  <c r="B69" i="4"/>
  <c r="C65" i="17"/>
  <c r="I64" i="17" s="1"/>
  <c r="C68" i="17"/>
  <c r="C69" i="17"/>
  <c r="E69" i="17" s="1"/>
  <c r="C71" i="17"/>
  <c r="C72" i="17"/>
  <c r="C73" i="17"/>
  <c r="C74" i="17"/>
  <c r="V56" i="4"/>
  <c r="W56" i="4" s="1"/>
  <c r="B58" i="4"/>
  <c r="C61" i="17"/>
  <c r="C63" i="17"/>
  <c r="E63" i="17" s="1"/>
  <c r="E34" i="4"/>
  <c r="E67" i="4"/>
  <c r="E89" i="4"/>
  <c r="E177" i="4"/>
  <c r="G177" i="4"/>
  <c r="E188" i="4"/>
  <c r="E276" i="4"/>
  <c r="G276" i="4"/>
  <c r="E342" i="4"/>
  <c r="G342" i="4"/>
  <c r="E441" i="4"/>
  <c r="G441" i="4"/>
  <c r="E496" i="4"/>
  <c r="G496" i="4"/>
  <c r="G573" i="4"/>
  <c r="E573" i="4"/>
  <c r="E672" i="4"/>
  <c r="G672" i="4"/>
  <c r="E705" i="4"/>
  <c r="G705" i="4"/>
  <c r="E727" i="4"/>
  <c r="Q727" i="4" s="1"/>
  <c r="R727" i="4" s="1"/>
  <c r="X727" i="4" s="1"/>
  <c r="G727" i="4"/>
  <c r="AC45" i="4"/>
  <c r="AD45" i="4" s="1"/>
  <c r="B47" i="4"/>
  <c r="C47" i="17"/>
  <c r="C49" i="17"/>
  <c r="C51" i="17"/>
  <c r="I34" i="4"/>
  <c r="AA34" i="4" s="1"/>
  <c r="AB34" i="4" s="1"/>
  <c r="S34" i="4"/>
  <c r="T34" i="4" s="1"/>
  <c r="G34" i="4"/>
  <c r="C34" i="17"/>
  <c r="C40" i="17"/>
  <c r="C35" i="17"/>
  <c r="C37" i="17"/>
  <c r="C39" i="17"/>
  <c r="C41" i="17"/>
  <c r="Q397" i="4"/>
  <c r="R397" i="4" s="1"/>
  <c r="X397" i="4" s="1"/>
  <c r="C24" i="17"/>
  <c r="C26" i="17"/>
  <c r="E26" i="17" s="1"/>
  <c r="G26" i="17" s="1"/>
  <c r="C28" i="17"/>
  <c r="C30" i="17"/>
  <c r="C23" i="17"/>
  <c r="C25" i="17"/>
  <c r="C27" i="17"/>
  <c r="I724" i="17"/>
  <c r="I493" i="17"/>
  <c r="I295" i="17"/>
  <c r="I273" i="17"/>
  <c r="AA771" i="4"/>
  <c r="AB771" i="4" s="1"/>
  <c r="AE771" i="4" s="1"/>
  <c r="AC771" i="4"/>
  <c r="AD771" i="4" s="1"/>
  <c r="AA760" i="4"/>
  <c r="AB760" i="4" s="1"/>
  <c r="AE760" i="4" s="1"/>
  <c r="AC760" i="4"/>
  <c r="AD760" i="4" s="1"/>
  <c r="AC749" i="4"/>
  <c r="AD749" i="4" s="1"/>
  <c r="AC716" i="4"/>
  <c r="AD716" i="4" s="1"/>
  <c r="AC694" i="4"/>
  <c r="AD694" i="4" s="1"/>
  <c r="AC661" i="4"/>
  <c r="AD661" i="4" s="1"/>
  <c r="AA606" i="4"/>
  <c r="AB606" i="4" s="1"/>
  <c r="AE606" i="4" s="1"/>
  <c r="AC606" i="4"/>
  <c r="AD606" i="4" s="1"/>
  <c r="AC584" i="4"/>
  <c r="AD584" i="4" s="1"/>
  <c r="AC573" i="4"/>
  <c r="AD573" i="4" s="1"/>
  <c r="AC562" i="4"/>
  <c r="AD562" i="4" s="1"/>
  <c r="AA540" i="4"/>
  <c r="AB540" i="4" s="1"/>
  <c r="AE540" i="4" s="1"/>
  <c r="AC540" i="4"/>
  <c r="AD540" i="4" s="1"/>
  <c r="AC474" i="4"/>
  <c r="AD474" i="4" s="1"/>
  <c r="AC463" i="4"/>
  <c r="AD463" i="4" s="1"/>
  <c r="AE463" i="4" s="1"/>
  <c r="AC452" i="4"/>
  <c r="AD452" i="4" s="1"/>
  <c r="AC419" i="4"/>
  <c r="AD419" i="4" s="1"/>
  <c r="AA397" i="4"/>
  <c r="AB397" i="4" s="1"/>
  <c r="AC397" i="4"/>
  <c r="AD397" i="4" s="1"/>
  <c r="AC309" i="4"/>
  <c r="AD309" i="4" s="1"/>
  <c r="AC298" i="4"/>
  <c r="AD298" i="4" s="1"/>
  <c r="AC265" i="4"/>
  <c r="AD265" i="4" s="1"/>
  <c r="AA254" i="4"/>
  <c r="AB254" i="4" s="1"/>
  <c r="AC254" i="4"/>
  <c r="AD254" i="4" s="1"/>
  <c r="AC232" i="4"/>
  <c r="AD232" i="4" s="1"/>
  <c r="AC221" i="4"/>
  <c r="AD221" i="4" s="1"/>
  <c r="AC210" i="4"/>
  <c r="AD210" i="4" s="1"/>
  <c r="AC188" i="4"/>
  <c r="AD188" i="4" s="1"/>
  <c r="AC111" i="4"/>
  <c r="AD111" i="4" s="1"/>
  <c r="AC78" i="4"/>
  <c r="AD78" i="4" s="1"/>
  <c r="I14" i="4"/>
  <c r="I15" i="4"/>
  <c r="L25" i="21"/>
  <c r="Q683" i="4"/>
  <c r="R683" i="4" s="1"/>
  <c r="X683" i="4" s="1"/>
  <c r="Q639" i="4"/>
  <c r="R639" i="4" s="1"/>
  <c r="X639" i="4" s="1"/>
  <c r="Q749" i="4"/>
  <c r="R749" i="4" s="1"/>
  <c r="X749" i="4" s="1"/>
  <c r="Q595" i="4"/>
  <c r="R595" i="4" s="1"/>
  <c r="X595" i="4" s="1"/>
  <c r="Q507" i="4"/>
  <c r="R507" i="4" s="1"/>
  <c r="Q760" i="4"/>
  <c r="R760" i="4" s="1"/>
  <c r="X760" i="4" s="1"/>
  <c r="Q606" i="4"/>
  <c r="R606" i="4" s="1"/>
  <c r="X606" i="4" s="1"/>
  <c r="Q452" i="4"/>
  <c r="R452" i="4" s="1"/>
  <c r="AE276" i="4"/>
  <c r="Q287" i="4"/>
  <c r="R287" i="4" s="1"/>
  <c r="B147" i="4"/>
  <c r="B169" i="4"/>
  <c r="C99" i="17"/>
  <c r="Q672" i="4"/>
  <c r="R672" i="4" s="1"/>
  <c r="X672" i="4" s="1"/>
  <c r="Q496" i="4"/>
  <c r="R496" i="4" s="1"/>
  <c r="Q342" i="4"/>
  <c r="R342" i="4" s="1"/>
  <c r="X342" i="4" s="1"/>
  <c r="D12" i="4"/>
  <c r="C9" i="17"/>
  <c r="D9" i="17" s="1"/>
  <c r="C4" i="17"/>
  <c r="R15" i="4"/>
  <c r="P12" i="4"/>
  <c r="AD13" i="4"/>
  <c r="AD14" i="4"/>
  <c r="AD15" i="4"/>
  <c r="AD16" i="4"/>
  <c r="AD17" i="4"/>
  <c r="AD18" i="4"/>
  <c r="AD19" i="4"/>
  <c r="AD20" i="4"/>
  <c r="AD21" i="4"/>
  <c r="AD22" i="4"/>
  <c r="AB13" i="4"/>
  <c r="AB14" i="4"/>
  <c r="AB15" i="4"/>
  <c r="AB16" i="4"/>
  <c r="AB17" i="4"/>
  <c r="AB18" i="4"/>
  <c r="AB19" i="4"/>
  <c r="AB20" i="4"/>
  <c r="AB21" i="4"/>
  <c r="AB22" i="4"/>
  <c r="W13" i="4"/>
  <c r="W14" i="4"/>
  <c r="W15" i="4"/>
  <c r="W16" i="4"/>
  <c r="W17" i="4"/>
  <c r="W18" i="4"/>
  <c r="W19" i="4"/>
  <c r="W20" i="4"/>
  <c r="W21" i="4"/>
  <c r="W22" i="4"/>
  <c r="T13" i="4"/>
  <c r="T14" i="4"/>
  <c r="T15" i="4"/>
  <c r="T16" i="4"/>
  <c r="T17" i="4"/>
  <c r="T18" i="4"/>
  <c r="T19" i="4"/>
  <c r="T20" i="4"/>
  <c r="T21" i="4"/>
  <c r="T22" i="4"/>
  <c r="K12" i="4"/>
  <c r="J12" i="4"/>
  <c r="R14" i="4"/>
  <c r="R13" i="4"/>
  <c r="B13" i="4"/>
  <c r="E297" i="2"/>
  <c r="E285" i="2"/>
  <c r="E229" i="2"/>
  <c r="A202" i="2"/>
  <c r="C192" i="2"/>
  <c r="R22" i="4"/>
  <c r="R21" i="4"/>
  <c r="R20" i="4"/>
  <c r="R19" i="4"/>
  <c r="R18" i="4"/>
  <c r="R17" i="4"/>
  <c r="R16" i="4"/>
  <c r="E92" i="2"/>
  <c r="E82" i="2"/>
  <c r="C82" i="2"/>
  <c r="E69" i="2"/>
  <c r="E60" i="2"/>
  <c r="E47" i="2"/>
  <c r="U14" i="4"/>
  <c r="U15" i="4"/>
  <c r="U16" i="4"/>
  <c r="U17" i="4"/>
  <c r="U18" i="4"/>
  <c r="U19" i="4"/>
  <c r="U20" i="4"/>
  <c r="U21" i="4"/>
  <c r="U22" i="4"/>
  <c r="U13" i="4"/>
  <c r="O14" i="4"/>
  <c r="O15" i="4"/>
  <c r="O16" i="4"/>
  <c r="O17" i="4"/>
  <c r="O18" i="4"/>
  <c r="O19" i="4"/>
  <c r="O20" i="4"/>
  <c r="O21" i="4"/>
  <c r="O22" i="4"/>
  <c r="O13" i="4"/>
  <c r="P13" i="4"/>
  <c r="E22" i="4"/>
  <c r="E19" i="4"/>
  <c r="G19" i="4"/>
  <c r="M19" i="4"/>
  <c r="P19" i="4"/>
  <c r="E20" i="4"/>
  <c r="G20" i="4"/>
  <c r="M20" i="4"/>
  <c r="P20" i="4"/>
  <c r="E21" i="4"/>
  <c r="G21" i="4"/>
  <c r="M21" i="4"/>
  <c r="P21" i="4"/>
  <c r="G22" i="4"/>
  <c r="M22" i="4"/>
  <c r="P22" i="4"/>
  <c r="P17" i="4"/>
  <c r="P14" i="4"/>
  <c r="P15" i="4"/>
  <c r="P16" i="4"/>
  <c r="P18" i="4"/>
  <c r="M14" i="4"/>
  <c r="M15" i="4"/>
  <c r="M16" i="4"/>
  <c r="M17" i="4"/>
  <c r="M18" i="4"/>
  <c r="M13" i="4"/>
  <c r="M12" i="4"/>
  <c r="E17" i="4"/>
  <c r="G17" i="4"/>
  <c r="E18" i="4"/>
  <c r="G18" i="4"/>
  <c r="E16" i="4"/>
  <c r="G16" i="4"/>
  <c r="Y13" i="4"/>
  <c r="Z13" i="4" s="1"/>
  <c r="Y15" i="4"/>
  <c r="Z15" i="4" s="1"/>
  <c r="Y16" i="4"/>
  <c r="Z16" i="4" s="1"/>
  <c r="B101" i="7"/>
  <c r="H8" i="1"/>
  <c r="K8" i="1"/>
  <c r="U8" i="1" s="1"/>
  <c r="W8" i="1"/>
  <c r="H9" i="1"/>
  <c r="T9" i="1" s="1"/>
  <c r="K9" i="1"/>
  <c r="M9" i="1" s="1"/>
  <c r="V9" i="1"/>
  <c r="W9" i="1"/>
  <c r="H10" i="1"/>
  <c r="T10" i="1" s="1"/>
  <c r="K10" i="1"/>
  <c r="V10" i="1"/>
  <c r="W10" i="1"/>
  <c r="H11" i="1"/>
  <c r="T11" i="1" s="1"/>
  <c r="K11" i="1"/>
  <c r="M11" i="1" s="1"/>
  <c r="V11" i="1"/>
  <c r="W11" i="1"/>
  <c r="H12" i="1"/>
  <c r="T12" i="1" s="1"/>
  <c r="K12" i="1"/>
  <c r="V12" i="1"/>
  <c r="W12" i="1"/>
  <c r="H13" i="1"/>
  <c r="T13" i="1" s="1"/>
  <c r="K13" i="1"/>
  <c r="M13" i="1" s="1"/>
  <c r="V13" i="1"/>
  <c r="W13" i="1"/>
  <c r="H14" i="1"/>
  <c r="T14" i="1" s="1"/>
  <c r="K14" i="1"/>
  <c r="U14" i="1" s="1"/>
  <c r="V14" i="1"/>
  <c r="W14" i="1"/>
  <c r="H16" i="1"/>
  <c r="T16" i="1" s="1"/>
  <c r="K16" i="1"/>
  <c r="U16" i="1" s="1"/>
  <c r="V16" i="1"/>
  <c r="W16" i="1"/>
  <c r="H17" i="1"/>
  <c r="T17" i="1" s="1"/>
  <c r="K17" i="1"/>
  <c r="V17" i="1"/>
  <c r="W17" i="1"/>
  <c r="H18" i="1"/>
  <c r="T18" i="1" s="1"/>
  <c r="K18" i="1"/>
  <c r="V18" i="1"/>
  <c r="W18" i="1"/>
  <c r="H19" i="1"/>
  <c r="T19" i="1" s="1"/>
  <c r="K19" i="1"/>
  <c r="V19" i="1"/>
  <c r="W19" i="1"/>
  <c r="H20" i="1"/>
  <c r="T20" i="1" s="1"/>
  <c r="K20" i="1"/>
  <c r="M20" i="1" s="1"/>
  <c r="R20" i="1"/>
  <c r="V20" i="1" s="1"/>
  <c r="W20" i="1"/>
  <c r="H21" i="1"/>
  <c r="T21" i="1" s="1"/>
  <c r="K21" i="1"/>
  <c r="M21" i="1" s="1"/>
  <c r="V21" i="1"/>
  <c r="W21" i="1"/>
  <c r="H23" i="1"/>
  <c r="T23" i="1" s="1"/>
  <c r="K23" i="1"/>
  <c r="V23" i="1"/>
  <c r="W23" i="1"/>
  <c r="H24" i="1"/>
  <c r="T24" i="1" s="1"/>
  <c r="K24" i="1"/>
  <c r="M24" i="1" s="1"/>
  <c r="V24" i="1"/>
  <c r="W24" i="1"/>
  <c r="H25" i="1"/>
  <c r="T25" i="1" s="1"/>
  <c r="K25" i="1"/>
  <c r="U25" i="1" s="1"/>
  <c r="V25" i="1"/>
  <c r="W25" i="1"/>
  <c r="H26" i="1"/>
  <c r="T26" i="1" s="1"/>
  <c r="K26" i="1"/>
  <c r="M26" i="1" s="1"/>
  <c r="R26" i="1"/>
  <c r="V26" i="1" s="1"/>
  <c r="W26" i="1"/>
  <c r="H28" i="1"/>
  <c r="T28" i="1" s="1"/>
  <c r="K28" i="1"/>
  <c r="U28" i="1" s="1"/>
  <c r="V28" i="1"/>
  <c r="W28" i="1"/>
  <c r="H29" i="1"/>
  <c r="T29" i="1" s="1"/>
  <c r="K29" i="1"/>
  <c r="M29" i="1" s="1"/>
  <c r="V29" i="1"/>
  <c r="W29" i="1"/>
  <c r="H30" i="1"/>
  <c r="T30" i="1" s="1"/>
  <c r="K30" i="1"/>
  <c r="V30" i="1"/>
  <c r="W30" i="1"/>
  <c r="G31" i="1"/>
  <c r="H31" i="1" s="1"/>
  <c r="T31" i="1" s="1"/>
  <c r="K31" i="1"/>
  <c r="U31" i="1" s="1"/>
  <c r="V31" i="1"/>
  <c r="W31" i="1"/>
  <c r="I17" i="4"/>
  <c r="B18" i="4"/>
  <c r="B19" i="4"/>
  <c r="B20" i="4"/>
  <c r="B22" i="4"/>
  <c r="B21" i="4"/>
  <c r="I21" i="4"/>
  <c r="B14" i="4"/>
  <c r="I19" i="4"/>
  <c r="B15" i="4"/>
  <c r="B16" i="4"/>
  <c r="B17" i="4"/>
  <c r="M25" i="1"/>
  <c r="E577" i="17"/>
  <c r="E601" i="17"/>
  <c r="E344" i="17"/>
  <c r="E424" i="17"/>
  <c r="E476" i="17"/>
  <c r="E556" i="17"/>
  <c r="E574" i="17"/>
  <c r="I574" i="17" s="1"/>
  <c r="E626" i="17"/>
  <c r="E720" i="17"/>
  <c r="D701" i="17"/>
  <c r="D699" i="17"/>
  <c r="D693" i="17"/>
  <c r="E37" i="17"/>
  <c r="E71" i="17"/>
  <c r="E81" i="17"/>
  <c r="E125" i="17"/>
  <c r="E151" i="17"/>
  <c r="E159" i="17"/>
  <c r="E169" i="17"/>
  <c r="I169" i="17" s="1"/>
  <c r="E177" i="17"/>
  <c r="E239" i="17"/>
  <c r="E265" i="17"/>
  <c r="E301" i="17"/>
  <c r="G301" i="17" s="1"/>
  <c r="E309" i="17"/>
  <c r="E319" i="17"/>
  <c r="E327" i="17"/>
  <c r="E335" i="17"/>
  <c r="E371" i="17"/>
  <c r="E379" i="17"/>
  <c r="E389" i="17"/>
  <c r="E397" i="17"/>
  <c r="E415" i="17"/>
  <c r="E423" i="17"/>
  <c r="E451" i="17"/>
  <c r="E459" i="17"/>
  <c r="E467" i="17"/>
  <c r="E477" i="17"/>
  <c r="E485" i="17"/>
  <c r="E503" i="17"/>
  <c r="E529" i="17"/>
  <c r="E539" i="17"/>
  <c r="E547" i="17"/>
  <c r="E555" i="17"/>
  <c r="E565" i="17"/>
  <c r="E573" i="17"/>
  <c r="E599" i="17"/>
  <c r="E609" i="17"/>
  <c r="E617" i="17"/>
  <c r="E627" i="17"/>
  <c r="E635" i="17"/>
  <c r="E643" i="17"/>
  <c r="E671" i="17"/>
  <c r="E679" i="17"/>
  <c r="E687" i="17"/>
  <c r="E707" i="17"/>
  <c r="E717" i="17"/>
  <c r="E725" i="17"/>
  <c r="E751" i="17"/>
  <c r="E769" i="17"/>
  <c r="E777" i="17"/>
  <c r="E78" i="17"/>
  <c r="E88" i="17"/>
  <c r="E96" i="17"/>
  <c r="E114" i="17"/>
  <c r="E158" i="17"/>
  <c r="E184" i="17"/>
  <c r="E192" i="17"/>
  <c r="E202" i="17"/>
  <c r="E210" i="17"/>
  <c r="E228" i="17"/>
  <c r="E264" i="17"/>
  <c r="E272" i="17"/>
  <c r="E280" i="17"/>
  <c r="E308" i="17"/>
  <c r="E334" i="17"/>
  <c r="E342" i="17"/>
  <c r="E352" i="17"/>
  <c r="E360" i="17"/>
  <c r="E368" i="17"/>
  <c r="E378" i="17"/>
  <c r="E422" i="17"/>
  <c r="E430" i="17"/>
  <c r="I430" i="17" s="1"/>
  <c r="E440" i="17"/>
  <c r="E448" i="17"/>
  <c r="E456" i="17"/>
  <c r="E492" i="17"/>
  <c r="H492" i="17" s="1"/>
  <c r="E500" i="17"/>
  <c r="E518" i="17"/>
  <c r="E528" i="17"/>
  <c r="E536" i="17"/>
  <c r="E562" i="17"/>
  <c r="E572" i="17"/>
  <c r="E580" i="17"/>
  <c r="E588" i="17"/>
  <c r="E598" i="17"/>
  <c r="E606" i="17"/>
  <c r="E624" i="17"/>
  <c r="E632" i="17"/>
  <c r="E642" i="17"/>
  <c r="E650" i="17"/>
  <c r="E660" i="17"/>
  <c r="E668" i="17"/>
  <c r="G668" i="17" s="1"/>
  <c r="E686" i="17"/>
  <c r="E693" i="17"/>
  <c r="E697" i="17"/>
  <c r="E701" i="17"/>
  <c r="E710" i="17"/>
  <c r="E718" i="17"/>
  <c r="E728" i="17"/>
  <c r="E744" i="17"/>
  <c r="I744" i="17" s="1"/>
  <c r="E754" i="17"/>
  <c r="E762" i="17"/>
  <c r="E772" i="17"/>
  <c r="E25" i="17"/>
  <c r="E35" i="17"/>
  <c r="E61" i="17"/>
  <c r="E79" i="17"/>
  <c r="E95" i="17"/>
  <c r="E105" i="17"/>
  <c r="E123" i="17"/>
  <c r="E139" i="17"/>
  <c r="E149" i="17"/>
  <c r="E157" i="17"/>
  <c r="E167" i="17"/>
  <c r="E193" i="17"/>
  <c r="E201" i="17"/>
  <c r="E227" i="17"/>
  <c r="E237" i="17"/>
  <c r="E245" i="17"/>
  <c r="E271" i="17"/>
  <c r="E281" i="17"/>
  <c r="E289" i="17"/>
  <c r="E315" i="17"/>
  <c r="E325" i="17"/>
  <c r="G325" i="17" s="1"/>
  <c r="E333" i="17"/>
  <c r="E343" i="17"/>
  <c r="E359" i="17"/>
  <c r="E369" i="17"/>
  <c r="E377" i="17"/>
  <c r="E403" i="17"/>
  <c r="E413" i="17"/>
  <c r="E421" i="17"/>
  <c r="H421" i="17" s="1"/>
  <c r="E457" i="17"/>
  <c r="E465" i="17"/>
  <c r="E475" i="17"/>
  <c r="E491" i="17"/>
  <c r="E501" i="17"/>
  <c r="E509" i="17"/>
  <c r="E519" i="17"/>
  <c r="E527" i="17"/>
  <c r="E535" i="17"/>
  <c r="E545" i="17"/>
  <c r="E553" i="17"/>
  <c r="E563" i="17"/>
  <c r="E571" i="17"/>
  <c r="E579" i="17"/>
  <c r="E589" i="17"/>
  <c r="E597" i="17"/>
  <c r="E607" i="17"/>
  <c r="E615" i="17"/>
  <c r="E623" i="17"/>
  <c r="E633" i="17"/>
  <c r="E641" i="17"/>
  <c r="E651" i="17"/>
  <c r="E659" i="17"/>
  <c r="E667" i="17"/>
  <c r="E677" i="17"/>
  <c r="E685" i="17"/>
  <c r="E705" i="17"/>
  <c r="E723" i="17"/>
  <c r="E731" i="17"/>
  <c r="E741" i="17"/>
  <c r="E749" i="17"/>
  <c r="E759" i="17"/>
  <c r="E767" i="17"/>
  <c r="E775" i="17"/>
  <c r="E24" i="17"/>
  <c r="E40" i="17"/>
  <c r="E58" i="17"/>
  <c r="E68" i="17"/>
  <c r="E94" i="17"/>
  <c r="E102" i="17"/>
  <c r="E112" i="17"/>
  <c r="E128" i="17"/>
  <c r="E138" i="17"/>
  <c r="E146" i="17"/>
  <c r="G146" i="17" s="1"/>
  <c r="E156" i="17"/>
  <c r="E172" i="17"/>
  <c r="E182" i="17"/>
  <c r="E190" i="17"/>
  <c r="E200" i="17"/>
  <c r="E226" i="17"/>
  <c r="E234" i="17"/>
  <c r="E244" i="17"/>
  <c r="H244" i="17" s="1"/>
  <c r="E260" i="17"/>
  <c r="E278" i="17"/>
  <c r="E288" i="17"/>
  <c r="E304" i="17"/>
  <c r="I304" i="17" s="1"/>
  <c r="E314" i="17"/>
  <c r="E322" i="17"/>
  <c r="E348" i="17"/>
  <c r="E358" i="17"/>
  <c r="H358" i="17" s="1"/>
  <c r="E366" i="17"/>
  <c r="E376" i="17"/>
  <c r="E392" i="17"/>
  <c r="E402" i="17"/>
  <c r="I402" i="17" s="1"/>
  <c r="E410" i="17"/>
  <c r="E420" i="17"/>
  <c r="E446" i="17"/>
  <c r="E454" i="17"/>
  <c r="G454" i="17" s="1"/>
  <c r="E464" i="17"/>
  <c r="E480" i="17"/>
  <c r="E490" i="17"/>
  <c r="E498" i="17"/>
  <c r="I498" i="17" s="1"/>
  <c r="E534" i="17"/>
  <c r="E542" i="17"/>
  <c r="E552" i="17"/>
  <c r="E568" i="17"/>
  <c r="I568" i="17" s="1"/>
  <c r="E578" i="17"/>
  <c r="E586" i="17"/>
  <c r="E604" i="17"/>
  <c r="E612" i="17"/>
  <c r="I612" i="17" s="1"/>
  <c r="E622" i="17"/>
  <c r="E640" i="17"/>
  <c r="E648" i="17"/>
  <c r="E656" i="17"/>
  <c r="I656" i="17" s="1"/>
  <c r="E666" i="17"/>
  <c r="E674" i="17"/>
  <c r="E684" i="17"/>
  <c r="E692" i="17"/>
  <c r="E696" i="17"/>
  <c r="E700" i="17"/>
  <c r="E708" i="17"/>
  <c r="E716" i="17"/>
  <c r="H716" i="17" s="1"/>
  <c r="E734" i="17"/>
  <c r="E742" i="17"/>
  <c r="E752" i="17"/>
  <c r="E760" i="17"/>
  <c r="E770" i="17"/>
  <c r="E778" i="17"/>
  <c r="D769" i="17"/>
  <c r="D777" i="17"/>
  <c r="G777" i="17" s="1"/>
  <c r="D758" i="17"/>
  <c r="D762" i="17"/>
  <c r="D747" i="17"/>
  <c r="D751" i="17"/>
  <c r="I751" i="17" s="1"/>
  <c r="D755" i="17"/>
  <c r="D740" i="17"/>
  <c r="D744" i="17"/>
  <c r="D725" i="17"/>
  <c r="H725" i="17" s="1"/>
  <c r="D733" i="17"/>
  <c r="D714" i="17"/>
  <c r="D718" i="17"/>
  <c r="D722" i="17"/>
  <c r="D703" i="17"/>
  <c r="D707" i="17"/>
  <c r="D711" i="17"/>
  <c r="D681" i="17"/>
  <c r="D685" i="17"/>
  <c r="D689" i="17"/>
  <c r="D670" i="17"/>
  <c r="D674" i="17"/>
  <c r="G674" i="17" s="1"/>
  <c r="D678" i="17"/>
  <c r="D659" i="17"/>
  <c r="D663" i="17"/>
  <c r="D667" i="17"/>
  <c r="I667" i="17" s="1"/>
  <c r="D648" i="17"/>
  <c r="D652" i="17"/>
  <c r="D656" i="17"/>
  <c r="D637" i="17"/>
  <c r="D641" i="17"/>
  <c r="D645" i="17"/>
  <c r="D626" i="17"/>
  <c r="D630" i="17"/>
  <c r="H630" i="17" s="1"/>
  <c r="D634" i="17"/>
  <c r="D615" i="17"/>
  <c r="D619" i="17"/>
  <c r="D623" i="17"/>
  <c r="H623" i="17" s="1"/>
  <c r="D604" i="17"/>
  <c r="D608" i="17"/>
  <c r="D612" i="17"/>
  <c r="D593" i="17"/>
  <c r="D597" i="17"/>
  <c r="D601" i="17"/>
  <c r="D582" i="17"/>
  <c r="D586" i="17"/>
  <c r="G586" i="17" s="1"/>
  <c r="D590" i="17"/>
  <c r="D571" i="17"/>
  <c r="D575" i="17"/>
  <c r="D579" i="17"/>
  <c r="I579" i="17" s="1"/>
  <c r="D560" i="17"/>
  <c r="D564" i="17"/>
  <c r="D568" i="17"/>
  <c r="D549" i="17"/>
  <c r="D553" i="17"/>
  <c r="D557" i="17"/>
  <c r="D538" i="17"/>
  <c r="D542" i="17"/>
  <c r="H542" i="17" s="1"/>
  <c r="D546" i="17"/>
  <c r="D527" i="17"/>
  <c r="D531" i="17"/>
  <c r="D535" i="17"/>
  <c r="H535" i="17" s="1"/>
  <c r="D509" i="17"/>
  <c r="D513" i="17"/>
  <c r="D498" i="17"/>
  <c r="D487" i="17"/>
  <c r="D491" i="17"/>
  <c r="I491" i="17" s="1"/>
  <c r="D476" i="17"/>
  <c r="D480" i="17"/>
  <c r="D465" i="17"/>
  <c r="H465" i="17" s="1"/>
  <c r="D469" i="17"/>
  <c r="D454" i="17"/>
  <c r="D443" i="17"/>
  <c r="D447" i="17"/>
  <c r="D421" i="17"/>
  <c r="D425" i="17"/>
  <c r="D410" i="17"/>
  <c r="D414" i="17"/>
  <c r="D399" i="17"/>
  <c r="D403" i="17"/>
  <c r="D388" i="17"/>
  <c r="D392" i="17"/>
  <c r="I392" i="17" s="1"/>
  <c r="D377" i="17"/>
  <c r="D381" i="17"/>
  <c r="D366" i="17"/>
  <c r="D370" i="17"/>
  <c r="D355" i="17"/>
  <c r="D359" i="17"/>
  <c r="H359" i="17" s="1"/>
  <c r="D344" i="17"/>
  <c r="D348" i="17"/>
  <c r="H348" i="17" s="1"/>
  <c r="D333" i="17"/>
  <c r="G333" i="17" s="1"/>
  <c r="D337" i="17"/>
  <c r="D322" i="17"/>
  <c r="D311" i="17"/>
  <c r="D315" i="17"/>
  <c r="D300" i="17"/>
  <c r="D304" i="17"/>
  <c r="D289" i="17"/>
  <c r="D293" i="17"/>
  <c r="D278" i="17"/>
  <c r="D267" i="17"/>
  <c r="D271" i="17"/>
  <c r="H271" i="17" s="1"/>
  <c r="D256" i="17"/>
  <c r="D260" i="17"/>
  <c r="D245" i="17"/>
  <c r="D249" i="17"/>
  <c r="D234" i="17"/>
  <c r="D238" i="17"/>
  <c r="D223" i="17"/>
  <c r="D227" i="17"/>
  <c r="H227" i="17" s="1"/>
  <c r="D212" i="17"/>
  <c r="D201" i="17"/>
  <c r="D205" i="17"/>
  <c r="D190" i="17"/>
  <c r="D168" i="17"/>
  <c r="D172" i="17"/>
  <c r="D157" i="17"/>
  <c r="D161" i="17"/>
  <c r="D146" i="17"/>
  <c r="D150" i="17"/>
  <c r="D770" i="17"/>
  <c r="D774" i="17"/>
  <c r="D778" i="17"/>
  <c r="G778" i="17" s="1"/>
  <c r="D761" i="17"/>
  <c r="D765" i="17"/>
  <c r="D748" i="17"/>
  <c r="D752" i="17"/>
  <c r="G752" i="17" s="1"/>
  <c r="D756" i="17"/>
  <c r="D739" i="17"/>
  <c r="D743" i="17"/>
  <c r="D726" i="17"/>
  <c r="G726" i="17" s="1"/>
  <c r="D730" i="17"/>
  <c r="D734" i="17"/>
  <c r="D717" i="17"/>
  <c r="D721" i="17"/>
  <c r="D704" i="17"/>
  <c r="D708" i="17"/>
  <c r="D712" i="17"/>
  <c r="D684" i="17"/>
  <c r="I684" i="17" s="1"/>
  <c r="D688" i="17"/>
  <c r="D671" i="17"/>
  <c r="G671" i="17" s="1"/>
  <c r="D675" i="17"/>
  <c r="D679" i="17"/>
  <c r="H679" i="17" s="1"/>
  <c r="D662" i="17"/>
  <c r="D666" i="17"/>
  <c r="H666" i="17" s="1"/>
  <c r="D649" i="17"/>
  <c r="D653" i="17"/>
  <c r="D657" i="17"/>
  <c r="D640" i="17"/>
  <c r="H640" i="17" s="1"/>
  <c r="D644" i="17"/>
  <c r="D627" i="17"/>
  <c r="H627" i="17" s="1"/>
  <c r="D631" i="17"/>
  <c r="D635" i="17"/>
  <c r="G635" i="17" s="1"/>
  <c r="D618" i="17"/>
  <c r="D622" i="17"/>
  <c r="I622" i="17" s="1"/>
  <c r="D605" i="17"/>
  <c r="D609" i="17"/>
  <c r="G609" i="17" s="1"/>
  <c r="D613" i="17"/>
  <c r="D596" i="17"/>
  <c r="I596" i="17" s="1"/>
  <c r="D600" i="17"/>
  <c r="D583" i="17"/>
  <c r="D587" i="17"/>
  <c r="D591" i="17"/>
  <c r="D574" i="17"/>
  <c r="D578" i="17"/>
  <c r="D561" i="17"/>
  <c r="D565" i="17"/>
  <c r="H565" i="17" s="1"/>
  <c r="D569" i="17"/>
  <c r="D552" i="17"/>
  <c r="D556" i="17"/>
  <c r="G556" i="17" s="1"/>
  <c r="D539" i="17"/>
  <c r="H539" i="17" s="1"/>
  <c r="D543" i="17"/>
  <c r="D547" i="17"/>
  <c r="G547" i="17" s="1"/>
  <c r="D530" i="17"/>
  <c r="D534" i="17"/>
  <c r="I534" i="17" s="1"/>
  <c r="D521" i="17"/>
  <c r="D525" i="17"/>
  <c r="D508" i="17"/>
  <c r="I508" i="17" s="1"/>
  <c r="D512" i="17"/>
  <c r="D499" i="17"/>
  <c r="D503" i="17"/>
  <c r="H503" i="17" s="1"/>
  <c r="D486" i="17"/>
  <c r="D490" i="17"/>
  <c r="H490" i="17" s="1"/>
  <c r="D477" i="17"/>
  <c r="H477" i="17" s="1"/>
  <c r="D481" i="17"/>
  <c r="D464" i="17"/>
  <c r="H464" i="17" s="1"/>
  <c r="D468" i="17"/>
  <c r="D451" i="17"/>
  <c r="H451" i="17" s="1"/>
  <c r="D459" i="17"/>
  <c r="G459" i="17" s="1"/>
  <c r="D442" i="17"/>
  <c r="D446" i="17"/>
  <c r="I446" i="17" s="1"/>
  <c r="D429" i="17"/>
  <c r="D433" i="17"/>
  <c r="D437" i="17"/>
  <c r="D420" i="17"/>
  <c r="I420" i="17" s="1"/>
  <c r="D424" i="17"/>
  <c r="H424" i="17" s="1"/>
  <c r="D411" i="17"/>
  <c r="D415" i="17"/>
  <c r="H415" i="17" s="1"/>
  <c r="D398" i="17"/>
  <c r="D402" i="17"/>
  <c r="D385" i="17"/>
  <c r="D389" i="17"/>
  <c r="H389" i="17" s="1"/>
  <c r="D393" i="17"/>
  <c r="D376" i="17"/>
  <c r="H376" i="17" s="1"/>
  <c r="D380" i="17"/>
  <c r="D363" i="17"/>
  <c r="D371" i="17"/>
  <c r="G371" i="17" s="1"/>
  <c r="D354" i="17"/>
  <c r="D358" i="17"/>
  <c r="D341" i="17"/>
  <c r="D345" i="17"/>
  <c r="G345" i="17" s="1"/>
  <c r="D349" i="17"/>
  <c r="D336" i="17"/>
  <c r="D319" i="17"/>
  <c r="G319" i="17" s="1"/>
  <c r="D323" i="17"/>
  <c r="D327" i="17"/>
  <c r="H327" i="17" s="1"/>
  <c r="D310" i="17"/>
  <c r="D314" i="17"/>
  <c r="H314" i="17" s="1"/>
  <c r="D301" i="17"/>
  <c r="D305" i="17"/>
  <c r="D288" i="17"/>
  <c r="H288" i="17" s="1"/>
  <c r="D292" i="17"/>
  <c r="D275" i="17"/>
  <c r="D279" i="17"/>
  <c r="D283" i="17"/>
  <c r="D266" i="17"/>
  <c r="D270" i="17"/>
  <c r="I270" i="17" s="1"/>
  <c r="D261" i="17"/>
  <c r="D244" i="17"/>
  <c r="D248" i="17"/>
  <c r="D235" i="17"/>
  <c r="D239" i="17"/>
  <c r="H239" i="17" s="1"/>
  <c r="D222" i="17"/>
  <c r="D226" i="17"/>
  <c r="H226" i="17" s="1"/>
  <c r="D209" i="17"/>
  <c r="D213" i="17"/>
  <c r="H213" i="17" s="1"/>
  <c r="D217" i="17"/>
  <c r="D200" i="17"/>
  <c r="H200" i="17" s="1"/>
  <c r="D204" i="17"/>
  <c r="D191" i="17"/>
  <c r="D178" i="17"/>
  <c r="D182" i="17"/>
  <c r="D169" i="17"/>
  <c r="D173" i="17"/>
  <c r="D156" i="17"/>
  <c r="I156" i="17" s="1"/>
  <c r="D160" i="17"/>
  <c r="D147" i="17"/>
  <c r="D151" i="17"/>
  <c r="G151" i="17" s="1"/>
  <c r="D134" i="17"/>
  <c r="D138" i="17"/>
  <c r="I138" i="17" s="1"/>
  <c r="D125" i="17"/>
  <c r="G125" i="17" s="1"/>
  <c r="D129" i="17"/>
  <c r="D112" i="17"/>
  <c r="I112" i="17" s="1"/>
  <c r="D116" i="17"/>
  <c r="D103" i="17"/>
  <c r="D107" i="17"/>
  <c r="D90" i="17"/>
  <c r="D94" i="17"/>
  <c r="I94" i="17" s="1"/>
  <c r="D81" i="17"/>
  <c r="D85" i="17"/>
  <c r="D68" i="17"/>
  <c r="H68" i="17" s="1"/>
  <c r="D72" i="17"/>
  <c r="D59" i="17"/>
  <c r="D124" i="17"/>
  <c r="D111" i="17"/>
  <c r="D102" i="17"/>
  <c r="H102" i="17" s="1"/>
  <c r="D89" i="17"/>
  <c r="D80" i="17"/>
  <c r="D67" i="17"/>
  <c r="D49" i="17"/>
  <c r="D34" i="17"/>
  <c r="D38" i="17"/>
  <c r="D20" i="17"/>
  <c r="D27" i="17"/>
  <c r="D113" i="17"/>
  <c r="G113" i="17" s="1"/>
  <c r="D95" i="17"/>
  <c r="D35" i="17"/>
  <c r="I35" i="17" s="1"/>
  <c r="D30" i="17"/>
  <c r="D135" i="17"/>
  <c r="D117" i="17"/>
  <c r="D91" i="17"/>
  <c r="D63" i="17"/>
  <c r="I63" i="17" s="1"/>
  <c r="D50" i="17"/>
  <c r="D41" i="17"/>
  <c r="D771" i="17"/>
  <c r="D775" i="17"/>
  <c r="G775" i="17" s="1"/>
  <c r="D760" i="17"/>
  <c r="G760" i="17" s="1"/>
  <c r="D764" i="17"/>
  <c r="D749" i="17"/>
  <c r="D753" i="17"/>
  <c r="D738" i="17"/>
  <c r="D742" i="17"/>
  <c r="D727" i="17"/>
  <c r="D731" i="17"/>
  <c r="G731" i="17" s="1"/>
  <c r="D716" i="17"/>
  <c r="D720" i="17"/>
  <c r="G720" i="17" s="1"/>
  <c r="D705" i="17"/>
  <c r="D709" i="17"/>
  <c r="D683" i="17"/>
  <c r="D687" i="17"/>
  <c r="D672" i="17"/>
  <c r="D676" i="17"/>
  <c r="G676" i="17" s="1"/>
  <c r="D661" i="17"/>
  <c r="D665" i="17"/>
  <c r="D650" i="17"/>
  <c r="H650" i="17" s="1"/>
  <c r="D654" i="17"/>
  <c r="D639" i="17"/>
  <c r="D643" i="17"/>
  <c r="D628" i="17"/>
  <c r="D632" i="17"/>
  <c r="G632" i="17" s="1"/>
  <c r="D617" i="17"/>
  <c r="D621" i="17"/>
  <c r="D606" i="17"/>
  <c r="D610" i="17"/>
  <c r="D595" i="17"/>
  <c r="D599" i="17"/>
  <c r="D584" i="17"/>
  <c r="D588" i="17"/>
  <c r="G588" i="17" s="1"/>
  <c r="D573" i="17"/>
  <c r="D577" i="17"/>
  <c r="I577" i="17" s="1"/>
  <c r="D562" i="17"/>
  <c r="D566" i="17"/>
  <c r="D551" i="17"/>
  <c r="D555" i="17"/>
  <c r="H555" i="17" s="1"/>
  <c r="D544" i="17"/>
  <c r="D529" i="17"/>
  <c r="I529" i="17" s="1"/>
  <c r="D533" i="17"/>
  <c r="D518" i="17"/>
  <c r="D522" i="17"/>
  <c r="D507" i="17"/>
  <c r="D500" i="17"/>
  <c r="G500" i="17" s="1"/>
  <c r="D485" i="17"/>
  <c r="G485" i="17" s="1"/>
  <c r="D489" i="17"/>
  <c r="D478" i="17"/>
  <c r="D463" i="17"/>
  <c r="D467" i="17"/>
  <c r="G467" i="17" s="1"/>
  <c r="D452" i="17"/>
  <c r="D456" i="17"/>
  <c r="G456" i="17" s="1"/>
  <c r="D441" i="17"/>
  <c r="D445" i="17"/>
  <c r="D430" i="17"/>
  <c r="D434" i="17"/>
  <c r="D423" i="17"/>
  <c r="D408" i="17"/>
  <c r="D412" i="17"/>
  <c r="D397" i="17"/>
  <c r="G397" i="17" s="1"/>
  <c r="D401" i="17"/>
  <c r="D386" i="17"/>
  <c r="D390" i="17"/>
  <c r="D375" i="17"/>
  <c r="D379" i="17"/>
  <c r="D364" i="17"/>
  <c r="D368" i="17"/>
  <c r="D353" i="17"/>
  <c r="D357" i="17"/>
  <c r="D342" i="17"/>
  <c r="D346" i="17"/>
  <c r="D335" i="17"/>
  <c r="G335" i="17" s="1"/>
  <c r="D320" i="17"/>
  <c r="D324" i="17"/>
  <c r="D309" i="17"/>
  <c r="D313" i="17"/>
  <c r="D302" i="17"/>
  <c r="D276" i="17"/>
  <c r="D280" i="17"/>
  <c r="D265" i="17"/>
  <c r="H265" i="17" s="1"/>
  <c r="D269" i="17"/>
  <c r="D254" i="17"/>
  <c r="D258" i="17"/>
  <c r="D232" i="17"/>
  <c r="D236" i="17"/>
  <c r="D225" i="17"/>
  <c r="D210" i="17"/>
  <c r="I210" i="17" s="1"/>
  <c r="D214" i="17"/>
  <c r="D199" i="17"/>
  <c r="D203" i="17"/>
  <c r="D192" i="17"/>
  <c r="G192" i="17" s="1"/>
  <c r="D177" i="17"/>
  <c r="G177" i="17" s="1"/>
  <c r="D170" i="17"/>
  <c r="D155" i="17"/>
  <c r="D159" i="17"/>
  <c r="D148" i="17"/>
  <c r="D772" i="17"/>
  <c r="G772" i="17" s="1"/>
  <c r="D776" i="17"/>
  <c r="D759" i="17"/>
  <c r="D763" i="17"/>
  <c r="D767" i="17"/>
  <c r="H767" i="17" s="1"/>
  <c r="D750" i="17"/>
  <c r="D754" i="17"/>
  <c r="D737" i="17"/>
  <c r="D741" i="17"/>
  <c r="H741" i="17" s="1"/>
  <c r="D745" i="17"/>
  <c r="D728" i="17"/>
  <c r="H728" i="17" s="1"/>
  <c r="D732" i="17"/>
  <c r="D715" i="17"/>
  <c r="H715" i="17" s="1"/>
  <c r="D719" i="17"/>
  <c r="D723" i="17"/>
  <c r="D706" i="17"/>
  <c r="D710" i="17"/>
  <c r="H710" i="17" s="1"/>
  <c r="D682" i="17"/>
  <c r="D686" i="17"/>
  <c r="G686" i="17" s="1"/>
  <c r="D690" i="17"/>
  <c r="D673" i="17"/>
  <c r="D677" i="17"/>
  <c r="H677" i="17" s="1"/>
  <c r="D660" i="17"/>
  <c r="D664" i="17"/>
  <c r="D668" i="17"/>
  <c r="D651" i="17"/>
  <c r="H651" i="17" s="1"/>
  <c r="D655" i="17"/>
  <c r="D638" i="17"/>
  <c r="D642" i="17"/>
  <c r="H642" i="17" s="1"/>
  <c r="D646" i="17"/>
  <c r="D629" i="17"/>
  <c r="D633" i="17"/>
  <c r="H633" i="17" s="1"/>
  <c r="D616" i="17"/>
  <c r="D620" i="17"/>
  <c r="D624" i="17"/>
  <c r="D607" i="17"/>
  <c r="D611" i="17"/>
  <c r="D594" i="17"/>
  <c r="D598" i="17"/>
  <c r="G598" i="17" s="1"/>
  <c r="D602" i="17"/>
  <c r="D585" i="17"/>
  <c r="D589" i="17"/>
  <c r="D572" i="17"/>
  <c r="D576" i="17"/>
  <c r="D580" i="17"/>
  <c r="D563" i="17"/>
  <c r="H563" i="17" s="1"/>
  <c r="D567" i="17"/>
  <c r="D550" i="17"/>
  <c r="D554" i="17"/>
  <c r="D558" i="17"/>
  <c r="D541" i="17"/>
  <c r="D545" i="17"/>
  <c r="D528" i="17"/>
  <c r="G528" i="17" s="1"/>
  <c r="D532" i="17"/>
  <c r="D536" i="17"/>
  <c r="D519" i="17"/>
  <c r="H519" i="17" s="1"/>
  <c r="D523" i="17"/>
  <c r="D506" i="17"/>
  <c r="D510" i="17"/>
  <c r="G510" i="17" s="1"/>
  <c r="D514" i="17"/>
  <c r="D497" i="17"/>
  <c r="D501" i="17"/>
  <c r="H501" i="17" s="1"/>
  <c r="D484" i="17"/>
  <c r="D488" i="17"/>
  <c r="D492" i="17"/>
  <c r="D475" i="17"/>
  <c r="H475" i="17" s="1"/>
  <c r="D479" i="17"/>
  <c r="D466" i="17"/>
  <c r="D470" i="17"/>
  <c r="D453" i="17"/>
  <c r="D457" i="17"/>
  <c r="D440" i="17"/>
  <c r="G440" i="17" s="1"/>
  <c r="D444" i="17"/>
  <c r="D448" i="17"/>
  <c r="D435" i="17"/>
  <c r="D422" i="17"/>
  <c r="H422" i="17" s="1"/>
  <c r="D426" i="17"/>
  <c r="D409" i="17"/>
  <c r="D413" i="17"/>
  <c r="D400" i="17"/>
  <c r="D404" i="17"/>
  <c r="D387" i="17"/>
  <c r="D391" i="17"/>
  <c r="D374" i="17"/>
  <c r="D378" i="17"/>
  <c r="I378" i="17" s="1"/>
  <c r="D382" i="17"/>
  <c r="D365" i="17"/>
  <c r="D369" i="17"/>
  <c r="H369" i="17" s="1"/>
  <c r="D352" i="17"/>
  <c r="H352" i="17" s="1"/>
  <c r="D356" i="17"/>
  <c r="D360" i="17"/>
  <c r="D343" i="17"/>
  <c r="D347" i="17"/>
  <c r="D334" i="17"/>
  <c r="I334" i="17" s="1"/>
  <c r="D338" i="17"/>
  <c r="D321" i="17"/>
  <c r="D325" i="17"/>
  <c r="D308" i="17"/>
  <c r="D312" i="17"/>
  <c r="D316" i="17"/>
  <c r="D299" i="17"/>
  <c r="H299" i="17" s="1"/>
  <c r="D303" i="17"/>
  <c r="D290" i="17"/>
  <c r="H290" i="17" s="1"/>
  <c r="D294" i="17"/>
  <c r="D277" i="17"/>
  <c r="D281" i="17"/>
  <c r="D264" i="17"/>
  <c r="G264" i="17" s="1"/>
  <c r="D272" i="17"/>
  <c r="D255" i="17"/>
  <c r="D259" i="17"/>
  <c r="D242" i="17"/>
  <c r="D246" i="17"/>
  <c r="D250" i="17"/>
  <c r="D233" i="17"/>
  <c r="D237" i="17"/>
  <c r="H237" i="17" s="1"/>
  <c r="D224" i="17"/>
  <c r="D228" i="17"/>
  <c r="D211" i="17"/>
  <c r="H211" i="17" s="1"/>
  <c r="D215" i="17"/>
  <c r="D202" i="17"/>
  <c r="I202" i="17" s="1"/>
  <c r="D206" i="17"/>
  <c r="D193" i="17"/>
  <c r="D180" i="17"/>
  <c r="D184" i="17"/>
  <c r="I184" i="17" s="1"/>
  <c r="D167" i="17"/>
  <c r="D171" i="17"/>
  <c r="D158" i="17"/>
  <c r="D162" i="17"/>
  <c r="D145" i="17"/>
  <c r="D149" i="17"/>
  <c r="D136" i="17"/>
  <c r="D140" i="17"/>
  <c r="D123" i="17"/>
  <c r="H123" i="17" s="1"/>
  <c r="D127" i="17"/>
  <c r="D114" i="17"/>
  <c r="G114" i="17" s="1"/>
  <c r="D118" i="17"/>
  <c r="D101" i="17"/>
  <c r="D105" i="17"/>
  <c r="H105" i="17" s="1"/>
  <c r="D88" i="17"/>
  <c r="D92" i="17"/>
  <c r="D96" i="17"/>
  <c r="I96" i="17" s="1"/>
  <c r="D79" i="17"/>
  <c r="H79" i="17" s="1"/>
  <c r="D83" i="17"/>
  <c r="D70" i="17"/>
  <c r="D74" i="17"/>
  <c r="D57" i="17"/>
  <c r="D61" i="17"/>
  <c r="D137" i="17"/>
  <c r="D128" i="17"/>
  <c r="D115" i="17"/>
  <c r="D106" i="17"/>
  <c r="D93" i="17"/>
  <c r="D84" i="17"/>
  <c r="G84" i="17" s="1"/>
  <c r="D71" i="17"/>
  <c r="G71" i="17" s="1"/>
  <c r="D47" i="17"/>
  <c r="D40" i="17"/>
  <c r="H40" i="17" s="1"/>
  <c r="D25" i="17"/>
  <c r="D29" i="17"/>
  <c r="D100" i="17"/>
  <c r="D82" i="17"/>
  <c r="D69" i="17"/>
  <c r="G69" i="17" s="1"/>
  <c r="D39" i="17"/>
  <c r="D26" i="17"/>
  <c r="D139" i="17"/>
  <c r="H139" i="17" s="1"/>
  <c r="D126" i="17"/>
  <c r="D104" i="17"/>
  <c r="D78" i="17"/>
  <c r="D73" i="17"/>
  <c r="D48" i="17"/>
  <c r="D52" i="17"/>
  <c r="E12" i="4"/>
  <c r="C13" i="17"/>
  <c r="D13" i="17" s="1"/>
  <c r="C17" i="17"/>
  <c r="D17" i="17" s="1"/>
  <c r="C16" i="17"/>
  <c r="E16" i="17" s="1"/>
  <c r="C14" i="17"/>
  <c r="E14" i="17" s="1"/>
  <c r="C11" i="17"/>
  <c r="E11" i="17" s="1"/>
  <c r="C18" i="17"/>
  <c r="D18" i="17" s="1"/>
  <c r="C15" i="17"/>
  <c r="E15" i="17" s="1"/>
  <c r="C19" i="17"/>
  <c r="E19" i="17" s="1"/>
  <c r="C12" i="17"/>
  <c r="E12" i="17" s="1"/>
  <c r="O12" i="4"/>
  <c r="U29" i="1"/>
  <c r="M28" i="1"/>
  <c r="U13" i="1"/>
  <c r="U26" i="1"/>
  <c r="I20" i="4"/>
  <c r="Y22" i="4"/>
  <c r="Z22" i="4" s="1"/>
  <c r="Y18" i="4"/>
  <c r="Z18" i="4" s="1"/>
  <c r="Y17" i="4"/>
  <c r="Z17" i="4" s="1"/>
  <c r="Y21" i="4"/>
  <c r="Z21" i="4" s="1"/>
  <c r="Y20" i="4"/>
  <c r="Z20" i="4" s="1"/>
  <c r="Y19" i="4"/>
  <c r="Z19" i="4" s="1"/>
  <c r="I22" i="4"/>
  <c r="I18" i="4"/>
  <c r="I16" i="4"/>
  <c r="Y14" i="4"/>
  <c r="Z14" i="4" s="1"/>
  <c r="F12" i="4"/>
  <c r="H12" i="4"/>
  <c r="I12" i="4" s="1"/>
  <c r="AA12" i="4" s="1"/>
  <c r="AB12" i="4" s="1"/>
  <c r="U12" i="4"/>
  <c r="I70" i="17"/>
  <c r="H96" i="17"/>
  <c r="H264" i="17"/>
  <c r="I290" i="17"/>
  <c r="G352" i="17"/>
  <c r="H510" i="17"/>
  <c r="H528" i="17"/>
  <c r="I710" i="17"/>
  <c r="G715" i="17"/>
  <c r="I741" i="17"/>
  <c r="I772" i="17"/>
  <c r="H192" i="17"/>
  <c r="I192" i="17"/>
  <c r="H280" i="17"/>
  <c r="H412" i="17"/>
  <c r="I500" i="17"/>
  <c r="G573" i="17"/>
  <c r="H760" i="17"/>
  <c r="I760" i="17"/>
  <c r="G63" i="17"/>
  <c r="I717" i="17"/>
  <c r="I157" i="17"/>
  <c r="H157" i="17"/>
  <c r="G157" i="17"/>
  <c r="H201" i="17"/>
  <c r="I245" i="17"/>
  <c r="H245" i="17"/>
  <c r="G245" i="17"/>
  <c r="G289" i="17"/>
  <c r="H333" i="17"/>
  <c r="I333" i="17"/>
  <c r="G377" i="17"/>
  <c r="I421" i="17"/>
  <c r="I509" i="17"/>
  <c r="H509" i="17"/>
  <c r="G509" i="17"/>
  <c r="I553" i="17"/>
  <c r="G553" i="17"/>
  <c r="I597" i="17"/>
  <c r="H597" i="17"/>
  <c r="G597" i="17"/>
  <c r="I604" i="17"/>
  <c r="G604" i="17"/>
  <c r="I641" i="17"/>
  <c r="G641" i="17"/>
  <c r="I648" i="17"/>
  <c r="H648" i="17"/>
  <c r="G648" i="17"/>
  <c r="I685" i="17"/>
  <c r="H685" i="17"/>
  <c r="G685" i="17"/>
  <c r="G368" i="17"/>
  <c r="I632" i="17"/>
  <c r="H95" i="17"/>
  <c r="I113" i="17"/>
  <c r="G102" i="17"/>
  <c r="I424" i="17"/>
  <c r="G424" i="17"/>
  <c r="H574" i="17"/>
  <c r="I761" i="17"/>
  <c r="H761" i="17"/>
  <c r="G761" i="17"/>
  <c r="I172" i="17"/>
  <c r="H172" i="17"/>
  <c r="G172" i="17"/>
  <c r="I260" i="17"/>
  <c r="H260" i="17"/>
  <c r="G260" i="17"/>
  <c r="I348" i="17"/>
  <c r="I399" i="17"/>
  <c r="H399" i="17"/>
  <c r="G399" i="17"/>
  <c r="I480" i="17"/>
  <c r="G480" i="17"/>
  <c r="H612" i="17"/>
  <c r="I626" i="17"/>
  <c r="H626" i="17"/>
  <c r="G626" i="17"/>
  <c r="I663" i="17"/>
  <c r="H663" i="17"/>
  <c r="G663" i="17"/>
  <c r="I718" i="17"/>
  <c r="G718" i="17"/>
  <c r="I725" i="17"/>
  <c r="I762" i="17"/>
  <c r="H762" i="17"/>
  <c r="G762" i="17"/>
  <c r="H693" i="17"/>
  <c r="I701" i="17"/>
  <c r="G78" i="17"/>
  <c r="H25" i="17"/>
  <c r="G40" i="17"/>
  <c r="I79" i="17"/>
  <c r="G105" i="17"/>
  <c r="G123" i="17"/>
  <c r="I149" i="17"/>
  <c r="H167" i="17"/>
  <c r="I211" i="17"/>
  <c r="H255" i="17"/>
  <c r="I299" i="17"/>
  <c r="H387" i="17"/>
  <c r="I475" i="17"/>
  <c r="G501" i="17"/>
  <c r="G563" i="17"/>
  <c r="I651" i="17"/>
  <c r="G677" i="17"/>
  <c r="H159" i="17"/>
  <c r="G159" i="17"/>
  <c r="I159" i="17"/>
  <c r="H210" i="17"/>
  <c r="G210" i="17"/>
  <c r="I254" i="17"/>
  <c r="H254" i="17"/>
  <c r="G254" i="17"/>
  <c r="I342" i="17"/>
  <c r="H342" i="17"/>
  <c r="G342" i="17"/>
  <c r="H379" i="17"/>
  <c r="G379" i="17"/>
  <c r="I379" i="17"/>
  <c r="I423" i="17"/>
  <c r="G423" i="17"/>
  <c r="G430" i="17"/>
  <c r="H467" i="17"/>
  <c r="I467" i="17"/>
  <c r="H518" i="17"/>
  <c r="G518" i="17"/>
  <c r="I518" i="17"/>
  <c r="G555" i="17"/>
  <c r="I555" i="17"/>
  <c r="H562" i="17"/>
  <c r="G562" i="17"/>
  <c r="I562" i="17"/>
  <c r="H577" i="17"/>
  <c r="G577" i="17"/>
  <c r="G599" i="17"/>
  <c r="H606" i="17"/>
  <c r="G606" i="17"/>
  <c r="I606" i="17"/>
  <c r="H643" i="17"/>
  <c r="G643" i="17"/>
  <c r="I643" i="17"/>
  <c r="G650" i="17"/>
  <c r="I650" i="17"/>
  <c r="G687" i="17"/>
  <c r="H705" i="17"/>
  <c r="G705" i="17"/>
  <c r="I705" i="17"/>
  <c r="H720" i="17"/>
  <c r="I720" i="17"/>
  <c r="H742" i="17"/>
  <c r="G742" i="17"/>
  <c r="I742" i="17"/>
  <c r="H749" i="17"/>
  <c r="G749" i="17"/>
  <c r="I749" i="17"/>
  <c r="H35" i="17"/>
  <c r="I68" i="17"/>
  <c r="G68" i="17"/>
  <c r="G81" i="17"/>
  <c r="H112" i="17"/>
  <c r="H125" i="17"/>
  <c r="I125" i="17"/>
  <c r="H151" i="17"/>
  <c r="I151" i="17"/>
  <c r="H156" i="17"/>
  <c r="H169" i="17"/>
  <c r="H182" i="17"/>
  <c r="G213" i="17"/>
  <c r="I226" i="17"/>
  <c r="G239" i="17"/>
  <c r="H270" i="17"/>
  <c r="I288" i="17"/>
  <c r="G288" i="17"/>
  <c r="I314" i="17"/>
  <c r="G327" i="17"/>
  <c r="I319" i="17"/>
  <c r="H345" i="17"/>
  <c r="I345" i="17"/>
  <c r="H371" i="17"/>
  <c r="I371" i="17"/>
  <c r="I376" i="17"/>
  <c r="G376" i="17"/>
  <c r="G389" i="17"/>
  <c r="G402" i="17"/>
  <c r="H420" i="17"/>
  <c r="H446" i="17"/>
  <c r="H459" i="17"/>
  <c r="I459" i="17"/>
  <c r="G451" i="17"/>
  <c r="G477" i="17"/>
  <c r="I490" i="17"/>
  <c r="G490" i="17"/>
  <c r="G503" i="17"/>
  <c r="H534" i="17"/>
  <c r="H547" i="17"/>
  <c r="I547" i="17"/>
  <c r="G539" i="17"/>
  <c r="I552" i="17"/>
  <c r="G552" i="17"/>
  <c r="G565" i="17"/>
  <c r="I578" i="17"/>
  <c r="G578" i="17"/>
  <c r="H596" i="17"/>
  <c r="H609" i="17"/>
  <c r="I609" i="17"/>
  <c r="H622" i="17"/>
  <c r="H635" i="17"/>
  <c r="I635" i="17"/>
  <c r="G627" i="17"/>
  <c r="I640" i="17"/>
  <c r="G640" i="17"/>
  <c r="I666" i="17"/>
  <c r="G666" i="17"/>
  <c r="G679" i="17"/>
  <c r="H671" i="17"/>
  <c r="I671" i="17"/>
  <c r="H684" i="17"/>
  <c r="H708" i="17"/>
  <c r="I708" i="17"/>
  <c r="G734" i="17"/>
  <c r="H726" i="17"/>
  <c r="I726" i="17"/>
  <c r="H752" i="17"/>
  <c r="I752" i="17"/>
  <c r="H778" i="17"/>
  <c r="I778" i="17"/>
  <c r="G770" i="17"/>
  <c r="I146" i="17"/>
  <c r="H190" i="17"/>
  <c r="H234" i="17"/>
  <c r="G271" i="17"/>
  <c r="H278" i="17"/>
  <c r="G278" i="17"/>
  <c r="I278" i="17"/>
  <c r="I315" i="17"/>
  <c r="H315" i="17"/>
  <c r="G315" i="17"/>
  <c r="I322" i="17"/>
  <c r="G322" i="17"/>
  <c r="H344" i="17"/>
  <c r="G344" i="17"/>
  <c r="I344" i="17"/>
  <c r="I359" i="17"/>
  <c r="G359" i="17"/>
  <c r="H366" i="17"/>
  <c r="I366" i="17"/>
  <c r="H403" i="17"/>
  <c r="I403" i="17"/>
  <c r="I410" i="17"/>
  <c r="G410" i="17"/>
  <c r="H447" i="17"/>
  <c r="H454" i="17"/>
  <c r="I476" i="17"/>
  <c r="G476" i="17"/>
  <c r="H491" i="17"/>
  <c r="H498" i="17"/>
  <c r="I535" i="17"/>
  <c r="G535" i="17"/>
  <c r="I527" i="17"/>
  <c r="H527" i="17"/>
  <c r="G527" i="17"/>
  <c r="I542" i="17"/>
  <c r="G542" i="17"/>
  <c r="H579" i="17"/>
  <c r="I571" i="17"/>
  <c r="H571" i="17"/>
  <c r="G571" i="17"/>
  <c r="H586" i="17"/>
  <c r="I601" i="17"/>
  <c r="G601" i="17"/>
  <c r="I623" i="17"/>
  <c r="G623" i="17"/>
  <c r="I615" i="17"/>
  <c r="H615" i="17"/>
  <c r="G615" i="17"/>
  <c r="I630" i="17"/>
  <c r="G630" i="17"/>
  <c r="H667" i="17"/>
  <c r="I659" i="17"/>
  <c r="H659" i="17"/>
  <c r="G659" i="17"/>
  <c r="H674" i="17"/>
  <c r="I707" i="17"/>
  <c r="H707" i="17"/>
  <c r="G707" i="17"/>
  <c r="H744" i="17"/>
  <c r="G751" i="17"/>
  <c r="S12" i="4"/>
  <c r="T12" i="4" s="1"/>
  <c r="D16" i="17"/>
  <c r="D14" i="17"/>
  <c r="H14" i="17" s="1"/>
  <c r="D19" i="17"/>
  <c r="H19" i="17" s="1"/>
  <c r="AC12" i="4"/>
  <c r="AD12" i="4" s="1"/>
  <c r="D12" i="17" l="1"/>
  <c r="I12" i="17" s="1"/>
  <c r="G464" i="17"/>
  <c r="G200" i="17"/>
  <c r="H138" i="17"/>
  <c r="G94" i="17"/>
  <c r="I335" i="17"/>
  <c r="G725" i="17"/>
  <c r="G656" i="17"/>
  <c r="G568" i="17"/>
  <c r="G348" i="17"/>
  <c r="I102" i="17"/>
  <c r="I716" i="17"/>
  <c r="H777" i="17"/>
  <c r="G421" i="17"/>
  <c r="H556" i="17"/>
  <c r="I588" i="17"/>
  <c r="I265" i="17"/>
  <c r="I440" i="17"/>
  <c r="G744" i="17"/>
  <c r="I674" i="17"/>
  <c r="G667" i="17"/>
  <c r="I586" i="17"/>
  <c r="G579" i="17"/>
  <c r="G498" i="17"/>
  <c r="I454" i="17"/>
  <c r="I464" i="17"/>
  <c r="G314" i="17"/>
  <c r="G226" i="17"/>
  <c r="I200" i="17"/>
  <c r="H430" i="17"/>
  <c r="G612" i="17"/>
  <c r="G574" i="17"/>
  <c r="I456" i="17"/>
  <c r="I777" i="17"/>
  <c r="I556" i="17"/>
  <c r="H588" i="17"/>
  <c r="H397" i="17"/>
  <c r="H228" i="17"/>
  <c r="H325" i="17"/>
  <c r="G492" i="17"/>
  <c r="H668" i="17"/>
  <c r="G716" i="17"/>
  <c r="H81" i="17"/>
  <c r="G169" i="17"/>
  <c r="H301" i="17"/>
  <c r="Q177" i="4"/>
  <c r="R177" i="4" s="1"/>
  <c r="H246" i="17"/>
  <c r="AE232" i="4"/>
  <c r="Q441" i="4"/>
  <c r="R441" i="4" s="1"/>
  <c r="X441" i="4" s="1"/>
  <c r="I735" i="17"/>
  <c r="E736" i="17"/>
  <c r="D736" i="17"/>
  <c r="V122" i="4"/>
  <c r="W122" i="4" s="1"/>
  <c r="AC122" i="4"/>
  <c r="AD122" i="4" s="1"/>
  <c r="I271" i="17"/>
  <c r="H508" i="17"/>
  <c r="G415" i="17"/>
  <c r="H319" i="17"/>
  <c r="I40" i="17"/>
  <c r="H632" i="17"/>
  <c r="H63" i="17"/>
  <c r="G265" i="17"/>
  <c r="G88" i="17"/>
  <c r="I244" i="17"/>
  <c r="I358" i="17"/>
  <c r="H734" i="17"/>
  <c r="H770" i="17"/>
  <c r="I559" i="17"/>
  <c r="E560" i="17"/>
  <c r="G89" i="4"/>
  <c r="V111" i="4"/>
  <c r="W111" i="4" s="1"/>
  <c r="AA111" i="4"/>
  <c r="AB111" i="4" s="1"/>
  <c r="H149" i="17"/>
  <c r="H402" i="17"/>
  <c r="Q34" i="4"/>
  <c r="R34" i="4" s="1"/>
  <c r="X34" i="4" s="1"/>
  <c r="X452" i="4"/>
  <c r="Q89" i="4"/>
  <c r="R89" i="4" s="1"/>
  <c r="I56" i="4"/>
  <c r="E246" i="17"/>
  <c r="AA232" i="4"/>
  <c r="AB232" i="4" s="1"/>
  <c r="I144" i="4"/>
  <c r="AA144" i="4" s="1"/>
  <c r="AB144" i="4" s="1"/>
  <c r="AE144" i="4" s="1"/>
  <c r="S364" i="4"/>
  <c r="T364" i="4" s="1"/>
  <c r="G364" i="4"/>
  <c r="U474" i="4"/>
  <c r="I496" i="4"/>
  <c r="AA496" i="4" s="1"/>
  <c r="AB496" i="4" s="1"/>
  <c r="I518" i="4"/>
  <c r="AA518" i="4" s="1"/>
  <c r="AB518" i="4" s="1"/>
  <c r="AE518" i="4" s="1"/>
  <c r="E529" i="4"/>
  <c r="I584" i="4"/>
  <c r="AA584" i="4" s="1"/>
  <c r="AB584" i="4" s="1"/>
  <c r="AE584" i="4" s="1"/>
  <c r="AE265" i="4"/>
  <c r="Q188" i="4"/>
  <c r="R188" i="4" s="1"/>
  <c r="E115" i="17"/>
  <c r="E386" i="17"/>
  <c r="AE507" i="4"/>
  <c r="Q716" i="4"/>
  <c r="R716" i="4" s="1"/>
  <c r="X716" i="4" s="1"/>
  <c r="Q584" i="4"/>
  <c r="R584" i="4" s="1"/>
  <c r="X584" i="4" s="1"/>
  <c r="Q529" i="4"/>
  <c r="R529" i="4" s="1"/>
  <c r="X529" i="4" s="1"/>
  <c r="Q265" i="4"/>
  <c r="R265" i="4" s="1"/>
  <c r="X265" i="4" s="1"/>
  <c r="V67" i="4"/>
  <c r="W67" i="4" s="1"/>
  <c r="E221" i="4"/>
  <c r="Q221" i="4" s="1"/>
  <c r="R221" i="4" s="1"/>
  <c r="AA529" i="4"/>
  <c r="AB529" i="4" s="1"/>
  <c r="AE529" i="4" s="1"/>
  <c r="V155" i="4"/>
  <c r="W155" i="4" s="1"/>
  <c r="AA166" i="4"/>
  <c r="AB166" i="4" s="1"/>
  <c r="AA177" i="4"/>
  <c r="AB177" i="4" s="1"/>
  <c r="I221" i="4"/>
  <c r="AA221" i="4" s="1"/>
  <c r="AB221" i="4" s="1"/>
  <c r="I298" i="4"/>
  <c r="AA298" i="4" s="1"/>
  <c r="AB298" i="4" s="1"/>
  <c r="I419" i="4"/>
  <c r="AA419" i="4" s="1"/>
  <c r="AB419" i="4" s="1"/>
  <c r="AA562" i="4"/>
  <c r="AB562" i="4" s="1"/>
  <c r="AE562" i="4" s="1"/>
  <c r="K199" i="4"/>
  <c r="H589" i="17"/>
  <c r="I589" i="17"/>
  <c r="G19" i="17"/>
  <c r="G369" i="17"/>
  <c r="I114" i="17"/>
  <c r="H71" i="17"/>
  <c r="H26" i="17"/>
  <c r="I26" i="17"/>
  <c r="G237" i="17"/>
  <c r="H580" i="17"/>
  <c r="G580" i="17"/>
  <c r="H343" i="17"/>
  <c r="I343" i="17"/>
  <c r="H410" i="17"/>
  <c r="Q331" i="4"/>
  <c r="R331" i="4" s="1"/>
  <c r="X331" i="4" s="1"/>
  <c r="H94" i="17"/>
  <c r="I182" i="17"/>
  <c r="I234" i="17"/>
  <c r="E484" i="17"/>
  <c r="E404" i="17"/>
  <c r="H404" i="17" s="1"/>
  <c r="E275" i="17"/>
  <c r="G275" i="17" s="1"/>
  <c r="E441" i="17"/>
  <c r="G441" i="17" s="1"/>
  <c r="E363" i="17"/>
  <c r="G363" i="17" s="1"/>
  <c r="E644" i="17"/>
  <c r="D697" i="17"/>
  <c r="I697" i="17" s="1"/>
  <c r="E89" i="17"/>
  <c r="G89" i="17" s="1"/>
  <c r="E433" i="17"/>
  <c r="G433" i="17" s="1"/>
  <c r="E511" i="17"/>
  <c r="E583" i="17"/>
  <c r="G583" i="17" s="1"/>
  <c r="E653" i="17"/>
  <c r="G653" i="17" s="1"/>
  <c r="E733" i="17"/>
  <c r="H733" i="17" s="1"/>
  <c r="E34" i="17"/>
  <c r="G34" i="17" s="1"/>
  <c r="E140" i="17"/>
  <c r="G140" i="17" s="1"/>
  <c r="E236" i="17"/>
  <c r="G236" i="17" s="1"/>
  <c r="E316" i="17"/>
  <c r="I316" i="17" s="1"/>
  <c r="E466" i="17"/>
  <c r="I466" i="17" s="1"/>
  <c r="E544" i="17"/>
  <c r="G544" i="17" s="1"/>
  <c r="E616" i="17"/>
  <c r="H616" i="17" s="1"/>
  <c r="E479" i="17"/>
  <c r="G479" i="17" s="1"/>
  <c r="E292" i="17"/>
  <c r="E694" i="17"/>
  <c r="E107" i="17"/>
  <c r="G107" i="17" s="1"/>
  <c r="E203" i="17"/>
  <c r="E521" i="17"/>
  <c r="E591" i="17"/>
  <c r="G591" i="17" s="1"/>
  <c r="E661" i="17"/>
  <c r="G661" i="17" s="1"/>
  <c r="E743" i="17"/>
  <c r="I743" i="17" s="1"/>
  <c r="E52" i="17"/>
  <c r="G52" i="17" s="1"/>
  <c r="E324" i="17"/>
  <c r="H324" i="17" s="1"/>
  <c r="E554" i="17"/>
  <c r="H554" i="17" s="1"/>
  <c r="E148" i="17"/>
  <c r="B25" i="4"/>
  <c r="C21" i="17"/>
  <c r="H653" i="17"/>
  <c r="H275" i="17"/>
  <c r="E283" i="17"/>
  <c r="G283" i="17" s="1"/>
  <c r="E353" i="17"/>
  <c r="H353" i="17" s="1"/>
  <c r="Q375" i="4"/>
  <c r="R375" i="4" s="1"/>
  <c r="E212" i="17"/>
  <c r="AE474" i="4"/>
  <c r="AA56" i="4"/>
  <c r="AB56" i="4" s="1"/>
  <c r="AE56" i="4" s="1"/>
  <c r="I89" i="4"/>
  <c r="AA89" i="4" s="1"/>
  <c r="AB89" i="4" s="1"/>
  <c r="C419" i="17"/>
  <c r="U11" i="1"/>
  <c r="X287" i="4"/>
  <c r="AE353" i="4"/>
  <c r="S221" i="4"/>
  <c r="T221" i="4" s="1"/>
  <c r="G56" i="4"/>
  <c r="G199" i="4"/>
  <c r="Q199" i="4" s="1"/>
  <c r="R199" i="4" s="1"/>
  <c r="G210" i="4"/>
  <c r="C216" i="17"/>
  <c r="C326" i="17"/>
  <c r="D326" i="17" s="1"/>
  <c r="C332" i="17"/>
  <c r="S353" i="4"/>
  <c r="T353" i="4" s="1"/>
  <c r="C367" i="17"/>
  <c r="D367" i="17" s="1"/>
  <c r="C181" i="17"/>
  <c r="D181" i="17" s="1"/>
  <c r="S210" i="4"/>
  <c r="T210" i="4" s="1"/>
  <c r="X210" i="4" s="1"/>
  <c r="I210" i="4"/>
  <c r="AA210" i="4" s="1"/>
  <c r="AB210" i="4" s="1"/>
  <c r="E210" i="4"/>
  <c r="Q210" i="4" s="1"/>
  <c r="R210" i="4" s="1"/>
  <c r="C221" i="17"/>
  <c r="G298" i="4"/>
  <c r="Q298" i="4" s="1"/>
  <c r="R298" i="4" s="1"/>
  <c r="X298" i="4" s="1"/>
  <c r="C189" i="17"/>
  <c r="D189" i="17" s="1"/>
  <c r="C257" i="17"/>
  <c r="S287" i="4"/>
  <c r="T287" i="4" s="1"/>
  <c r="AE177" i="4"/>
  <c r="AE430" i="4"/>
  <c r="AA188" i="4"/>
  <c r="AB188" i="4" s="1"/>
  <c r="S45" i="4"/>
  <c r="T45" i="4" s="1"/>
  <c r="G100" i="4"/>
  <c r="Q100" i="4" s="1"/>
  <c r="R100" i="4" s="1"/>
  <c r="V133" i="4"/>
  <c r="W133" i="4" s="1"/>
  <c r="C247" i="17"/>
  <c r="E364" i="4"/>
  <c r="Q364" i="4" s="1"/>
  <c r="R364" i="4" s="1"/>
  <c r="X364" i="4" s="1"/>
  <c r="G419" i="4"/>
  <c r="Q419" i="4" s="1"/>
  <c r="R419" i="4" s="1"/>
  <c r="X419" i="4" s="1"/>
  <c r="C186" i="17"/>
  <c r="AC23" i="4"/>
  <c r="AD23" i="4" s="1"/>
  <c r="C291" i="17"/>
  <c r="E291" i="17" s="1"/>
  <c r="C331" i="17"/>
  <c r="D331" i="17" s="1"/>
  <c r="C520" i="17"/>
  <c r="D520" i="17" s="1"/>
  <c r="C524" i="17"/>
  <c r="C179" i="17"/>
  <c r="C455" i="17"/>
  <c r="D455" i="17" s="1"/>
  <c r="S496" i="4"/>
  <c r="T496" i="4" s="1"/>
  <c r="X496" i="4" s="1"/>
  <c r="E100" i="4"/>
  <c r="C183" i="17"/>
  <c r="C188" i="17"/>
  <c r="D188" i="17" s="1"/>
  <c r="C195" i="17"/>
  <c r="B201" i="4"/>
  <c r="G254" i="4"/>
  <c r="C268" i="17"/>
  <c r="D268" i="17" s="1"/>
  <c r="S276" i="4"/>
  <c r="T276" i="4" s="1"/>
  <c r="C540" i="17"/>
  <c r="C431" i="17"/>
  <c r="S551" i="4"/>
  <c r="T551" i="4" s="1"/>
  <c r="E56" i="4"/>
  <c r="E122" i="4"/>
  <c r="G232" i="4"/>
  <c r="E353" i="4"/>
  <c r="Q353" i="4" s="1"/>
  <c r="R353" i="4" s="1"/>
  <c r="X353" i="4" s="1"/>
  <c r="U485" i="4"/>
  <c r="U507" i="4"/>
  <c r="S716" i="4"/>
  <c r="T716" i="4" s="1"/>
  <c r="Q540" i="4"/>
  <c r="R540" i="4" s="1"/>
  <c r="X540" i="4" s="1"/>
  <c r="O155" i="4"/>
  <c r="E155" i="4"/>
  <c r="Q155" i="4" s="1"/>
  <c r="R155" i="4" s="1"/>
  <c r="E166" i="4"/>
  <c r="E243" i="4"/>
  <c r="Q243" i="4" s="1"/>
  <c r="R243" i="4" s="1"/>
  <c r="G309" i="4"/>
  <c r="G386" i="4"/>
  <c r="Q386" i="4" s="1"/>
  <c r="R386" i="4" s="1"/>
  <c r="X386" i="4" s="1"/>
  <c r="U573" i="4"/>
  <c r="U760" i="4"/>
  <c r="I672" i="4"/>
  <c r="AA672" i="4" s="1"/>
  <c r="AB672" i="4" s="1"/>
  <c r="AE672" i="4" s="1"/>
  <c r="G45" i="4"/>
  <c r="G166" i="4"/>
  <c r="E232" i="4"/>
  <c r="Q232" i="4" s="1"/>
  <c r="R232" i="4" s="1"/>
  <c r="X232" i="4" s="1"/>
  <c r="E320" i="4"/>
  <c r="E474" i="4"/>
  <c r="Q474" i="4" s="1"/>
  <c r="R474" i="4" s="1"/>
  <c r="X474" i="4" s="1"/>
  <c r="E771" i="4"/>
  <c r="Q771" i="4" s="1"/>
  <c r="R771" i="4" s="1"/>
  <c r="X771" i="4" s="1"/>
  <c r="U771" i="4"/>
  <c r="G144" i="4"/>
  <c r="AC166" i="4"/>
  <c r="AD166" i="4" s="1"/>
  <c r="AE166" i="4" s="1"/>
  <c r="AA320" i="4"/>
  <c r="AB320" i="4" s="1"/>
  <c r="AE320" i="4" s="1"/>
  <c r="I452" i="4"/>
  <c r="AA452" i="4" s="1"/>
  <c r="AB452" i="4" s="1"/>
  <c r="I474" i="4"/>
  <c r="AA474" i="4" s="1"/>
  <c r="AB474" i="4" s="1"/>
  <c r="G540" i="4"/>
  <c r="G562" i="4"/>
  <c r="Q562" i="4" s="1"/>
  <c r="R562" i="4" s="1"/>
  <c r="X562" i="4" s="1"/>
  <c r="O573" i="4"/>
  <c r="O584" i="4"/>
  <c r="O694" i="4"/>
  <c r="O760" i="4"/>
  <c r="V199" i="4"/>
  <c r="W199" i="4" s="1"/>
  <c r="AE12" i="4"/>
  <c r="E748" i="17"/>
  <c r="I748" i="17" s="1"/>
  <c r="E688" i="17"/>
  <c r="E618" i="17"/>
  <c r="I618" i="17" s="1"/>
  <c r="E530" i="17"/>
  <c r="E388" i="17"/>
  <c r="G388" i="17" s="1"/>
  <c r="E256" i="17"/>
  <c r="G256" i="17" s="1"/>
  <c r="E134" i="17"/>
  <c r="E753" i="17"/>
  <c r="G753" i="17" s="1"/>
  <c r="E549" i="17"/>
  <c r="H549" i="17" s="1"/>
  <c r="E381" i="17"/>
  <c r="H381" i="17" s="1"/>
  <c r="E91" i="17"/>
  <c r="I91" i="17" s="1"/>
  <c r="E758" i="17"/>
  <c r="E374" i="17"/>
  <c r="H374" i="17" s="1"/>
  <c r="U24" i="1"/>
  <c r="V12" i="4"/>
  <c r="W12" i="4" s="1"/>
  <c r="AE210" i="4"/>
  <c r="C33" i="17"/>
  <c r="E730" i="17"/>
  <c r="G730" i="17" s="1"/>
  <c r="E662" i="17"/>
  <c r="E582" i="17"/>
  <c r="E512" i="17"/>
  <c r="H512" i="17" s="1"/>
  <c r="E354" i="17"/>
  <c r="H354" i="17" s="1"/>
  <c r="E238" i="17"/>
  <c r="E90" i="17"/>
  <c r="H90" i="17" s="1"/>
  <c r="E719" i="17"/>
  <c r="I719" i="17" s="1"/>
  <c r="E523" i="17"/>
  <c r="I523" i="17" s="1"/>
  <c r="E277" i="17"/>
  <c r="E699" i="17"/>
  <c r="E242" i="17"/>
  <c r="H242" i="17" s="1"/>
  <c r="E765" i="17"/>
  <c r="H765" i="17" s="1"/>
  <c r="U9" i="1"/>
  <c r="C144" i="17"/>
  <c r="H388" i="17"/>
  <c r="E215" i="17"/>
  <c r="G215" i="17" s="1"/>
  <c r="E620" i="17"/>
  <c r="H620" i="17" s="1"/>
  <c r="E649" i="17"/>
  <c r="I649" i="17" s="1"/>
  <c r="Q78" i="4"/>
  <c r="R78" i="4" s="1"/>
  <c r="Q518" i="4"/>
  <c r="R518" i="4" s="1"/>
  <c r="I23" i="4"/>
  <c r="AA23" i="4" s="1"/>
  <c r="AB23" i="4" s="1"/>
  <c r="AE23" i="4" s="1"/>
  <c r="G78" i="4"/>
  <c r="AE89" i="4"/>
  <c r="S166" i="4"/>
  <c r="T166" i="4" s="1"/>
  <c r="Q628" i="4"/>
  <c r="R628" i="4" s="1"/>
  <c r="X628" i="4" s="1"/>
  <c r="C194" i="17"/>
  <c r="I122" i="4"/>
  <c r="AA122" i="4" s="1"/>
  <c r="AB122" i="4" s="1"/>
  <c r="AE122" i="4" s="1"/>
  <c r="V177" i="4"/>
  <c r="W177" i="4" s="1"/>
  <c r="X177" i="4" s="1"/>
  <c r="B179" i="4"/>
  <c r="V188" i="4"/>
  <c r="W188" i="4" s="1"/>
  <c r="X188" i="4" s="1"/>
  <c r="B190" i="4"/>
  <c r="I375" i="4"/>
  <c r="AA375" i="4" s="1"/>
  <c r="AB375" i="4" s="1"/>
  <c r="AE375" i="4" s="1"/>
  <c r="S375" i="4"/>
  <c r="T375" i="4" s="1"/>
  <c r="AA694" i="4"/>
  <c r="AB694" i="4" s="1"/>
  <c r="AE694" i="4" s="1"/>
  <c r="E45" i="4"/>
  <c r="Q45" i="4" s="1"/>
  <c r="R45" i="4" s="1"/>
  <c r="Q56" i="4"/>
  <c r="R56" i="4" s="1"/>
  <c r="X56" i="4" s="1"/>
  <c r="I727" i="4"/>
  <c r="AA727" i="4" s="1"/>
  <c r="AB727" i="4" s="1"/>
  <c r="AE727" i="4" s="1"/>
  <c r="S727" i="4"/>
  <c r="T727" i="4" s="1"/>
  <c r="I78" i="4"/>
  <c r="AA78" i="4" s="1"/>
  <c r="AB78" i="4" s="1"/>
  <c r="AE78" i="4" s="1"/>
  <c r="S78" i="4"/>
  <c r="T78" i="4" s="1"/>
  <c r="G111" i="4"/>
  <c r="I145" i="4"/>
  <c r="Y145" i="4"/>
  <c r="Z145" i="4" s="1"/>
  <c r="I244" i="4"/>
  <c r="F243" i="4"/>
  <c r="AA386" i="4"/>
  <c r="AB386" i="4" s="1"/>
  <c r="AE386" i="4" s="1"/>
  <c r="O771" i="4"/>
  <c r="O463" i="4"/>
  <c r="U463" i="4"/>
  <c r="V529" i="4"/>
  <c r="W529" i="4" s="1"/>
  <c r="O441" i="4"/>
  <c r="U441" i="4"/>
  <c r="O507" i="4"/>
  <c r="O529" i="4"/>
  <c r="U529" i="4"/>
  <c r="O540" i="4"/>
  <c r="U540" i="4"/>
  <c r="M23" i="1"/>
  <c r="U23" i="1"/>
  <c r="E30" i="17"/>
  <c r="D37" i="17"/>
  <c r="I37" i="17" s="1"/>
  <c r="D36" i="17"/>
  <c r="C44" i="17"/>
  <c r="B48" i="4"/>
  <c r="H476" i="17"/>
  <c r="E698" i="17"/>
  <c r="E652" i="17"/>
  <c r="E600" i="17"/>
  <c r="E538" i="17"/>
  <c r="E442" i="17"/>
  <c r="H442" i="17" s="1"/>
  <c r="E380" i="17"/>
  <c r="E248" i="17"/>
  <c r="E178" i="17"/>
  <c r="E745" i="17"/>
  <c r="H745" i="17" s="1"/>
  <c r="E629" i="17"/>
  <c r="G629" i="17" s="1"/>
  <c r="E531" i="17"/>
  <c r="I531" i="17" s="1"/>
  <c r="E425" i="17"/>
  <c r="G425" i="17" s="1"/>
  <c r="E321" i="17"/>
  <c r="I321" i="17" s="1"/>
  <c r="E21" i="17"/>
  <c r="E682" i="17"/>
  <c r="H682" i="17" s="1"/>
  <c r="E434" i="17"/>
  <c r="I434" i="17" s="1"/>
  <c r="E729" i="17"/>
  <c r="E445" i="17"/>
  <c r="H552" i="17"/>
  <c r="H578" i="17"/>
  <c r="G708" i="17"/>
  <c r="H146" i="17"/>
  <c r="E217" i="17"/>
  <c r="I217" i="17" s="1"/>
  <c r="E385" i="17"/>
  <c r="E561" i="17"/>
  <c r="G561" i="17" s="1"/>
  <c r="E631" i="17"/>
  <c r="E711" i="17"/>
  <c r="E294" i="17"/>
  <c r="H294" i="17" s="1"/>
  <c r="E400" i="17"/>
  <c r="I400" i="17" s="1"/>
  <c r="E514" i="17"/>
  <c r="E602" i="17"/>
  <c r="G602" i="17" s="1"/>
  <c r="E672" i="17"/>
  <c r="E732" i="17"/>
  <c r="G732" i="17" s="1"/>
  <c r="E766" i="17"/>
  <c r="H766" i="17" s="1"/>
  <c r="C10" i="17"/>
  <c r="D10" i="17" s="1"/>
  <c r="E507" i="17"/>
  <c r="E613" i="17"/>
  <c r="E657" i="17"/>
  <c r="E747" i="17"/>
  <c r="E250" i="17"/>
  <c r="E338" i="17"/>
  <c r="H338" i="17" s="1"/>
  <c r="E470" i="17"/>
  <c r="H470" i="17" s="1"/>
  <c r="E566" i="17"/>
  <c r="G566" i="17" s="1"/>
  <c r="E628" i="17"/>
  <c r="E690" i="17"/>
  <c r="G690" i="17" s="1"/>
  <c r="E543" i="17"/>
  <c r="E703" i="17"/>
  <c r="E276" i="17"/>
  <c r="E488" i="17"/>
  <c r="G488" i="17" s="1"/>
  <c r="E664" i="17"/>
  <c r="G664" i="17" s="1"/>
  <c r="E750" i="17"/>
  <c r="G750" i="17" s="1"/>
  <c r="E233" i="17"/>
  <c r="I233" i="17" s="1"/>
  <c r="E347" i="17"/>
  <c r="I347" i="17" s="1"/>
  <c r="E409" i="17"/>
  <c r="H409" i="17" s="1"/>
  <c r="E575" i="17"/>
  <c r="E645" i="17"/>
  <c r="E737" i="17"/>
  <c r="G737" i="17" s="1"/>
  <c r="E160" i="17"/>
  <c r="H160" i="17" s="1"/>
  <c r="E266" i="17"/>
  <c r="E336" i="17"/>
  <c r="H336" i="17" s="1"/>
  <c r="E370" i="17"/>
  <c r="H370" i="17" s="1"/>
  <c r="E414" i="17"/>
  <c r="E546" i="17"/>
  <c r="E590" i="17"/>
  <c r="E634" i="17"/>
  <c r="H634" i="17" s="1"/>
  <c r="E670" i="17"/>
  <c r="I670" i="17" s="1"/>
  <c r="E712" i="17"/>
  <c r="E764" i="17"/>
  <c r="G764" i="17" s="1"/>
  <c r="C133" i="17"/>
  <c r="E103" i="17"/>
  <c r="E118" i="17"/>
  <c r="I118" i="17" s="1"/>
  <c r="C121" i="17"/>
  <c r="B125" i="4"/>
  <c r="E171" i="17"/>
  <c r="I171" i="17" s="1"/>
  <c r="E513" i="17"/>
  <c r="E771" i="17"/>
  <c r="E689" i="17"/>
  <c r="E585" i="17"/>
  <c r="G585" i="17" s="1"/>
  <c r="E497" i="17"/>
  <c r="I497" i="17" s="1"/>
  <c r="E391" i="17"/>
  <c r="I391" i="17" s="1"/>
  <c r="E259" i="17"/>
  <c r="I259" i="17" s="1"/>
  <c r="E145" i="17"/>
  <c r="G145" i="17" s="1"/>
  <c r="E740" i="17"/>
  <c r="E584" i="17"/>
  <c r="E312" i="17"/>
  <c r="G312" i="17" s="1"/>
  <c r="E621" i="17"/>
  <c r="G621" i="17" s="1"/>
  <c r="E135" i="17"/>
  <c r="E147" i="17"/>
  <c r="E773" i="17"/>
  <c r="E478" i="17"/>
  <c r="E443" i="17"/>
  <c r="H443" i="17" s="1"/>
  <c r="E408" i="17"/>
  <c r="E390" i="17"/>
  <c r="I390" i="17" s="1"/>
  <c r="E355" i="17"/>
  <c r="E337" i="17"/>
  <c r="E320" i="17"/>
  <c r="E302" i="17"/>
  <c r="H302" i="17" s="1"/>
  <c r="E267" i="17"/>
  <c r="E249" i="17"/>
  <c r="H249" i="17" s="1"/>
  <c r="G12" i="4"/>
  <c r="Q12" i="4" s="1"/>
  <c r="R12" i="4" s="1"/>
  <c r="X12" i="4" s="1"/>
  <c r="B59" i="4"/>
  <c r="C55" i="17"/>
  <c r="E73" i="17"/>
  <c r="I73" i="17" s="1"/>
  <c r="C66" i="17"/>
  <c r="E80" i="17"/>
  <c r="G80" i="17" s="1"/>
  <c r="C77" i="17"/>
  <c r="E29" i="17"/>
  <c r="E50" i="17"/>
  <c r="E47" i="17"/>
  <c r="H47" i="17" s="1"/>
  <c r="E67" i="17"/>
  <c r="I67" i="17" s="1"/>
  <c r="E82" i="17"/>
  <c r="E101" i="17"/>
  <c r="E116" i="17"/>
  <c r="E127" i="17"/>
  <c r="E161" i="17"/>
  <c r="H161" i="17" s="1"/>
  <c r="E487" i="17"/>
  <c r="E469" i="17"/>
  <c r="E452" i="17"/>
  <c r="E364" i="17"/>
  <c r="E346" i="17"/>
  <c r="E311" i="17"/>
  <c r="G311" i="17" s="1"/>
  <c r="E293" i="17"/>
  <c r="E258" i="17"/>
  <c r="H258" i="17" s="1"/>
  <c r="E223" i="17"/>
  <c r="E205" i="17"/>
  <c r="AE111" i="4"/>
  <c r="AE419" i="4"/>
  <c r="E27" i="17"/>
  <c r="D24" i="17"/>
  <c r="H24" i="17" s="1"/>
  <c r="E39" i="17"/>
  <c r="I39" i="17" s="1"/>
  <c r="E38" i="17"/>
  <c r="AE34" i="4"/>
  <c r="E48" i="17"/>
  <c r="H48" i="17" s="1"/>
  <c r="E57" i="17"/>
  <c r="I57" i="17" s="1"/>
  <c r="E74" i="17"/>
  <c r="G74" i="17" s="1"/>
  <c r="E100" i="17"/>
  <c r="E126" i="17"/>
  <c r="I126" i="17" s="1"/>
  <c r="E136" i="17"/>
  <c r="H136" i="17" s="1"/>
  <c r="E168" i="17"/>
  <c r="H168" i="17" s="1"/>
  <c r="D23" i="17"/>
  <c r="E72" i="17"/>
  <c r="E83" i="17"/>
  <c r="I83" i="17" s="1"/>
  <c r="E92" i="17"/>
  <c r="E106" i="17"/>
  <c r="G106" i="17" s="1"/>
  <c r="E117" i="17"/>
  <c r="H117" i="17" s="1"/>
  <c r="E124" i="17"/>
  <c r="H124" i="17" s="1"/>
  <c r="E150" i="17"/>
  <c r="H150" i="17" s="1"/>
  <c r="E232" i="17"/>
  <c r="E214" i="17"/>
  <c r="H214" i="17" s="1"/>
  <c r="E444" i="17"/>
  <c r="I444" i="17" s="1"/>
  <c r="E429" i="17"/>
  <c r="E356" i="17"/>
  <c r="G356" i="17" s="1"/>
  <c r="E489" i="17"/>
  <c r="E300" i="17"/>
  <c r="E162" i="17"/>
  <c r="H162" i="17" s="1"/>
  <c r="E170" i="17"/>
  <c r="H170" i="17" s="1"/>
  <c r="E704" i="17"/>
  <c r="E695" i="17"/>
  <c r="E678" i="17"/>
  <c r="E619" i="17"/>
  <c r="I619" i="17" s="1"/>
  <c r="E610" i="17"/>
  <c r="G610" i="17" s="1"/>
  <c r="E595" i="17"/>
  <c r="E564" i="17"/>
  <c r="E551" i="17"/>
  <c r="H551" i="17" s="1"/>
  <c r="E522" i="17"/>
  <c r="E468" i="17"/>
  <c r="E453" i="17"/>
  <c r="H453" i="17" s="1"/>
  <c r="E437" i="17"/>
  <c r="E365" i="17"/>
  <c r="I365" i="17" s="1"/>
  <c r="E349" i="17"/>
  <c r="I349" i="17" s="1"/>
  <c r="E463" i="17"/>
  <c r="H463" i="17" s="1"/>
  <c r="E401" i="17"/>
  <c r="E774" i="17"/>
  <c r="G774" i="17" s="1"/>
  <c r="E763" i="17"/>
  <c r="E756" i="17"/>
  <c r="E739" i="17"/>
  <c r="E738" i="17"/>
  <c r="G738" i="17" s="1"/>
  <c r="E727" i="17"/>
  <c r="E722" i="17"/>
  <c r="E709" i="17"/>
  <c r="G709" i="17" s="1"/>
  <c r="D698" i="17"/>
  <c r="H698" i="17" s="1"/>
  <c r="E673" i="17"/>
  <c r="E665" i="17"/>
  <c r="E655" i="17"/>
  <c r="I655" i="17" s="1"/>
  <c r="E654" i="17"/>
  <c r="H654" i="17" s="1"/>
  <c r="E646" i="17"/>
  <c r="I646" i="17" s="1"/>
  <c r="E638" i="17"/>
  <c r="G638" i="17" s="1"/>
  <c r="E611" i="17"/>
  <c r="G611" i="17" s="1"/>
  <c r="E594" i="17"/>
  <c r="I594" i="17" s="1"/>
  <c r="E587" i="17"/>
  <c r="E576" i="17"/>
  <c r="E567" i="17"/>
  <c r="H567" i="17" s="1"/>
  <c r="E558" i="17"/>
  <c r="I558" i="17" s="1"/>
  <c r="E550" i="17"/>
  <c r="G550" i="17" s="1"/>
  <c r="E541" i="17"/>
  <c r="H541" i="17" s="1"/>
  <c r="E532" i="17"/>
  <c r="I532" i="17" s="1"/>
  <c r="E525" i="17"/>
  <c r="I525" i="17" s="1"/>
  <c r="E706" i="17"/>
  <c r="H706" i="17" s="1"/>
  <c r="E683" i="17"/>
  <c r="E608" i="17"/>
  <c r="E557" i="17"/>
  <c r="E520" i="17"/>
  <c r="E506" i="17"/>
  <c r="H506" i="17" s="1"/>
  <c r="E486" i="17"/>
  <c r="E426" i="17"/>
  <c r="H426" i="17" s="1"/>
  <c r="E303" i="17"/>
  <c r="G303" i="17" s="1"/>
  <c r="E222" i="17"/>
  <c r="E224" i="17"/>
  <c r="G224" i="17" s="1"/>
  <c r="E204" i="17"/>
  <c r="E181" i="17"/>
  <c r="E180" i="17"/>
  <c r="I180" i="17" s="1"/>
  <c r="AE188" i="4"/>
  <c r="D58" i="17"/>
  <c r="H58" i="17" s="1"/>
  <c r="E60" i="17"/>
  <c r="E62" i="17"/>
  <c r="D243" i="17"/>
  <c r="D282" i="17"/>
  <c r="D511" i="17"/>
  <c r="G511" i="17" s="1"/>
  <c r="E776" i="17"/>
  <c r="I776" i="17" s="1"/>
  <c r="E393" i="17"/>
  <c r="I393" i="17" s="1"/>
  <c r="E206" i="17"/>
  <c r="H206" i="17" s="1"/>
  <c r="O265" i="4"/>
  <c r="I309" i="4"/>
  <c r="AA309" i="4" s="1"/>
  <c r="AB309" i="4" s="1"/>
  <c r="AE309" i="4" s="1"/>
  <c r="E435" i="17"/>
  <c r="H435" i="17" s="1"/>
  <c r="E398" i="17"/>
  <c r="E382" i="17"/>
  <c r="I382" i="17" s="1"/>
  <c r="E367" i="17"/>
  <c r="E310" i="17"/>
  <c r="E189" i="17"/>
  <c r="G189" i="17" s="1"/>
  <c r="AE408" i="4"/>
  <c r="E432" i="17"/>
  <c r="O452" i="4"/>
  <c r="U452" i="4"/>
  <c r="O474" i="4"/>
  <c r="O485" i="4"/>
  <c r="U496" i="4"/>
  <c r="O518" i="4"/>
  <c r="U551" i="4"/>
  <c r="U562" i="4"/>
  <c r="O595" i="4"/>
  <c r="O606" i="4"/>
  <c r="O617" i="4"/>
  <c r="U617" i="4"/>
  <c r="O628" i="4"/>
  <c r="O639" i="4"/>
  <c r="U639" i="4"/>
  <c r="O661" i="4"/>
  <c r="U661" i="4"/>
  <c r="O672" i="4"/>
  <c r="U672" i="4"/>
  <c r="O683" i="4"/>
  <c r="U683" i="4"/>
  <c r="U694" i="4"/>
  <c r="O705" i="4"/>
  <c r="U705" i="4"/>
  <c r="O727" i="4"/>
  <c r="U727" i="4"/>
  <c r="O738" i="4"/>
  <c r="U738" i="4"/>
  <c r="O749" i="4"/>
  <c r="E481" i="17"/>
  <c r="AA45" i="4"/>
  <c r="AB45" i="4" s="1"/>
  <c r="U276" i="4"/>
  <c r="G73" i="17"/>
  <c r="G127" i="17"/>
  <c r="I673" i="17"/>
  <c r="I161" i="17"/>
  <c r="I190" i="17"/>
  <c r="I227" i="17"/>
  <c r="G366" i="17"/>
  <c r="G403" i="17"/>
  <c r="E36" i="17"/>
  <c r="I36" i="17" s="1"/>
  <c r="E637" i="17"/>
  <c r="H637" i="17" s="1"/>
  <c r="I284" i="17"/>
  <c r="O23" i="4"/>
  <c r="O34" i="4"/>
  <c r="O67" i="4"/>
  <c r="O78" i="4"/>
  <c r="U78" i="4"/>
  <c r="O89" i="4"/>
  <c r="O100" i="4"/>
  <c r="U100" i="4"/>
  <c r="O111" i="4"/>
  <c r="U111" i="4"/>
  <c r="O133" i="4"/>
  <c r="O144" i="4"/>
  <c r="U155" i="4"/>
  <c r="U166" i="4"/>
  <c r="U177" i="4"/>
  <c r="O188" i="4"/>
  <c r="O199" i="4"/>
  <c r="U199" i="4"/>
  <c r="O210" i="4"/>
  <c r="U210" i="4"/>
  <c r="O221" i="4"/>
  <c r="U221" i="4"/>
  <c r="O232" i="4"/>
  <c r="U232" i="4"/>
  <c r="O243" i="4"/>
  <c r="O254" i="4"/>
  <c r="U254" i="4"/>
  <c r="U265" i="4"/>
  <c r="O276" i="4"/>
  <c r="O287" i="4"/>
  <c r="U287" i="4"/>
  <c r="O298" i="4"/>
  <c r="U298" i="4"/>
  <c r="O309" i="4"/>
  <c r="U309" i="4"/>
  <c r="O320" i="4"/>
  <c r="U320" i="4"/>
  <c r="O331" i="4"/>
  <c r="U331" i="4"/>
  <c r="O342" i="4"/>
  <c r="U342" i="4"/>
  <c r="O353" i="4"/>
  <c r="O364" i="4"/>
  <c r="U364" i="4"/>
  <c r="U375" i="4"/>
  <c r="O386" i="4"/>
  <c r="U386" i="4"/>
  <c r="O397" i="4"/>
  <c r="U397" i="4"/>
  <c r="O408" i="4"/>
  <c r="U408" i="4"/>
  <c r="O419" i="4"/>
  <c r="U419" i="4"/>
  <c r="O430" i="4"/>
  <c r="U430" i="4"/>
  <c r="G767" i="17"/>
  <c r="I728" i="17"/>
  <c r="G710" i="17"/>
  <c r="I642" i="17"/>
  <c r="G616" i="17"/>
  <c r="I611" i="17"/>
  <c r="G567" i="17"/>
  <c r="I528" i="17"/>
  <c r="I492" i="17"/>
  <c r="H466" i="17"/>
  <c r="H440" i="17"/>
  <c r="I422" i="17"/>
  <c r="H378" i="17"/>
  <c r="G347" i="17"/>
  <c r="H321" i="17"/>
  <c r="I264" i="17"/>
  <c r="H259" i="17"/>
  <c r="G228" i="17"/>
  <c r="H202" i="17"/>
  <c r="I145" i="17"/>
  <c r="H114" i="17"/>
  <c r="H83" i="17"/>
  <c r="H656" i="17"/>
  <c r="H604" i="17"/>
  <c r="H568" i="17"/>
  <c r="G92" i="17"/>
  <c r="H739" i="17"/>
  <c r="H641" i="17"/>
  <c r="H553" i="17"/>
  <c r="H452" i="17"/>
  <c r="G452" i="17"/>
  <c r="H408" i="17"/>
  <c r="G408" i="17"/>
  <c r="H619" i="17"/>
  <c r="G349" i="17"/>
  <c r="H349" i="17"/>
  <c r="G698" i="17"/>
  <c r="H665" i="17"/>
  <c r="G665" i="17"/>
  <c r="G587" i="17"/>
  <c r="I587" i="17"/>
  <c r="H393" i="17"/>
  <c r="I767" i="17"/>
  <c r="I715" i="17"/>
  <c r="H686" i="17"/>
  <c r="I668" i="17"/>
  <c r="I616" i="17"/>
  <c r="I598" i="17"/>
  <c r="I580" i="17"/>
  <c r="G435" i="17"/>
  <c r="G409" i="17"/>
  <c r="I352" i="17"/>
  <c r="G321" i="17"/>
  <c r="I303" i="17"/>
  <c r="I228" i="17"/>
  <c r="G83" i="17"/>
  <c r="I447" i="17"/>
  <c r="H392" i="17"/>
  <c r="H322" i="17"/>
  <c r="G304" i="17"/>
  <c r="H34" i="17"/>
  <c r="H751" i="17"/>
  <c r="H717" i="17"/>
  <c r="H687" i="17"/>
  <c r="G617" i="17"/>
  <c r="H599" i="17"/>
  <c r="H529" i="17"/>
  <c r="H423" i="17"/>
  <c r="H335" i="17"/>
  <c r="H701" i="17"/>
  <c r="H673" i="17"/>
  <c r="I637" i="17"/>
  <c r="H601" i="17"/>
  <c r="I549" i="17"/>
  <c r="H531" i="17"/>
  <c r="H513" i="17"/>
  <c r="H497" i="17"/>
  <c r="I479" i="17"/>
  <c r="G277" i="17"/>
  <c r="H233" i="17"/>
  <c r="I766" i="17"/>
  <c r="E714" i="17"/>
  <c r="G672" i="17"/>
  <c r="G649" i="17"/>
  <c r="H621" i="17"/>
  <c r="G507" i="17"/>
  <c r="G445" i="17"/>
  <c r="I372" i="17"/>
  <c r="I739" i="17"/>
  <c r="H480" i="17"/>
  <c r="H759" i="17"/>
  <c r="G741" i="17"/>
  <c r="I723" i="17"/>
  <c r="H113" i="17"/>
  <c r="H772" i="17"/>
  <c r="G754" i="17"/>
  <c r="H718" i="17"/>
  <c r="I660" i="17"/>
  <c r="G642" i="17"/>
  <c r="H624" i="17"/>
  <c r="H572" i="17"/>
  <c r="G554" i="17"/>
  <c r="I536" i="17"/>
  <c r="I484" i="17"/>
  <c r="H448" i="17"/>
  <c r="G378" i="17"/>
  <c r="I360" i="17"/>
  <c r="G290" i="17"/>
  <c r="G202" i="17"/>
  <c r="H764" i="17"/>
  <c r="G748" i="17"/>
  <c r="H670" i="17"/>
  <c r="H652" i="17"/>
  <c r="H266" i="17"/>
  <c r="H248" i="17"/>
  <c r="H134" i="17"/>
  <c r="H115" i="17"/>
  <c r="I115" i="17"/>
  <c r="I61" i="17"/>
  <c r="G61" i="17"/>
  <c r="H92" i="17"/>
  <c r="I92" i="17"/>
  <c r="I136" i="17"/>
  <c r="I167" i="17"/>
  <c r="G167" i="17"/>
  <c r="I193" i="17"/>
  <c r="G193" i="17"/>
  <c r="H224" i="17"/>
  <c r="H250" i="17"/>
  <c r="I250" i="17"/>
  <c r="I255" i="17"/>
  <c r="G255" i="17"/>
  <c r="I281" i="17"/>
  <c r="G281" i="17"/>
  <c r="H312" i="17"/>
  <c r="H356" i="17"/>
  <c r="H382" i="17"/>
  <c r="I387" i="17"/>
  <c r="G387" i="17"/>
  <c r="I413" i="17"/>
  <c r="G413" i="17"/>
  <c r="I457" i="17"/>
  <c r="G457" i="17"/>
  <c r="H488" i="17"/>
  <c r="H514" i="17"/>
  <c r="I514" i="17"/>
  <c r="I519" i="17"/>
  <c r="G519" i="17"/>
  <c r="I545" i="17"/>
  <c r="G545" i="17"/>
  <c r="H550" i="17"/>
  <c r="I550" i="17"/>
  <c r="H576" i="17"/>
  <c r="I576" i="17"/>
  <c r="H602" i="17"/>
  <c r="I607" i="17"/>
  <c r="G607" i="17"/>
  <c r="I633" i="17"/>
  <c r="G633" i="17"/>
  <c r="H664" i="17"/>
  <c r="I732" i="17"/>
  <c r="H763" i="17"/>
  <c r="I763" i="17"/>
  <c r="I309" i="17"/>
  <c r="G309" i="17"/>
  <c r="H368" i="17"/>
  <c r="I368" i="17"/>
  <c r="I412" i="17"/>
  <c r="G412" i="17"/>
  <c r="I463" i="17"/>
  <c r="H485" i="17"/>
  <c r="I485" i="17"/>
  <c r="I128" i="17"/>
  <c r="G128" i="17"/>
  <c r="I769" i="17"/>
  <c r="G769" i="17"/>
  <c r="G733" i="17"/>
  <c r="G693" i="17"/>
  <c r="I693" i="17"/>
  <c r="I730" i="17"/>
  <c r="H712" i="17"/>
  <c r="I712" i="17"/>
  <c r="G634" i="17"/>
  <c r="I512" i="17"/>
  <c r="G512" i="17"/>
  <c r="I311" i="17"/>
  <c r="I53" i="17"/>
  <c r="I58" i="17"/>
  <c r="G58" i="17"/>
  <c r="E436" i="17"/>
  <c r="D436" i="17"/>
  <c r="I449" i="17"/>
  <c r="E458" i="17"/>
  <c r="D458" i="17"/>
  <c r="E502" i="17"/>
  <c r="D502" i="17"/>
  <c r="H52" i="17"/>
  <c r="I52" i="17"/>
  <c r="H78" i="17"/>
  <c r="I78" i="17"/>
  <c r="I139" i="17"/>
  <c r="G139" i="17"/>
  <c r="I25" i="17"/>
  <c r="G25" i="17"/>
  <c r="H177" i="17"/>
  <c r="I177" i="17"/>
  <c r="H236" i="17"/>
  <c r="I236" i="17"/>
  <c r="G258" i="17"/>
  <c r="I280" i="17"/>
  <c r="G280" i="17"/>
  <c r="H507" i="17"/>
  <c r="I507" i="17"/>
  <c r="H544" i="17"/>
  <c r="I544" i="17"/>
  <c r="H573" i="17"/>
  <c r="I573" i="17"/>
  <c r="H617" i="17"/>
  <c r="I617" i="17"/>
  <c r="H676" i="17"/>
  <c r="I676" i="17"/>
  <c r="H709" i="17"/>
  <c r="H731" i="17"/>
  <c r="I731" i="17"/>
  <c r="H753" i="17"/>
  <c r="I753" i="17"/>
  <c r="H775" i="17"/>
  <c r="I775" i="17"/>
  <c r="I465" i="17"/>
  <c r="G465" i="17"/>
  <c r="H377" i="17"/>
  <c r="I377" i="17"/>
  <c r="H289" i="17"/>
  <c r="I289" i="17"/>
  <c r="I201" i="17"/>
  <c r="G201" i="17"/>
  <c r="I95" i="17"/>
  <c r="G95" i="17"/>
  <c r="H140" i="17"/>
  <c r="I140" i="17"/>
  <c r="H88" i="17"/>
  <c r="I88" i="17"/>
  <c r="G354" i="17"/>
  <c r="I336" i="17"/>
  <c r="G336" i="17"/>
  <c r="I160" i="17"/>
  <c r="G160" i="17"/>
  <c r="I90" i="17"/>
  <c r="G90" i="17"/>
  <c r="E28" i="17"/>
  <c r="D28" i="17"/>
  <c r="G37" i="17"/>
  <c r="H37" i="17"/>
  <c r="E33" i="17"/>
  <c r="D33" i="17"/>
  <c r="I31" i="17"/>
  <c r="E32" i="17"/>
  <c r="E51" i="17"/>
  <c r="D51" i="17"/>
  <c r="I19" i="17"/>
  <c r="E18" i="17"/>
  <c r="I18" i="17" s="1"/>
  <c r="E17" i="17"/>
  <c r="I17" i="17" s="1"/>
  <c r="D11" i="17"/>
  <c r="G11" i="17" s="1"/>
  <c r="D15" i="17"/>
  <c r="G15" i="17" s="1"/>
  <c r="E13" i="17"/>
  <c r="I13" i="17" s="1"/>
  <c r="G766" i="17"/>
  <c r="G637" i="17"/>
  <c r="G549" i="17"/>
  <c r="G491" i="17"/>
  <c r="G447" i="17"/>
  <c r="I425" i="17"/>
  <c r="I388" i="17"/>
  <c r="G381" i="17"/>
  <c r="I256" i="17"/>
  <c r="G234" i="17"/>
  <c r="G227" i="17"/>
  <c r="G190" i="17"/>
  <c r="G161" i="17"/>
  <c r="I770" i="17"/>
  <c r="G739" i="17"/>
  <c r="I734" i="17"/>
  <c r="G684" i="17"/>
  <c r="I679" i="17"/>
  <c r="I653" i="17"/>
  <c r="I627" i="17"/>
  <c r="G622" i="17"/>
  <c r="G596" i="17"/>
  <c r="I591" i="17"/>
  <c r="I565" i="17"/>
  <c r="I539" i="17"/>
  <c r="G534" i="17"/>
  <c r="G508" i="17"/>
  <c r="I503" i="17"/>
  <c r="I477" i="17"/>
  <c r="I451" i="17"/>
  <c r="G446" i="17"/>
  <c r="G420" i="17"/>
  <c r="I415" i="17"/>
  <c r="I389" i="17"/>
  <c r="G358" i="17"/>
  <c r="I327" i="17"/>
  <c r="I301" i="17"/>
  <c r="I275" i="17"/>
  <c r="G270" i="17"/>
  <c r="G244" i="17"/>
  <c r="I239" i="17"/>
  <c r="I213" i="17"/>
  <c r="G182" i="17"/>
  <c r="G156" i="17"/>
  <c r="G138" i="17"/>
  <c r="G112" i="17"/>
  <c r="I81" i="17"/>
  <c r="G124" i="17"/>
  <c r="I34" i="17"/>
  <c r="G35" i="17"/>
  <c r="I764" i="17"/>
  <c r="I687" i="17"/>
  <c r="I665" i="17"/>
  <c r="I621" i="17"/>
  <c r="I599" i="17"/>
  <c r="I452" i="17"/>
  <c r="I408" i="17"/>
  <c r="G763" i="17"/>
  <c r="I750" i="17"/>
  <c r="I745" i="17"/>
  <c r="H719" i="17"/>
  <c r="I682" i="17"/>
  <c r="I677" i="17"/>
  <c r="G651" i="17"/>
  <c r="H646" i="17"/>
  <c r="H607" i="17"/>
  <c r="G589" i="17"/>
  <c r="G576" i="17"/>
  <c r="I563" i="17"/>
  <c r="H545" i="17"/>
  <c r="H532" i="17"/>
  <c r="G514" i="17"/>
  <c r="I501" i="17"/>
  <c r="G475" i="17"/>
  <c r="I470" i="17"/>
  <c r="H457" i="17"/>
  <c r="H444" i="17"/>
  <c r="H413" i="17"/>
  <c r="I374" i="17"/>
  <c r="I369" i="17"/>
  <c r="G343" i="17"/>
  <c r="G338" i="17"/>
  <c r="I325" i="17"/>
  <c r="G299" i="17"/>
  <c r="I294" i="17"/>
  <c r="H281" i="17"/>
  <c r="I242" i="17"/>
  <c r="G250" i="17"/>
  <c r="I237" i="17"/>
  <c r="G211" i="17"/>
  <c r="I206" i="17"/>
  <c r="H193" i="17"/>
  <c r="H180" i="17"/>
  <c r="G149" i="17"/>
  <c r="G136" i="17"/>
  <c r="I123" i="17"/>
  <c r="I105" i="17"/>
  <c r="G79" i="17"/>
  <c r="H61" i="17"/>
  <c r="G115" i="17"/>
  <c r="I106" i="17"/>
  <c r="I71" i="17"/>
  <c r="G701" i="17"/>
  <c r="G697" i="17"/>
  <c r="H769" i="17"/>
  <c r="G670" i="17"/>
  <c r="G619" i="17"/>
  <c r="G531" i="17"/>
  <c r="G392" i="17"/>
  <c r="H304" i="17"/>
  <c r="G463" i="17"/>
  <c r="H456" i="17"/>
  <c r="I353" i="17"/>
  <c r="I324" i="17"/>
  <c r="H309" i="17"/>
  <c r="H748" i="17"/>
  <c r="G717" i="17"/>
  <c r="G712" i="17"/>
  <c r="H649" i="17"/>
  <c r="H587" i="17"/>
  <c r="H500" i="17"/>
  <c r="H434" i="17"/>
  <c r="I397" i="17"/>
  <c r="G673" i="17"/>
  <c r="G497" i="17"/>
  <c r="G233" i="17"/>
  <c r="H128" i="17"/>
  <c r="D60" i="17"/>
  <c r="D62" i="17"/>
  <c r="G529" i="17"/>
  <c r="D432" i="17"/>
  <c r="E282" i="17"/>
  <c r="G282" i="17" s="1"/>
  <c r="I339" i="17"/>
  <c r="I427" i="17"/>
  <c r="I108" i="17"/>
  <c r="I680" i="17"/>
  <c r="E681" i="17"/>
  <c r="I592" i="17"/>
  <c r="E593" i="17"/>
  <c r="I185" i="17"/>
  <c r="I104" i="17"/>
  <c r="H70" i="17"/>
  <c r="I158" i="17"/>
  <c r="H184" i="17"/>
  <c r="I272" i="17"/>
  <c r="I277" i="17"/>
  <c r="H308" i="17"/>
  <c r="H360" i="17"/>
  <c r="G448" i="17"/>
  <c r="H479" i="17"/>
  <c r="G484" i="17"/>
  <c r="G536" i="17"/>
  <c r="G572" i="17"/>
  <c r="G624" i="17"/>
  <c r="H655" i="17"/>
  <c r="G660" i="17"/>
  <c r="G723" i="17"/>
  <c r="H754" i="17"/>
  <c r="G759" i="17"/>
  <c r="G162" i="17"/>
  <c r="G478" i="17"/>
  <c r="H478" i="17"/>
  <c r="I478" i="17"/>
  <c r="I364" i="17"/>
  <c r="G364" i="17"/>
  <c r="H364" i="17"/>
  <c r="H346" i="17"/>
  <c r="I346" i="17"/>
  <c r="G346" i="17"/>
  <c r="H320" i="17"/>
  <c r="I320" i="17"/>
  <c r="G320" i="17"/>
  <c r="G302" i="17"/>
  <c r="G232" i="17"/>
  <c r="H232" i="17"/>
  <c r="I232" i="17"/>
  <c r="H595" i="17"/>
  <c r="I595" i="17"/>
  <c r="G595" i="17"/>
  <c r="I551" i="17"/>
  <c r="H429" i="17"/>
  <c r="I429" i="17"/>
  <c r="G429" i="17"/>
  <c r="H38" i="17"/>
  <c r="I38" i="17"/>
  <c r="G38" i="17"/>
  <c r="H82" i="17"/>
  <c r="I82" i="17"/>
  <c r="G82" i="17"/>
  <c r="G103" i="17"/>
  <c r="H103" i="17"/>
  <c r="I103" i="17"/>
  <c r="H118" i="17"/>
  <c r="H12" i="17"/>
  <c r="I29" i="17"/>
  <c r="O56" i="4"/>
  <c r="U67" i="4"/>
  <c r="U89" i="4"/>
  <c r="O122" i="4"/>
  <c r="U122" i="4"/>
  <c r="U133" i="4"/>
  <c r="U144" i="4"/>
  <c r="O166" i="4"/>
  <c r="O177" i="4"/>
  <c r="U188" i="4"/>
  <c r="I14" i="17"/>
  <c r="G14" i="17"/>
  <c r="G12" i="17"/>
  <c r="H57" i="17"/>
  <c r="H74" i="17"/>
  <c r="I74" i="17"/>
  <c r="H126" i="17"/>
  <c r="H15" i="17"/>
  <c r="I30" i="17"/>
  <c r="G30" i="17"/>
  <c r="H30" i="17"/>
  <c r="H39" i="17"/>
  <c r="I80" i="17"/>
  <c r="I135" i="17"/>
  <c r="G135" i="17"/>
  <c r="H135" i="17"/>
  <c r="G150" i="17"/>
  <c r="U34" i="4"/>
  <c r="O45" i="4"/>
  <c r="U45" i="4"/>
  <c r="U56" i="4"/>
  <c r="G16" i="17"/>
  <c r="I101" i="17"/>
  <c r="U23" i="4"/>
  <c r="H18" i="17"/>
  <c r="I16" i="17"/>
  <c r="H16" i="17"/>
  <c r="I759" i="17"/>
  <c r="I754" i="17"/>
  <c r="G728" i="17"/>
  <c r="H723" i="17"/>
  <c r="I686" i="17"/>
  <c r="H660" i="17"/>
  <c r="G655" i="17"/>
  <c r="I624" i="17"/>
  <c r="H598" i="17"/>
  <c r="I572" i="17"/>
  <c r="I567" i="17"/>
  <c r="H536" i="17"/>
  <c r="I510" i="17"/>
  <c r="H484" i="17"/>
  <c r="I448" i="17"/>
  <c r="G391" i="17"/>
  <c r="H334" i="17"/>
  <c r="I308" i="17"/>
  <c r="H272" i="17"/>
  <c r="I246" i="17"/>
  <c r="H158" i="17"/>
  <c r="I127" i="17"/>
  <c r="G101" i="17"/>
  <c r="I84" i="17"/>
  <c r="G29" i="17"/>
  <c r="I69" i="17"/>
  <c r="H104" i="17"/>
  <c r="H391" i="17"/>
  <c r="G308" i="17"/>
  <c r="H303" i="17"/>
  <c r="G246" i="17"/>
  <c r="H101" i="17"/>
  <c r="G96" i="17"/>
  <c r="H36" i="17"/>
  <c r="H29" i="17"/>
  <c r="G422" i="17"/>
  <c r="G360" i="17"/>
  <c r="G334" i="17"/>
  <c r="H277" i="17"/>
  <c r="G272" i="17"/>
  <c r="H189" i="17"/>
  <c r="G184" i="17"/>
  <c r="G158" i="17"/>
  <c r="H127" i="17"/>
  <c r="G70" i="17"/>
  <c r="H84" i="17"/>
  <c r="H69" i="17"/>
  <c r="G104" i="17"/>
  <c r="E755" i="17"/>
  <c r="E721" i="17"/>
  <c r="E675" i="17"/>
  <c r="E639" i="17"/>
  <c r="E605" i="17"/>
  <c r="E569" i="17"/>
  <c r="E533" i="17"/>
  <c r="E499" i="17"/>
  <c r="E455" i="17"/>
  <c r="E411" i="17"/>
  <c r="E375" i="17"/>
  <c r="E341" i="17"/>
  <c r="E305" i="17"/>
  <c r="E261" i="17"/>
  <c r="E225" i="17"/>
  <c r="E191" i="17"/>
  <c r="E155" i="17"/>
  <c r="E111" i="17"/>
  <c r="E41" i="17"/>
  <c r="D696" i="17"/>
  <c r="X463" i="4"/>
  <c r="U18" i="1"/>
  <c r="M18" i="1"/>
  <c r="E357" i="17"/>
  <c r="E323" i="17"/>
  <c r="E279" i="17"/>
  <c r="E243" i="17"/>
  <c r="E209" i="17"/>
  <c r="E173" i="17"/>
  <c r="E137" i="17"/>
  <c r="G137" i="17" s="1"/>
  <c r="E93" i="17"/>
  <c r="E59" i="17"/>
  <c r="E23" i="17"/>
  <c r="D692" i="17"/>
  <c r="D700" i="17"/>
  <c r="M14" i="1"/>
  <c r="U21" i="1"/>
  <c r="C22" i="17"/>
  <c r="E313" i="17"/>
  <c r="E269" i="17"/>
  <c r="E235" i="17"/>
  <c r="E199" i="17"/>
  <c r="E129" i="17"/>
  <c r="E85" i="17"/>
  <c r="E49" i="17"/>
  <c r="D694" i="17"/>
  <c r="U20" i="1"/>
  <c r="M16" i="1"/>
  <c r="X518" i="4"/>
  <c r="AE254" i="4"/>
  <c r="AE342" i="4"/>
  <c r="I9" i="17"/>
  <c r="X507" i="4"/>
  <c r="Q705" i="4"/>
  <c r="R705" i="4" s="1"/>
  <c r="X705" i="4" s="1"/>
  <c r="Q573" i="4"/>
  <c r="R573" i="4" s="1"/>
  <c r="X573" i="4" s="1"/>
  <c r="Q276" i="4"/>
  <c r="R276" i="4" s="1"/>
  <c r="Q67" i="4"/>
  <c r="R67" i="4" s="1"/>
  <c r="X67" i="4" s="1"/>
  <c r="Q23" i="4"/>
  <c r="R23" i="4" s="1"/>
  <c r="Q133" i="4"/>
  <c r="R133" i="4" s="1"/>
  <c r="X133" i="4" s="1"/>
  <c r="Q122" i="4"/>
  <c r="R122" i="4" s="1"/>
  <c r="X122" i="4" s="1"/>
  <c r="S23" i="4"/>
  <c r="T23" i="4" s="1"/>
  <c r="E10" i="17"/>
  <c r="G10" i="17" s="1"/>
  <c r="H10" i="17" s="1"/>
  <c r="I10" i="17" s="1"/>
  <c r="E111" i="4"/>
  <c r="AE221" i="4"/>
  <c r="Q738" i="4"/>
  <c r="R738" i="4" s="1"/>
  <c r="X738" i="4" s="1"/>
  <c r="Q430" i="4"/>
  <c r="R430" i="4" s="1"/>
  <c r="X430" i="4" s="1"/>
  <c r="Q617" i="4"/>
  <c r="R617" i="4" s="1"/>
  <c r="X617" i="4" s="1"/>
  <c r="Q320" i="4"/>
  <c r="R320" i="4" s="1"/>
  <c r="X320" i="4" s="1"/>
  <c r="I67" i="4"/>
  <c r="AA67" i="4" s="1"/>
  <c r="AB67" i="4" s="1"/>
  <c r="E144" i="4"/>
  <c r="Q144" i="4" s="1"/>
  <c r="R144" i="4" s="1"/>
  <c r="X144" i="4" s="1"/>
  <c r="I243" i="4"/>
  <c r="AA243" i="4" s="1"/>
  <c r="AB243" i="4" s="1"/>
  <c r="I200" i="4"/>
  <c r="H199" i="4"/>
  <c r="V89" i="4"/>
  <c r="W89" i="4" s="1"/>
  <c r="X89" i="4" s="1"/>
  <c r="V166" i="4"/>
  <c r="W166" i="4" s="1"/>
  <c r="G408" i="4"/>
  <c r="Q408" i="4" s="1"/>
  <c r="R408" i="4" s="1"/>
  <c r="X408" i="4" s="1"/>
  <c r="J100" i="4"/>
  <c r="H17" i="17"/>
  <c r="G18" i="17"/>
  <c r="G13" i="17"/>
  <c r="H13" i="17"/>
  <c r="AE496" i="4"/>
  <c r="E20" i="17"/>
  <c r="M31" i="1"/>
  <c r="M19" i="1"/>
  <c r="U19" i="1"/>
  <c r="U10" i="1"/>
  <c r="M10" i="1"/>
  <c r="C166" i="17"/>
  <c r="AE298" i="4"/>
  <c r="AE452" i="4"/>
  <c r="U30" i="1"/>
  <c r="M30" i="1"/>
  <c r="M17" i="1"/>
  <c r="U17" i="1"/>
  <c r="M12" i="1"/>
  <c r="U12" i="1"/>
  <c r="T8" i="1"/>
  <c r="L8" i="1"/>
  <c r="AE397" i="4"/>
  <c r="AE364" i="4"/>
  <c r="AE45" i="4"/>
  <c r="X45" i="4"/>
  <c r="AE67" i="4"/>
  <c r="E9" i="17"/>
  <c r="G9" i="17" s="1"/>
  <c r="AE331" i="4"/>
  <c r="AE133" i="4"/>
  <c r="AE155" i="4"/>
  <c r="AE287" i="4"/>
  <c r="E254" i="4"/>
  <c r="Q254" i="4" s="1"/>
  <c r="R254" i="4" s="1"/>
  <c r="X254" i="4" s="1"/>
  <c r="E309" i="4"/>
  <c r="H100" i="4"/>
  <c r="S100" i="4" s="1"/>
  <c r="T100" i="4" s="1"/>
  <c r="F199" i="4"/>
  <c r="O716" i="4"/>
  <c r="I201" i="4"/>
  <c r="I101" i="4"/>
  <c r="H736" i="17" l="1"/>
  <c r="G736" i="17"/>
  <c r="I736" i="17"/>
  <c r="I629" i="17"/>
  <c r="G214" i="17"/>
  <c r="I302" i="17"/>
  <c r="G36" i="17"/>
  <c r="I354" i="17"/>
  <c r="I690" i="17"/>
  <c r="G393" i="17"/>
  <c r="E188" i="17"/>
  <c r="E331" i="17"/>
  <c r="H331" i="17" s="1"/>
  <c r="H386" i="17"/>
  <c r="I386" i="17"/>
  <c r="G386" i="17"/>
  <c r="H365" i="17"/>
  <c r="G48" i="17"/>
  <c r="H80" i="17"/>
  <c r="H11" i="17"/>
  <c r="G117" i="17"/>
  <c r="I214" i="17"/>
  <c r="G365" i="17"/>
  <c r="G24" i="17"/>
  <c r="G618" i="17"/>
  <c r="I426" i="17"/>
  <c r="H594" i="17"/>
  <c r="H732" i="17"/>
  <c r="G776" i="17"/>
  <c r="G765" i="17"/>
  <c r="H737" i="17"/>
  <c r="H690" i="17"/>
  <c r="I338" i="17"/>
  <c r="G259" i="17"/>
  <c r="H525" i="17"/>
  <c r="G390" i="17"/>
  <c r="H316" i="17"/>
  <c r="I404" i="17"/>
  <c r="E268" i="17"/>
  <c r="I268" i="17" s="1"/>
  <c r="X155" i="4"/>
  <c r="X221" i="4"/>
  <c r="G560" i="17"/>
  <c r="I560" i="17"/>
  <c r="H560" i="17"/>
  <c r="H215" i="17"/>
  <c r="I48" i="17"/>
  <c r="G126" i="17"/>
  <c r="I698" i="17"/>
  <c r="H311" i="17"/>
  <c r="I634" i="17"/>
  <c r="H730" i="17"/>
  <c r="I733" i="17"/>
  <c r="I737" i="17"/>
  <c r="H390" i="17"/>
  <c r="I117" i="17"/>
  <c r="I11" i="17"/>
  <c r="G17" i="17"/>
  <c r="G382" i="17"/>
  <c r="H610" i="17"/>
  <c r="H561" i="17"/>
  <c r="I488" i="17"/>
  <c r="I312" i="17"/>
  <c r="I224" i="17"/>
  <c r="H618" i="17"/>
  <c r="G594" i="17"/>
  <c r="G525" i="17"/>
  <c r="G654" i="17"/>
  <c r="H611" i="17"/>
  <c r="H774" i="17"/>
  <c r="H67" i="17"/>
  <c r="D291" i="17"/>
  <c r="G466" i="17"/>
  <c r="G217" i="17"/>
  <c r="H697" i="17"/>
  <c r="E257" i="17"/>
  <c r="D257" i="17"/>
  <c r="E332" i="17"/>
  <c r="D332" i="17"/>
  <c r="E216" i="17"/>
  <c r="D216" i="17"/>
  <c r="I20" i="17"/>
  <c r="D21" i="17"/>
  <c r="G21" i="17" s="1"/>
  <c r="H21" i="17" s="1"/>
  <c r="I21" i="17" s="1"/>
  <c r="H521" i="17"/>
  <c r="I521" i="17"/>
  <c r="H433" i="17"/>
  <c r="I433" i="17"/>
  <c r="G316" i="17"/>
  <c r="I15" i="17"/>
  <c r="I453" i="17"/>
  <c r="G57" i="17"/>
  <c r="G118" i="17"/>
  <c r="G443" i="17"/>
  <c r="H558" i="17"/>
  <c r="I189" i="17"/>
  <c r="G551" i="17"/>
  <c r="I443" i="17"/>
  <c r="I709" i="17"/>
  <c r="I610" i="17"/>
  <c r="I664" i="17"/>
  <c r="I602" i="17"/>
  <c r="I356" i="17"/>
  <c r="H91" i="17"/>
  <c r="G558" i="17"/>
  <c r="I774" i="17"/>
  <c r="E326" i="17"/>
  <c r="D183" i="17"/>
  <c r="E183" i="17"/>
  <c r="E179" i="17"/>
  <c r="D179" i="17"/>
  <c r="E43" i="17"/>
  <c r="E31" i="17"/>
  <c r="D42" i="17"/>
  <c r="D32" i="17"/>
  <c r="G32" i="17" s="1"/>
  <c r="H32" i="17" s="1"/>
  <c r="I32" i="17" s="1"/>
  <c r="D43" i="17"/>
  <c r="G43" i="17" s="1"/>
  <c r="H43" i="17" s="1"/>
  <c r="I43" i="17" s="1"/>
  <c r="D31" i="17"/>
  <c r="H203" i="17"/>
  <c r="G203" i="17"/>
  <c r="I203" i="17"/>
  <c r="H89" i="17"/>
  <c r="I89" i="17"/>
  <c r="I644" i="17"/>
  <c r="H644" i="17"/>
  <c r="G644" i="17"/>
  <c r="G521" i="17"/>
  <c r="G331" i="17"/>
  <c r="X375" i="4"/>
  <c r="E431" i="17"/>
  <c r="D431" i="17"/>
  <c r="E195" i="17"/>
  <c r="D195" i="17"/>
  <c r="I212" i="17"/>
  <c r="G212" i="17"/>
  <c r="H212" i="17"/>
  <c r="E247" i="17"/>
  <c r="D247" i="17"/>
  <c r="I148" i="17"/>
  <c r="H148" i="17"/>
  <c r="G148" i="17"/>
  <c r="X276" i="4"/>
  <c r="I150" i="17"/>
  <c r="G91" i="17"/>
  <c r="I638" i="17"/>
  <c r="G171" i="17"/>
  <c r="G453" i="17"/>
  <c r="G39" i="17"/>
  <c r="I162" i="17"/>
  <c r="H217" i="17"/>
  <c r="I506" i="17"/>
  <c r="I258" i="17"/>
  <c r="I331" i="17"/>
  <c r="H638" i="17"/>
  <c r="G523" i="17"/>
  <c r="I170" i="17"/>
  <c r="H523" i="17"/>
  <c r="H292" i="17"/>
  <c r="G292" i="17"/>
  <c r="I292" i="17"/>
  <c r="H363" i="17"/>
  <c r="H107" i="17"/>
  <c r="I554" i="17"/>
  <c r="C198" i="17"/>
  <c r="H400" i="17"/>
  <c r="I363" i="17"/>
  <c r="G541" i="17"/>
  <c r="I620" i="17"/>
  <c r="I107" i="17"/>
  <c r="I654" i="17"/>
  <c r="I561" i="17"/>
  <c r="I441" i="17"/>
  <c r="G706" i="17"/>
  <c r="I541" i="17"/>
  <c r="G170" i="17"/>
  <c r="D524" i="17"/>
  <c r="E524" i="17"/>
  <c r="E221" i="17"/>
  <c r="D221" i="17"/>
  <c r="H283" i="17"/>
  <c r="I283" i="17"/>
  <c r="H591" i="17"/>
  <c r="H743" i="17"/>
  <c r="G743" i="17"/>
  <c r="E42" i="17"/>
  <c r="G353" i="17"/>
  <c r="G404" i="17"/>
  <c r="G324" i="17"/>
  <c r="G67" i="17"/>
  <c r="H441" i="17"/>
  <c r="I706" i="17"/>
  <c r="H171" i="17"/>
  <c r="H661" i="17"/>
  <c r="I661" i="17"/>
  <c r="H583" i="17"/>
  <c r="I583" i="17"/>
  <c r="Q111" i="4"/>
  <c r="R111" i="4" s="1"/>
  <c r="X111" i="4" s="1"/>
  <c r="I585" i="17"/>
  <c r="H425" i="17"/>
  <c r="Q166" i="4"/>
  <c r="R166" i="4" s="1"/>
  <c r="X166" i="4" s="1"/>
  <c r="E540" i="17"/>
  <c r="D540" i="17"/>
  <c r="C176" i="17"/>
  <c r="I238" i="17"/>
  <c r="H238" i="17"/>
  <c r="G238" i="17"/>
  <c r="G662" i="17"/>
  <c r="I662" i="17"/>
  <c r="H662" i="17"/>
  <c r="I758" i="17"/>
  <c r="H758" i="17"/>
  <c r="G758" i="17"/>
  <c r="G530" i="17"/>
  <c r="I530" i="17"/>
  <c r="H530" i="17"/>
  <c r="G374" i="17"/>
  <c r="G719" i="17"/>
  <c r="D194" i="17"/>
  <c r="E194" i="17"/>
  <c r="I134" i="17"/>
  <c r="G134" i="17"/>
  <c r="G242" i="17"/>
  <c r="G620" i="17"/>
  <c r="S243" i="4"/>
  <c r="T243" i="4" s="1"/>
  <c r="X243" i="4" s="1"/>
  <c r="AC243" i="4"/>
  <c r="AD243" i="4" s="1"/>
  <c r="AE243" i="4" s="1"/>
  <c r="C187" i="17"/>
  <c r="X78" i="4"/>
  <c r="G699" i="17"/>
  <c r="H699" i="17"/>
  <c r="I699" i="17"/>
  <c r="I688" i="17"/>
  <c r="H688" i="17"/>
  <c r="G688" i="17"/>
  <c r="I765" i="17"/>
  <c r="I215" i="17"/>
  <c r="I381" i="17"/>
  <c r="I582" i="17"/>
  <c r="H582" i="17"/>
  <c r="G582" i="17"/>
  <c r="H256" i="17"/>
  <c r="H481" i="17"/>
  <c r="G481" i="17"/>
  <c r="I481" i="17"/>
  <c r="G310" i="17"/>
  <c r="H310" i="17"/>
  <c r="I310" i="17"/>
  <c r="I367" i="17"/>
  <c r="H367" i="17"/>
  <c r="G367" i="17"/>
  <c r="H204" i="17"/>
  <c r="G204" i="17"/>
  <c r="I204" i="17"/>
  <c r="I486" i="17"/>
  <c r="H486" i="17"/>
  <c r="G486" i="17"/>
  <c r="H557" i="17"/>
  <c r="G557" i="17"/>
  <c r="I557" i="17"/>
  <c r="H437" i="17"/>
  <c r="I437" i="17"/>
  <c r="G437" i="17"/>
  <c r="G468" i="17"/>
  <c r="I468" i="17"/>
  <c r="H468" i="17"/>
  <c r="H522" i="17"/>
  <c r="I522" i="17"/>
  <c r="G678" i="17"/>
  <c r="I678" i="17"/>
  <c r="H678" i="17"/>
  <c r="H704" i="17"/>
  <c r="G704" i="17"/>
  <c r="I704" i="17"/>
  <c r="I72" i="17"/>
  <c r="H72" i="17"/>
  <c r="G72" i="17"/>
  <c r="H100" i="17"/>
  <c r="I100" i="17"/>
  <c r="H293" i="17"/>
  <c r="G293" i="17"/>
  <c r="I293" i="17"/>
  <c r="I50" i="17"/>
  <c r="G50" i="17"/>
  <c r="I267" i="17"/>
  <c r="H267" i="17"/>
  <c r="G267" i="17"/>
  <c r="I337" i="17"/>
  <c r="H337" i="17"/>
  <c r="G337" i="17"/>
  <c r="H689" i="17"/>
  <c r="G689" i="17"/>
  <c r="I689" i="17"/>
  <c r="I590" i="17"/>
  <c r="H590" i="17"/>
  <c r="G590" i="17"/>
  <c r="G370" i="17"/>
  <c r="I370" i="17"/>
  <c r="I645" i="17"/>
  <c r="H645" i="17"/>
  <c r="G645" i="17"/>
  <c r="I703" i="17"/>
  <c r="H703" i="17"/>
  <c r="G703" i="17"/>
  <c r="G747" i="17"/>
  <c r="I747" i="17"/>
  <c r="H747" i="17"/>
  <c r="G385" i="17"/>
  <c r="I385" i="17"/>
  <c r="H385" i="17"/>
  <c r="I178" i="17"/>
  <c r="H178" i="17"/>
  <c r="G178" i="17"/>
  <c r="G442" i="17"/>
  <c r="I442" i="17"/>
  <c r="B49" i="4"/>
  <c r="E99" i="17"/>
  <c r="E495" i="17"/>
  <c r="E298" i="17"/>
  <c r="E263" i="17"/>
  <c r="E439" i="17"/>
  <c r="C45" i="17"/>
  <c r="E394" i="17"/>
  <c r="E174" i="17"/>
  <c r="E515" i="17"/>
  <c r="E163" i="17"/>
  <c r="E307" i="17"/>
  <c r="E483" i="17"/>
  <c r="E164" i="17"/>
  <c r="D505" i="17"/>
  <c r="D472" i="17"/>
  <c r="D274" i="17"/>
  <c r="D197" i="17"/>
  <c r="D495" i="17"/>
  <c r="G495" i="17" s="1"/>
  <c r="H495" i="17" s="1"/>
  <c r="I495" i="17" s="1"/>
  <c r="E570" i="17"/>
  <c r="E130" i="17"/>
  <c r="E647" i="17"/>
  <c r="E471" i="17"/>
  <c r="E295" i="17"/>
  <c r="E119" i="17"/>
  <c r="E407" i="17"/>
  <c r="E132" i="17"/>
  <c r="E176" i="17"/>
  <c r="E175" i="17"/>
  <c r="E351" i="17"/>
  <c r="E384" i="17"/>
  <c r="D483" i="17"/>
  <c r="D406" i="17"/>
  <c r="D362" i="17"/>
  <c r="D329" i="17"/>
  <c r="D285" i="17"/>
  <c r="D252" i="17"/>
  <c r="D208" i="17"/>
  <c r="D473" i="17"/>
  <c r="D297" i="17"/>
  <c r="D75" i="17"/>
  <c r="D65" i="17"/>
  <c r="D746" i="17"/>
  <c r="D702" i="17"/>
  <c r="D647" i="17"/>
  <c r="D603" i="17"/>
  <c r="D559" i="17"/>
  <c r="D515" i="17"/>
  <c r="D482" i="17"/>
  <c r="D474" i="17"/>
  <c r="D438" i="17"/>
  <c r="D394" i="17"/>
  <c r="D350" i="17"/>
  <c r="E724" i="17"/>
  <c r="E526" i="17"/>
  <c r="E306" i="17"/>
  <c r="E735" i="17"/>
  <c r="E603" i="17"/>
  <c r="E427" i="17"/>
  <c r="E251" i="17"/>
  <c r="E75" i="17"/>
  <c r="E231" i="17"/>
  <c r="E120" i="17"/>
  <c r="E516" i="17"/>
  <c r="D373" i="17"/>
  <c r="D296" i="17"/>
  <c r="D219" i="17"/>
  <c r="D517" i="17"/>
  <c r="D187" i="17"/>
  <c r="D119" i="17"/>
  <c r="D53" i="17"/>
  <c r="D64" i="17"/>
  <c r="D108" i="17"/>
  <c r="D658" i="17"/>
  <c r="D625" i="17"/>
  <c r="D592" i="17"/>
  <c r="D493" i="17"/>
  <c r="D361" i="17"/>
  <c r="D328" i="17"/>
  <c r="D284" i="17"/>
  <c r="D251" i="17"/>
  <c r="D218" i="17"/>
  <c r="D174" i="17"/>
  <c r="D141" i="17"/>
  <c r="D418" i="17"/>
  <c r="D330" i="17"/>
  <c r="D154" i="17"/>
  <c r="D76" i="17"/>
  <c r="D131" i="17"/>
  <c r="E396" i="17"/>
  <c r="E219" i="17"/>
  <c r="E252" i="17"/>
  <c r="D494" i="17"/>
  <c r="D384" i="17"/>
  <c r="D307" i="17"/>
  <c r="D230" i="17"/>
  <c r="D142" i="17"/>
  <c r="D253" i="17"/>
  <c r="D165" i="17"/>
  <c r="D713" i="17"/>
  <c r="D669" i="17"/>
  <c r="D636" i="17"/>
  <c r="D526" i="17"/>
  <c r="D496" i="17"/>
  <c r="D471" i="17"/>
  <c r="D405" i="17"/>
  <c r="D372" i="17"/>
  <c r="D339" i="17"/>
  <c r="D295" i="17"/>
  <c r="D287" i="17"/>
  <c r="D262" i="17"/>
  <c r="D229" i="17"/>
  <c r="D185" i="17"/>
  <c r="D152" i="17"/>
  <c r="D144" i="17"/>
  <c r="D396" i="17"/>
  <c r="D220" i="17"/>
  <c r="D132" i="17"/>
  <c r="G132" i="17" s="1"/>
  <c r="H132" i="17" s="1"/>
  <c r="I132" i="17" s="1"/>
  <c r="D98" i="17"/>
  <c r="E220" i="17"/>
  <c r="E395" i="17"/>
  <c r="E296" i="17"/>
  <c r="D417" i="17"/>
  <c r="D263" i="17"/>
  <c r="G263" i="17" s="1"/>
  <c r="H263" i="17" s="1"/>
  <c r="I263" i="17" s="1"/>
  <c r="D175" i="17"/>
  <c r="G175" i="17" s="1"/>
  <c r="H175" i="17" s="1"/>
  <c r="I175" i="17" s="1"/>
  <c r="D231" i="17"/>
  <c r="G231" i="17" s="1"/>
  <c r="H231" i="17" s="1"/>
  <c r="I231" i="17" s="1"/>
  <c r="D143" i="17"/>
  <c r="D86" i="17"/>
  <c r="D757" i="17"/>
  <c r="D724" i="17"/>
  <c r="D680" i="17"/>
  <c r="D570" i="17"/>
  <c r="D537" i="17"/>
  <c r="D504" i="17"/>
  <c r="D449" i="17"/>
  <c r="D416" i="17"/>
  <c r="D383" i="17"/>
  <c r="D306" i="17"/>
  <c r="D298" i="17"/>
  <c r="G298" i="17" s="1"/>
  <c r="H298" i="17" s="1"/>
  <c r="I298" i="17" s="1"/>
  <c r="D273" i="17"/>
  <c r="D196" i="17"/>
  <c r="D462" i="17"/>
  <c r="D286" i="17"/>
  <c r="D198" i="17"/>
  <c r="D110" i="17"/>
  <c r="D120" i="17"/>
  <c r="E76" i="17"/>
  <c r="E428" i="17"/>
  <c r="E472" i="17"/>
  <c r="D461" i="17"/>
  <c r="D439" i="17"/>
  <c r="G439" i="17" s="1"/>
  <c r="H439" i="17" s="1"/>
  <c r="I439" i="17" s="1"/>
  <c r="D186" i="17"/>
  <c r="D407" i="17"/>
  <c r="D99" i="17"/>
  <c r="G99" i="17" s="1"/>
  <c r="H99" i="17" s="1"/>
  <c r="I99" i="17" s="1"/>
  <c r="D97" i="17"/>
  <c r="D768" i="17"/>
  <c r="D735" i="17"/>
  <c r="D614" i="17"/>
  <c r="D581" i="17"/>
  <c r="D548" i="17"/>
  <c r="D460" i="17"/>
  <c r="D427" i="17"/>
  <c r="D419" i="17"/>
  <c r="D317" i="17"/>
  <c r="D240" i="17"/>
  <c r="D207" i="17"/>
  <c r="D163" i="17"/>
  <c r="D130" i="17"/>
  <c r="D176" i="17"/>
  <c r="D87" i="17"/>
  <c r="D109" i="17"/>
  <c r="H750" i="17"/>
  <c r="G532" i="17"/>
  <c r="G294" i="17"/>
  <c r="G522" i="17"/>
  <c r="G100" i="17"/>
  <c r="I24" i="17"/>
  <c r="I409" i="17"/>
  <c r="H511" i="17"/>
  <c r="I511" i="17"/>
  <c r="I608" i="17"/>
  <c r="H608" i="17"/>
  <c r="G608" i="17"/>
  <c r="I738" i="17"/>
  <c r="H738" i="17"/>
  <c r="H27" i="17"/>
  <c r="I27" i="17"/>
  <c r="I205" i="17"/>
  <c r="G205" i="17"/>
  <c r="G469" i="17"/>
  <c r="I469" i="17"/>
  <c r="G47" i="17"/>
  <c r="I47" i="17"/>
  <c r="G355" i="17"/>
  <c r="I355" i="17"/>
  <c r="H355" i="17"/>
  <c r="I584" i="17"/>
  <c r="H584" i="17"/>
  <c r="G584" i="17"/>
  <c r="H771" i="17"/>
  <c r="G771" i="17"/>
  <c r="I771" i="17"/>
  <c r="I513" i="17"/>
  <c r="G513" i="17"/>
  <c r="C122" i="17"/>
  <c r="I546" i="17"/>
  <c r="H546" i="17"/>
  <c r="G546" i="17"/>
  <c r="H575" i="17"/>
  <c r="G575" i="17"/>
  <c r="I575" i="17"/>
  <c r="G543" i="17"/>
  <c r="I543" i="17"/>
  <c r="H543" i="17"/>
  <c r="G657" i="17"/>
  <c r="I657" i="17"/>
  <c r="H657" i="17"/>
  <c r="H672" i="17"/>
  <c r="I672" i="17"/>
  <c r="I711" i="17"/>
  <c r="H711" i="17"/>
  <c r="G711" i="17"/>
  <c r="G248" i="17"/>
  <c r="I248" i="17"/>
  <c r="G538" i="17"/>
  <c r="I538" i="17"/>
  <c r="H538" i="17"/>
  <c r="H469" i="17"/>
  <c r="G27" i="17"/>
  <c r="G745" i="17"/>
  <c r="G506" i="17"/>
  <c r="G268" i="17"/>
  <c r="G434" i="17"/>
  <c r="G426" i="17"/>
  <c r="H73" i="17"/>
  <c r="H585" i="17"/>
  <c r="H347" i="17"/>
  <c r="H145" i="17"/>
  <c r="I222" i="17"/>
  <c r="G222" i="17"/>
  <c r="H222" i="17"/>
  <c r="H520" i="17"/>
  <c r="G520" i="17"/>
  <c r="I520" i="17"/>
  <c r="H683" i="17"/>
  <c r="I683" i="17"/>
  <c r="I722" i="17"/>
  <c r="H722" i="17"/>
  <c r="G722" i="17"/>
  <c r="I326" i="17"/>
  <c r="H326" i="17"/>
  <c r="G326" i="17"/>
  <c r="H300" i="17"/>
  <c r="G300" i="17"/>
  <c r="I300" i="17"/>
  <c r="H223" i="17"/>
  <c r="G223" i="17"/>
  <c r="I223" i="17"/>
  <c r="G487" i="17"/>
  <c r="I487" i="17"/>
  <c r="H487" i="17"/>
  <c r="G116" i="17"/>
  <c r="I116" i="17"/>
  <c r="H116" i="17"/>
  <c r="C56" i="17"/>
  <c r="H773" i="17"/>
  <c r="G773" i="17"/>
  <c r="I773" i="17"/>
  <c r="H147" i="17"/>
  <c r="G147" i="17"/>
  <c r="I147" i="17"/>
  <c r="H740" i="17"/>
  <c r="G740" i="17"/>
  <c r="I740" i="17"/>
  <c r="I266" i="17"/>
  <c r="G266" i="17"/>
  <c r="H628" i="17"/>
  <c r="G628" i="17"/>
  <c r="I628" i="17"/>
  <c r="G613" i="17"/>
  <c r="H613" i="17"/>
  <c r="I613" i="17"/>
  <c r="H631" i="17"/>
  <c r="G631" i="17"/>
  <c r="I631" i="17"/>
  <c r="H445" i="17"/>
  <c r="I445" i="17"/>
  <c r="I600" i="17"/>
  <c r="H600" i="17"/>
  <c r="G600" i="17"/>
  <c r="G683" i="17"/>
  <c r="E44" i="17"/>
  <c r="D44" i="17"/>
  <c r="H50" i="17"/>
  <c r="G682" i="17"/>
  <c r="G470" i="17"/>
  <c r="G206" i="17"/>
  <c r="H629" i="17"/>
  <c r="G400" i="17"/>
  <c r="I398" i="17"/>
  <c r="H398" i="17"/>
  <c r="G398" i="17"/>
  <c r="H181" i="17"/>
  <c r="G181" i="17"/>
  <c r="I181" i="17"/>
  <c r="H727" i="17"/>
  <c r="G727" i="17"/>
  <c r="I727" i="17"/>
  <c r="H756" i="17"/>
  <c r="G756" i="17"/>
  <c r="I756" i="17"/>
  <c r="H401" i="17"/>
  <c r="G401" i="17"/>
  <c r="I401" i="17"/>
  <c r="H564" i="17"/>
  <c r="G564" i="17"/>
  <c r="I564" i="17"/>
  <c r="G695" i="17"/>
  <c r="H695" i="17"/>
  <c r="I695" i="17"/>
  <c r="G489" i="17"/>
  <c r="I489" i="17"/>
  <c r="H489" i="17"/>
  <c r="G168" i="17"/>
  <c r="I168" i="17"/>
  <c r="D66" i="17"/>
  <c r="E55" i="17"/>
  <c r="D55" i="17"/>
  <c r="G55" i="17" s="1"/>
  <c r="H55" i="17" s="1"/>
  <c r="I55" i="17" s="1"/>
  <c r="G249" i="17"/>
  <c r="I249" i="17"/>
  <c r="D121" i="17"/>
  <c r="G414" i="17"/>
  <c r="I414" i="17"/>
  <c r="H414" i="17"/>
  <c r="I276" i="17"/>
  <c r="H276" i="17"/>
  <c r="G276" i="17"/>
  <c r="H566" i="17"/>
  <c r="I566" i="17"/>
  <c r="I729" i="17"/>
  <c r="H729" i="17"/>
  <c r="G729" i="17"/>
  <c r="H188" i="17"/>
  <c r="G188" i="17"/>
  <c r="I188" i="17"/>
  <c r="I380" i="17"/>
  <c r="H380" i="17"/>
  <c r="G380" i="17"/>
  <c r="I652" i="17"/>
  <c r="G652" i="17"/>
  <c r="H776" i="17"/>
  <c r="G646" i="17"/>
  <c r="G444" i="17"/>
  <c r="G180" i="17"/>
  <c r="I124" i="17"/>
  <c r="H205" i="17"/>
  <c r="H106" i="17"/>
  <c r="I435" i="17"/>
  <c r="H714" i="17"/>
  <c r="G714" i="17"/>
  <c r="I714" i="17"/>
  <c r="I593" i="17"/>
  <c r="G593" i="17"/>
  <c r="H593" i="17"/>
  <c r="I681" i="17"/>
  <c r="G681" i="17"/>
  <c r="H681" i="17"/>
  <c r="H60" i="17"/>
  <c r="I60" i="17"/>
  <c r="G60" i="17"/>
  <c r="I436" i="17"/>
  <c r="G436" i="17"/>
  <c r="H436" i="17"/>
  <c r="H291" i="17"/>
  <c r="I291" i="17"/>
  <c r="G291" i="17"/>
  <c r="H432" i="17"/>
  <c r="I432" i="17"/>
  <c r="G432" i="17"/>
  <c r="I62" i="17"/>
  <c r="G62" i="17"/>
  <c r="H62" i="17"/>
  <c r="I51" i="17"/>
  <c r="G51" i="17"/>
  <c r="H51" i="17"/>
  <c r="G33" i="17"/>
  <c r="H33" i="17"/>
  <c r="I33" i="17"/>
  <c r="I28" i="17"/>
  <c r="G28" i="17"/>
  <c r="H28" i="17"/>
  <c r="H502" i="17"/>
  <c r="I502" i="17"/>
  <c r="G502" i="17"/>
  <c r="H458" i="17"/>
  <c r="I458" i="17"/>
  <c r="G458" i="17"/>
  <c r="I282" i="17"/>
  <c r="H282" i="17"/>
  <c r="I313" i="17"/>
  <c r="H313" i="17"/>
  <c r="G313" i="17"/>
  <c r="G279" i="17"/>
  <c r="I279" i="17"/>
  <c r="H279" i="17"/>
  <c r="H675" i="17"/>
  <c r="G675" i="17"/>
  <c r="I675" i="17"/>
  <c r="H137" i="17"/>
  <c r="G49" i="17"/>
  <c r="I49" i="17"/>
  <c r="H49" i="17"/>
  <c r="G199" i="17"/>
  <c r="H199" i="17"/>
  <c r="I199" i="17"/>
  <c r="H23" i="17"/>
  <c r="G23" i="17"/>
  <c r="I23" i="17"/>
  <c r="H173" i="17"/>
  <c r="G173" i="17"/>
  <c r="I173" i="17"/>
  <c r="G323" i="17"/>
  <c r="I323" i="17"/>
  <c r="H323" i="17"/>
  <c r="I111" i="17"/>
  <c r="H111" i="17"/>
  <c r="G111" i="17"/>
  <c r="I261" i="17"/>
  <c r="H261" i="17"/>
  <c r="G261" i="17"/>
  <c r="G411" i="17"/>
  <c r="H411" i="17"/>
  <c r="I411" i="17"/>
  <c r="I569" i="17"/>
  <c r="H569" i="17"/>
  <c r="G569" i="17"/>
  <c r="G721" i="17"/>
  <c r="I721" i="17"/>
  <c r="H721" i="17"/>
  <c r="I375" i="17"/>
  <c r="H375" i="17"/>
  <c r="G375" i="17"/>
  <c r="AC100" i="4"/>
  <c r="AD100" i="4" s="1"/>
  <c r="V100" i="4"/>
  <c r="W100" i="4" s="1"/>
  <c r="X100" i="4" s="1"/>
  <c r="H694" i="17"/>
  <c r="G694" i="17"/>
  <c r="I694" i="17"/>
  <c r="H85" i="17"/>
  <c r="G85" i="17"/>
  <c r="I85" i="17"/>
  <c r="H235" i="17"/>
  <c r="G235" i="17"/>
  <c r="I235" i="17"/>
  <c r="E22" i="17"/>
  <c r="D22" i="17"/>
  <c r="I700" i="17"/>
  <c r="H700" i="17"/>
  <c r="G700" i="17"/>
  <c r="G59" i="17"/>
  <c r="I59" i="17"/>
  <c r="H59" i="17"/>
  <c r="H209" i="17"/>
  <c r="G209" i="17"/>
  <c r="I209" i="17"/>
  <c r="G357" i="17"/>
  <c r="I357" i="17"/>
  <c r="H357" i="17"/>
  <c r="G155" i="17"/>
  <c r="I155" i="17"/>
  <c r="H155" i="17"/>
  <c r="I305" i="17"/>
  <c r="H305" i="17"/>
  <c r="G305" i="17"/>
  <c r="H455" i="17"/>
  <c r="G455" i="17"/>
  <c r="I455" i="17"/>
  <c r="G605" i="17"/>
  <c r="I605" i="17"/>
  <c r="H605" i="17"/>
  <c r="G755" i="17"/>
  <c r="I755" i="17"/>
  <c r="H755" i="17"/>
  <c r="I137" i="17"/>
  <c r="G696" i="17"/>
  <c r="I696" i="17"/>
  <c r="H696" i="17"/>
  <c r="G225" i="17"/>
  <c r="I225" i="17"/>
  <c r="H225" i="17"/>
  <c r="G533" i="17"/>
  <c r="I533" i="17"/>
  <c r="H533" i="17"/>
  <c r="X23" i="4"/>
  <c r="G129" i="17"/>
  <c r="H129" i="17"/>
  <c r="I129" i="17"/>
  <c r="I269" i="17"/>
  <c r="H269" i="17"/>
  <c r="G269" i="17"/>
  <c r="H692" i="17"/>
  <c r="G692" i="17"/>
  <c r="I692" i="17"/>
  <c r="G93" i="17"/>
  <c r="I93" i="17"/>
  <c r="H93" i="17"/>
  <c r="G243" i="17"/>
  <c r="H243" i="17"/>
  <c r="I243" i="17"/>
  <c r="I41" i="17"/>
  <c r="G41" i="17"/>
  <c r="H41" i="17"/>
  <c r="I191" i="17"/>
  <c r="G191" i="17"/>
  <c r="H191" i="17"/>
  <c r="G341" i="17"/>
  <c r="H341" i="17"/>
  <c r="I341" i="17"/>
  <c r="G499" i="17"/>
  <c r="I499" i="17"/>
  <c r="H499" i="17"/>
  <c r="G639" i="17"/>
  <c r="I639" i="17"/>
  <c r="H639" i="17"/>
  <c r="H9" i="17"/>
  <c r="G20" i="17"/>
  <c r="H20" i="17"/>
  <c r="E166" i="17"/>
  <c r="D166" i="17"/>
  <c r="I100" i="4"/>
  <c r="AA100" i="4" s="1"/>
  <c r="AB100" i="4" s="1"/>
  <c r="V8" i="1"/>
  <c r="M8" i="1"/>
  <c r="Q309" i="4"/>
  <c r="R309" i="4" s="1"/>
  <c r="X309" i="4" s="1"/>
  <c r="I199" i="4"/>
  <c r="AA199" i="4" s="1"/>
  <c r="AB199" i="4" s="1"/>
  <c r="S199" i="4"/>
  <c r="T199" i="4" s="1"/>
  <c r="X199" i="4" s="1"/>
  <c r="AC199" i="4"/>
  <c r="AD199" i="4" s="1"/>
  <c r="H268" i="17" l="1"/>
  <c r="I179" i="17"/>
  <c r="H179" i="17"/>
  <c r="G179" i="17"/>
  <c r="G407" i="17"/>
  <c r="H407" i="17" s="1"/>
  <c r="I407" i="17" s="1"/>
  <c r="G120" i="17"/>
  <c r="H120" i="17" s="1"/>
  <c r="I120" i="17" s="1"/>
  <c r="D153" i="17"/>
  <c r="E339" i="17"/>
  <c r="G31" i="17"/>
  <c r="H31" i="17"/>
  <c r="I332" i="17"/>
  <c r="H332" i="17"/>
  <c r="G332" i="17"/>
  <c r="H540" i="17"/>
  <c r="G540" i="17"/>
  <c r="I540" i="17"/>
  <c r="G524" i="17"/>
  <c r="I524" i="17"/>
  <c r="H524" i="17"/>
  <c r="G195" i="17"/>
  <c r="H195" i="17"/>
  <c r="I195" i="17"/>
  <c r="H183" i="17"/>
  <c r="G183" i="17"/>
  <c r="I183" i="17"/>
  <c r="G257" i="17"/>
  <c r="H257" i="17"/>
  <c r="I257" i="17"/>
  <c r="G176" i="17"/>
  <c r="H176" i="17" s="1"/>
  <c r="I176" i="17" s="1"/>
  <c r="G307" i="17"/>
  <c r="H307" i="17" s="1"/>
  <c r="I307" i="17" s="1"/>
  <c r="D164" i="17"/>
  <c r="G164" i="17" s="1"/>
  <c r="H164" i="17" s="1"/>
  <c r="I164" i="17" s="1"/>
  <c r="D516" i="17"/>
  <c r="E208" i="17"/>
  <c r="E187" i="17"/>
  <c r="G187" i="17" s="1"/>
  <c r="H187" i="17" s="1"/>
  <c r="I187" i="17" s="1"/>
  <c r="E350" i="17"/>
  <c r="D318" i="17"/>
  <c r="E131" i="17"/>
  <c r="G131" i="17" s="1"/>
  <c r="H131" i="17" s="1"/>
  <c r="I131" i="17" s="1"/>
  <c r="E207" i="17"/>
  <c r="G207" i="17" s="1"/>
  <c r="E218" i="17"/>
  <c r="G384" i="17"/>
  <c r="H384" i="17" s="1"/>
  <c r="I384" i="17" s="1"/>
  <c r="D351" i="17"/>
  <c r="G351" i="17" s="1"/>
  <c r="H351" i="17" s="1"/>
  <c r="I351" i="17" s="1"/>
  <c r="E362" i="17"/>
  <c r="G362" i="17" s="1"/>
  <c r="H362" i="17" s="1"/>
  <c r="I362" i="17" s="1"/>
  <c r="E559" i="17"/>
  <c r="E482" i="17"/>
  <c r="H431" i="17"/>
  <c r="I431" i="17"/>
  <c r="G431" i="17"/>
  <c r="H247" i="17"/>
  <c r="I247" i="17"/>
  <c r="G247" i="17"/>
  <c r="H42" i="17"/>
  <c r="G42" i="17"/>
  <c r="G221" i="17"/>
  <c r="I221" i="17"/>
  <c r="H221" i="17"/>
  <c r="I216" i="17"/>
  <c r="G216" i="17"/>
  <c r="H216" i="17"/>
  <c r="G483" i="17"/>
  <c r="H483" i="17" s="1"/>
  <c r="I483" i="17" s="1"/>
  <c r="I194" i="17"/>
  <c r="G194" i="17"/>
  <c r="H194" i="17"/>
  <c r="H427" i="17"/>
  <c r="G427" i="17"/>
  <c r="AE100" i="4"/>
  <c r="G44" i="17"/>
  <c r="H44" i="17" s="1"/>
  <c r="I44" i="17" s="1"/>
  <c r="E122" i="17"/>
  <c r="D122" i="17"/>
  <c r="H735" i="17"/>
  <c r="G735" i="17"/>
  <c r="G339" i="17"/>
  <c r="H339" i="17"/>
  <c r="G174" i="17"/>
  <c r="H174" i="17"/>
  <c r="H394" i="17"/>
  <c r="G394" i="17"/>
  <c r="H515" i="17"/>
  <c r="G515" i="17"/>
  <c r="H75" i="17"/>
  <c r="G75" i="17"/>
  <c r="G208" i="17"/>
  <c r="H208" i="17" s="1"/>
  <c r="I208" i="17" s="1"/>
  <c r="D241" i="17"/>
  <c r="D395" i="17"/>
  <c r="G395" i="17" s="1"/>
  <c r="H395" i="17" s="1"/>
  <c r="I395" i="17" s="1"/>
  <c r="E340" i="17"/>
  <c r="E143" i="17"/>
  <c r="E691" i="17"/>
  <c r="E658" i="17"/>
  <c r="E45" i="17"/>
  <c r="D45" i="17"/>
  <c r="E87" i="17"/>
  <c r="G87" i="17" s="1"/>
  <c r="H87" i="17" s="1"/>
  <c r="I87" i="17" s="1"/>
  <c r="E474" i="17"/>
  <c r="E383" i="17"/>
  <c r="H383" i="17" s="1"/>
  <c r="D691" i="17"/>
  <c r="E406" i="17"/>
  <c r="E133" i="17"/>
  <c r="E56" i="17"/>
  <c r="D56" i="17"/>
  <c r="G130" i="17"/>
  <c r="H130" i="17"/>
  <c r="G570" i="17"/>
  <c r="H570" i="17"/>
  <c r="G526" i="17"/>
  <c r="H526" i="17"/>
  <c r="H76" i="17"/>
  <c r="G76" i="17"/>
  <c r="I76" i="17"/>
  <c r="H218" i="17"/>
  <c r="G218" i="17"/>
  <c r="G658" i="17"/>
  <c r="H658" i="17"/>
  <c r="G119" i="17"/>
  <c r="H119" i="17"/>
  <c r="H559" i="17"/>
  <c r="G559" i="17"/>
  <c r="G252" i="17"/>
  <c r="H252" i="17" s="1"/>
  <c r="I252" i="17" s="1"/>
  <c r="G406" i="17"/>
  <c r="H406" i="17" s="1"/>
  <c r="I406" i="17" s="1"/>
  <c r="G472" i="17"/>
  <c r="H472" i="17" s="1"/>
  <c r="I472" i="17" s="1"/>
  <c r="E197" i="17"/>
  <c r="E230" i="17"/>
  <c r="E262" i="17"/>
  <c r="H262" i="17" s="1"/>
  <c r="E110" i="17"/>
  <c r="G110" i="17" s="1"/>
  <c r="H110" i="17" s="1"/>
  <c r="I110" i="17" s="1"/>
  <c r="E496" i="17"/>
  <c r="G496" i="17" s="1"/>
  <c r="H496" i="17" s="1"/>
  <c r="I496" i="17" s="1"/>
  <c r="E505" i="17"/>
  <c r="E144" i="17"/>
  <c r="G144" i="17" s="1"/>
  <c r="H144" i="17" s="1"/>
  <c r="I144" i="17" s="1"/>
  <c r="E186" i="17"/>
  <c r="G186" i="17" s="1"/>
  <c r="H186" i="17" s="1"/>
  <c r="I186" i="17" s="1"/>
  <c r="E460" i="17"/>
  <c r="E417" i="17"/>
  <c r="E53" i="17"/>
  <c r="E713" i="17"/>
  <c r="E416" i="17"/>
  <c r="E196" i="17"/>
  <c r="E680" i="17"/>
  <c r="E419" i="17"/>
  <c r="E669" i="17"/>
  <c r="E746" i="17"/>
  <c r="E702" i="17"/>
  <c r="E141" i="17"/>
  <c r="E240" i="17"/>
  <c r="E318" i="17"/>
  <c r="E198" i="17"/>
  <c r="E273" i="17"/>
  <c r="G273" i="17" s="1"/>
  <c r="E494" i="17"/>
  <c r="G494" i="17" s="1"/>
  <c r="H494" i="17" s="1"/>
  <c r="I494" i="17" s="1"/>
  <c r="E768" i="17"/>
  <c r="H768" i="17" s="1"/>
  <c r="E86" i="17"/>
  <c r="G86" i="17" s="1"/>
  <c r="E253" i="17"/>
  <c r="G253" i="17" s="1"/>
  <c r="H253" i="17" s="1"/>
  <c r="I253" i="17" s="1"/>
  <c r="E373" i="17"/>
  <c r="G373" i="17" s="1"/>
  <c r="H373" i="17" s="1"/>
  <c r="I373" i="17" s="1"/>
  <c r="E286" i="17"/>
  <c r="G286" i="17" s="1"/>
  <c r="H286" i="17" s="1"/>
  <c r="I286" i="17" s="1"/>
  <c r="D428" i="17"/>
  <c r="G428" i="17" s="1"/>
  <c r="H428" i="17" s="1"/>
  <c r="I428" i="17" s="1"/>
  <c r="E329" i="17"/>
  <c r="G329" i="17" s="1"/>
  <c r="H329" i="17" s="1"/>
  <c r="I329" i="17" s="1"/>
  <c r="D54" i="17"/>
  <c r="E450" i="17"/>
  <c r="E185" i="17"/>
  <c r="E757" i="17"/>
  <c r="E241" i="17"/>
  <c r="E330" i="17"/>
  <c r="G330" i="17" s="1"/>
  <c r="H330" i="17" s="1"/>
  <c r="I330" i="17" s="1"/>
  <c r="E473" i="17"/>
  <c r="E229" i="17"/>
  <c r="E504" i="17"/>
  <c r="G504" i="17" s="1"/>
  <c r="E418" i="17"/>
  <c r="E317" i="17"/>
  <c r="E592" i="17"/>
  <c r="E274" i="17"/>
  <c r="G274" i="17" s="1"/>
  <c r="H274" i="17" s="1"/>
  <c r="I274" i="17" s="1"/>
  <c r="E625" i="17"/>
  <c r="H625" i="17" s="1"/>
  <c r="E614" i="17"/>
  <c r="G614" i="17" s="1"/>
  <c r="E285" i="17"/>
  <c r="D340" i="17"/>
  <c r="G340" i="17" s="1"/>
  <c r="H340" i="17" s="1"/>
  <c r="I340" i="17" s="1"/>
  <c r="E517" i="17"/>
  <c r="G517" i="17" s="1"/>
  <c r="D450" i="17"/>
  <c r="E109" i="17"/>
  <c r="G109" i="17" s="1"/>
  <c r="H109" i="17" s="1"/>
  <c r="I109" i="17" s="1"/>
  <c r="E98" i="17"/>
  <c r="G98" i="17" s="1"/>
  <c r="H98" i="17" s="1"/>
  <c r="I98" i="17" s="1"/>
  <c r="E537" i="17"/>
  <c r="E108" i="17"/>
  <c r="E165" i="17"/>
  <c r="G165" i="17" s="1"/>
  <c r="H165" i="17" s="1"/>
  <c r="I165" i="17" s="1"/>
  <c r="E97" i="17"/>
  <c r="C46" i="17"/>
  <c r="E65" i="17"/>
  <c r="E154" i="17"/>
  <c r="G154" i="17" s="1"/>
  <c r="H154" i="17" s="1"/>
  <c r="I154" i="17" s="1"/>
  <c r="E297" i="17"/>
  <c r="G297" i="17" s="1"/>
  <c r="H297" i="17" s="1"/>
  <c r="I297" i="17" s="1"/>
  <c r="E405" i="17"/>
  <c r="E548" i="17"/>
  <c r="H548" i="17" s="1"/>
  <c r="E328" i="17"/>
  <c r="E153" i="17"/>
  <c r="G153" i="17" s="1"/>
  <c r="H153" i="17" s="1"/>
  <c r="I153" i="17" s="1"/>
  <c r="E66" i="17"/>
  <c r="E636" i="17"/>
  <c r="G636" i="17" s="1"/>
  <c r="E287" i="17"/>
  <c r="G287" i="17" s="1"/>
  <c r="H287" i="17" s="1"/>
  <c r="I287" i="17" s="1"/>
  <c r="E438" i="17"/>
  <c r="G438" i="17" s="1"/>
  <c r="E462" i="17"/>
  <c r="G462" i="17" s="1"/>
  <c r="H462" i="17" s="1"/>
  <c r="I462" i="17" s="1"/>
  <c r="E142" i="17"/>
  <c r="G142" i="17" s="1"/>
  <c r="H142" i="17" s="1"/>
  <c r="I142" i="17" s="1"/>
  <c r="E461" i="17"/>
  <c r="E54" i="17"/>
  <c r="E77" i="17"/>
  <c r="E361" i="17"/>
  <c r="E449" i="17"/>
  <c r="H449" i="17" s="1"/>
  <c r="E284" i="17"/>
  <c r="E121" i="17"/>
  <c r="G121" i="17" s="1"/>
  <c r="H121" i="17" s="1"/>
  <c r="I121" i="17" s="1"/>
  <c r="E581" i="17"/>
  <c r="E64" i="17"/>
  <c r="E372" i="17"/>
  <c r="E152" i="17"/>
  <c r="E493" i="17"/>
  <c r="D77" i="17"/>
  <c r="G163" i="17"/>
  <c r="H163" i="17"/>
  <c r="G198" i="17"/>
  <c r="H198" i="17" s="1"/>
  <c r="I198" i="17" s="1"/>
  <c r="G143" i="17"/>
  <c r="H143" i="17" s="1"/>
  <c r="I143" i="17" s="1"/>
  <c r="G220" i="17"/>
  <c r="H220" i="17" s="1"/>
  <c r="I220" i="17" s="1"/>
  <c r="H636" i="17"/>
  <c r="G230" i="17"/>
  <c r="H230" i="17" s="1"/>
  <c r="I230" i="17" s="1"/>
  <c r="H251" i="17"/>
  <c r="G251" i="17"/>
  <c r="G219" i="17"/>
  <c r="H219" i="17" s="1"/>
  <c r="I219" i="17" s="1"/>
  <c r="H474" i="17"/>
  <c r="G474" i="17"/>
  <c r="I474" i="17"/>
  <c r="G603" i="17"/>
  <c r="H603" i="17"/>
  <c r="G285" i="17"/>
  <c r="H285" i="17" s="1"/>
  <c r="I285" i="17" s="1"/>
  <c r="G318" i="17"/>
  <c r="H318" i="17" s="1"/>
  <c r="I318" i="17" s="1"/>
  <c r="G505" i="17"/>
  <c r="H505" i="17" s="1"/>
  <c r="I505" i="17" s="1"/>
  <c r="H614" i="17"/>
  <c r="G461" i="17"/>
  <c r="G306" i="17"/>
  <c r="H306" i="17"/>
  <c r="H724" i="17"/>
  <c r="G724" i="17"/>
  <c r="G396" i="17"/>
  <c r="H396" i="17" s="1"/>
  <c r="I396" i="17" s="1"/>
  <c r="H295" i="17"/>
  <c r="G295" i="17"/>
  <c r="G471" i="17"/>
  <c r="H471" i="17"/>
  <c r="I517" i="17"/>
  <c r="G296" i="17"/>
  <c r="H296" i="17" s="1"/>
  <c r="I296" i="17" s="1"/>
  <c r="H350" i="17"/>
  <c r="G350" i="17"/>
  <c r="G482" i="17"/>
  <c r="H482" i="17"/>
  <c r="G647" i="17"/>
  <c r="H647" i="17"/>
  <c r="I516" i="17"/>
  <c r="G516" i="17"/>
  <c r="H516" i="17"/>
  <c r="G197" i="17"/>
  <c r="H197" i="17" s="1"/>
  <c r="I197" i="17" s="1"/>
  <c r="D133" i="17"/>
  <c r="G133" i="17" s="1"/>
  <c r="H133" i="17" s="1"/>
  <c r="I133" i="17" s="1"/>
  <c r="G22" i="17"/>
  <c r="H22" i="17" s="1"/>
  <c r="I22" i="17" s="1"/>
  <c r="AE199" i="4"/>
  <c r="G166" i="17"/>
  <c r="H166" i="17" s="1"/>
  <c r="I166" i="17" s="1"/>
  <c r="H207" i="17" l="1"/>
  <c r="H517" i="17"/>
  <c r="G450" i="17"/>
  <c r="H450" i="17" s="1"/>
  <c r="I450" i="17" s="1"/>
  <c r="G152" i="17"/>
  <c r="H152" i="17"/>
  <c r="G66" i="17"/>
  <c r="H66" i="17"/>
  <c r="I66" i="17"/>
  <c r="H405" i="17"/>
  <c r="G405" i="17"/>
  <c r="H65" i="17"/>
  <c r="I65" i="17"/>
  <c r="G65" i="17"/>
  <c r="H418" i="17"/>
  <c r="G418" i="17"/>
  <c r="I418" i="17"/>
  <c r="H240" i="17"/>
  <c r="G240" i="17"/>
  <c r="G419" i="17"/>
  <c r="H419" i="17"/>
  <c r="H196" i="17"/>
  <c r="G196" i="17"/>
  <c r="H416" i="17"/>
  <c r="G416" i="17"/>
  <c r="G262" i="17"/>
  <c r="G768" i="17"/>
  <c r="G56" i="17"/>
  <c r="H56" i="17" s="1"/>
  <c r="I56" i="17" s="1"/>
  <c r="G625" i="17"/>
  <c r="G77" i="17"/>
  <c r="I77" i="17"/>
  <c r="H77" i="17"/>
  <c r="H284" i="17"/>
  <c r="G284" i="17"/>
  <c r="E46" i="17"/>
  <c r="D46" i="17"/>
  <c r="H108" i="17"/>
  <c r="G108" i="17"/>
  <c r="G317" i="17"/>
  <c r="H317" i="17"/>
  <c r="G757" i="17"/>
  <c r="H757" i="17"/>
  <c r="G54" i="17"/>
  <c r="H54" i="17" s="1"/>
  <c r="I54" i="17" s="1"/>
  <c r="G713" i="17"/>
  <c r="H713" i="17"/>
  <c r="I417" i="17"/>
  <c r="H417" i="17"/>
  <c r="G417" i="17"/>
  <c r="G460" i="17"/>
  <c r="H460" i="17"/>
  <c r="G383" i="17"/>
  <c r="G449" i="17"/>
  <c r="H372" i="17"/>
  <c r="G372" i="17"/>
  <c r="G64" i="17"/>
  <c r="H64" i="17"/>
  <c r="G361" i="17"/>
  <c r="H361" i="17"/>
  <c r="H461" i="17"/>
  <c r="I461" i="17"/>
  <c r="G229" i="17"/>
  <c r="H229" i="17"/>
  <c r="H141" i="17"/>
  <c r="G141" i="17"/>
  <c r="H702" i="17"/>
  <c r="G702" i="17"/>
  <c r="G746" i="17"/>
  <c r="H746" i="17"/>
  <c r="H53" i="17"/>
  <c r="G53" i="17"/>
  <c r="H438" i="17"/>
  <c r="H86" i="17"/>
  <c r="H273" i="17"/>
  <c r="G45" i="17"/>
  <c r="H45" i="17" s="1"/>
  <c r="I45" i="17" s="1"/>
  <c r="G241" i="17"/>
  <c r="H241" i="17" s="1"/>
  <c r="I241" i="17" s="1"/>
  <c r="G122" i="17"/>
  <c r="H122" i="17" s="1"/>
  <c r="I122" i="17" s="1"/>
  <c r="G548" i="17"/>
  <c r="G493" i="17"/>
  <c r="H493" i="17"/>
  <c r="H581" i="17"/>
  <c r="G581" i="17"/>
  <c r="H328" i="17"/>
  <c r="G328" i="17"/>
  <c r="H97" i="17"/>
  <c r="G97" i="17"/>
  <c r="G537" i="17"/>
  <c r="H537" i="17"/>
  <c r="G592" i="17"/>
  <c r="H592" i="17"/>
  <c r="H473" i="17"/>
  <c r="G473" i="17"/>
  <c r="I473" i="17"/>
  <c r="H185" i="17"/>
  <c r="G185" i="17"/>
  <c r="G669" i="17"/>
  <c r="H669" i="17"/>
  <c r="H680" i="17"/>
  <c r="G680" i="17"/>
  <c r="H691" i="17"/>
  <c r="G691" i="17"/>
  <c r="H504" i="17"/>
  <c r="I419" i="17"/>
  <c r="G46" i="17" l="1"/>
  <c r="H46" i="17" s="1"/>
  <c r="I4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Financiero 04</author>
  </authors>
  <commentList>
    <comment ref="E12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Financiero 04:</t>
        </r>
        <r>
          <rPr>
            <sz val="9"/>
            <color indexed="81"/>
            <rFont val="Tahoma"/>
            <family val="2"/>
          </rPr>
          <t xml:space="preserve">
ERROR DE DIGITACION EN EL FORMUALRIO FINANCIERO</t>
        </r>
      </text>
    </comment>
  </commentList>
</comments>
</file>

<file path=xl/sharedStrings.xml><?xml version="1.0" encoding="utf-8"?>
<sst xmlns="http://schemas.openxmlformats.org/spreadsheetml/2006/main" count="1079" uniqueCount="788">
  <si>
    <t>GUSTAVO PEREZ MARIÑO</t>
  </si>
  <si>
    <t>ELSA MARIA RUEDA LANDINEZ</t>
  </si>
  <si>
    <t>SOCIEDAD TECNICA SOTA LTDA</t>
  </si>
  <si>
    <t>GERARDO CORREDOR VILLALBA</t>
  </si>
  <si>
    <t>CARLOS FERNANDO ANGEL PEREA</t>
  </si>
  <si>
    <t>DIEGO IGNACIO ARENAS</t>
  </si>
  <si>
    <t>RAMIRO MESA BARRERA</t>
  </si>
  <si>
    <t>GERMAN RAMIREZ BARBOSA</t>
  </si>
  <si>
    <t>RESTREPO Y URIBE S.A.S</t>
  </si>
  <si>
    <t>RODRIGO OSORIO OSORIO</t>
  </si>
  <si>
    <t>JORGE ISAAC VELASQUEZ VARGAS</t>
  </si>
  <si>
    <t>JOSE DARIO FERNANDEZ RAMIREZ</t>
  </si>
  <si>
    <t>JUAN AMADO LIZARAZO</t>
  </si>
  <si>
    <t>OSWALDO LUIS GUTIERREZ CHARRY</t>
  </si>
  <si>
    <t>N</t>
  </si>
  <si>
    <t>PLAZO</t>
  </si>
  <si>
    <t>(%)</t>
  </si>
  <si>
    <t>JUAN CARLOS ROJAS ACERO</t>
  </si>
  <si>
    <t>ROADCON LTDA</t>
  </si>
  <si>
    <t>YOLANDA CABRERA BALCAZAR</t>
  </si>
  <si>
    <t>CIVILTEC INGENIEROS LTDA</t>
  </si>
  <si>
    <t>GRUPO METRO COLOMBIA S.A</t>
  </si>
  <si>
    <t>JULIAN ARLY PEDRAZA JIMENEZ</t>
  </si>
  <si>
    <t>OBSERVACIONES:</t>
  </si>
  <si>
    <t>No. Oferta</t>
  </si>
  <si>
    <t>OFERENTE</t>
  </si>
  <si>
    <t>ANEXO 1 - ADENDO 4 - DG-164-2004</t>
  </si>
  <si>
    <t>NUMERO DE GRUPO</t>
  </si>
  <si>
    <t>TOTAL GRUPO DE TRAMOS</t>
  </si>
  <si>
    <t>Tramo 10</t>
  </si>
  <si>
    <t>Tramo 11</t>
  </si>
  <si>
    <t>Tramo 12</t>
  </si>
  <si>
    <t>Tramo 13</t>
  </si>
  <si>
    <t>Tramo 14</t>
  </si>
  <si>
    <t>Tramo 15</t>
  </si>
  <si>
    <t>Tramo 16</t>
  </si>
  <si>
    <t>Tramo 17</t>
  </si>
  <si>
    <t>Tramo 18</t>
  </si>
  <si>
    <t>Tramo 19</t>
  </si>
  <si>
    <t>Tramo 20</t>
  </si>
  <si>
    <t>Tramo 21</t>
  </si>
  <si>
    <t>Tramo 22</t>
  </si>
  <si>
    <t>Tramo 23</t>
  </si>
  <si>
    <t>Tramo 24</t>
  </si>
  <si>
    <t>Tramo 25</t>
  </si>
  <si>
    <t>Tramo 26</t>
  </si>
  <si>
    <t>Tramo 27</t>
  </si>
  <si>
    <t>Tramo 29</t>
  </si>
  <si>
    <t>Tramo 30</t>
  </si>
  <si>
    <t>Tramo 31</t>
  </si>
  <si>
    <t>Tramo 32</t>
  </si>
  <si>
    <t>Tramo 33</t>
  </si>
  <si>
    <t>Tramo 35</t>
  </si>
  <si>
    <t>Tramo 36</t>
  </si>
  <si>
    <t>Tramo 37</t>
  </si>
  <si>
    <t>Tramo 38</t>
  </si>
  <si>
    <t>Tramo 39</t>
  </si>
  <si>
    <t>Tramo 40</t>
  </si>
  <si>
    <t>Tramo 41</t>
  </si>
  <si>
    <t>Tramo 42</t>
  </si>
  <si>
    <t>Tramo 43</t>
  </si>
  <si>
    <t>Tramo 44</t>
  </si>
  <si>
    <t>Tramo 45</t>
  </si>
  <si>
    <t>Tramo 46</t>
  </si>
  <si>
    <t>Tramo 47</t>
  </si>
  <si>
    <t>Tramo 48</t>
  </si>
  <si>
    <t>Tramo 49</t>
  </si>
  <si>
    <t>Tramo 50</t>
  </si>
  <si>
    <t>Tramo 51</t>
  </si>
  <si>
    <t>Tramo 52</t>
  </si>
  <si>
    <t>Tramo 53</t>
  </si>
  <si>
    <t>Tramo 54</t>
  </si>
  <si>
    <t>Tramo 55</t>
  </si>
  <si>
    <t>Tramo 56</t>
  </si>
  <si>
    <t>Tramo 57</t>
  </si>
  <si>
    <t>Tramo 59</t>
  </si>
  <si>
    <t>Tramo 60</t>
  </si>
  <si>
    <t>Tramo 61</t>
  </si>
  <si>
    <t>Tramo 62</t>
  </si>
  <si>
    <t>Tramo 63</t>
  </si>
  <si>
    <t>Tramo 64</t>
  </si>
  <si>
    <t>Tramo 65</t>
  </si>
  <si>
    <t>Tramo 66</t>
  </si>
  <si>
    <t>Tramo 67</t>
  </si>
  <si>
    <t>Tramo 68</t>
  </si>
  <si>
    <t>Tramo 69</t>
  </si>
  <si>
    <t>Tramo 70</t>
  </si>
  <si>
    <t>Tramo 71</t>
  </si>
  <si>
    <t>Tramo 72</t>
  </si>
  <si>
    <t>Tramo 73</t>
  </si>
  <si>
    <t>Tramo 74</t>
  </si>
  <si>
    <t>Tramo 75</t>
  </si>
  <si>
    <t>Tramo 76</t>
  </si>
  <si>
    <t>Tramo 77</t>
  </si>
  <si>
    <t>Tramo 78</t>
  </si>
  <si>
    <t>Tramo 79</t>
  </si>
  <si>
    <t>Tramo 81</t>
  </si>
  <si>
    <t>Tramo 82</t>
  </si>
  <si>
    <t>Tramo 83</t>
  </si>
  <si>
    <t>Tramo 84</t>
  </si>
  <si>
    <t>Tramo 85</t>
  </si>
  <si>
    <t>Tramo 86</t>
  </si>
  <si>
    <t>Tramo 87</t>
  </si>
  <si>
    <t>Tramo 88</t>
  </si>
  <si>
    <t>Tramo 89</t>
  </si>
  <si>
    <t>Tramo 90</t>
  </si>
  <si>
    <t>Tramo 91</t>
  </si>
  <si>
    <t>Tramo 92</t>
  </si>
  <si>
    <t>Tramo 93</t>
  </si>
  <si>
    <t>Tramo 94</t>
  </si>
  <si>
    <t>Tramo 95</t>
  </si>
  <si>
    <t>Tramo 96</t>
  </si>
  <si>
    <t>Tramo 97</t>
  </si>
  <si>
    <t>Tramo 98</t>
  </si>
  <si>
    <t>Tramo 99</t>
  </si>
  <si>
    <t>Tramo 100</t>
  </si>
  <si>
    <t>Activo Corriente</t>
  </si>
  <si>
    <t>Activo Fijo</t>
  </si>
  <si>
    <t>Otros Activos</t>
  </si>
  <si>
    <t>Total Activo</t>
  </si>
  <si>
    <t>Pasivo Corriente</t>
  </si>
  <si>
    <t>Pasivo Mediano y Largo Plazo</t>
  </si>
  <si>
    <t>Total Pasivo</t>
  </si>
  <si>
    <t>Patrimonio</t>
  </si>
  <si>
    <t>Total Pasivo + Patrimonio</t>
  </si>
  <si>
    <t>Utilidad Antes de Impuesto</t>
  </si>
  <si>
    <t>Utilidad Neta</t>
  </si>
  <si>
    <t>Verificación Formulario No. 03</t>
  </si>
  <si>
    <t>Patrimonio Bruto</t>
  </si>
  <si>
    <t>Patrimonio Liquido</t>
  </si>
  <si>
    <t>Renta Liquida</t>
  </si>
  <si>
    <t>Datos Declaración Renta 2003</t>
  </si>
  <si>
    <t>Variación</t>
  </si>
  <si>
    <t>Tramo 01</t>
  </si>
  <si>
    <t>Tramo 02</t>
  </si>
  <si>
    <t>Tramo 03</t>
  </si>
  <si>
    <t>Tramo 04</t>
  </si>
  <si>
    <t>Tramo 05</t>
  </si>
  <si>
    <t>Tramo 06</t>
  </si>
  <si>
    <t>Tramo 07</t>
  </si>
  <si>
    <t>Tramo 08</t>
  </si>
  <si>
    <t>Tramo 09</t>
  </si>
  <si>
    <t>CONSORCIO LAS ANIMAS #1</t>
  </si>
  <si>
    <t>GERMA TORRES SALGADO</t>
  </si>
  <si>
    <t>MARIO GIRALDO ENCISO</t>
  </si>
  <si>
    <t>MANUEL MOSQUERA</t>
  </si>
  <si>
    <t>JORGE DE JESUS E.</t>
  </si>
  <si>
    <t>REPRESENTA Y CONS PAI LTDA</t>
  </si>
  <si>
    <t>ASFALTOS DE OCCID S.A.</t>
  </si>
  <si>
    <t>CONCAY S.A.</t>
  </si>
  <si>
    <t>UNION TEMPORAL PAVIMENTACION DEL CHOCO</t>
  </si>
  <si>
    <t>AULI FERNANDO VELANDIA M</t>
  </si>
  <si>
    <t>HIFO S.A.</t>
  </si>
  <si>
    <t>INFICAS S.A.</t>
  </si>
  <si>
    <t>CATOBRAS LTDA</t>
  </si>
  <si>
    <t>CARLOS MARIO PALACIO CH</t>
  </si>
  <si>
    <t>LUIS CORANDO VELAZQUEZ</t>
  </si>
  <si>
    <t>CONSORCIO GOMGO 35</t>
  </si>
  <si>
    <t>MIGUEL EDGAR ALFONSO</t>
  </si>
  <si>
    <t>ABEL FRANCISCO VALBUENA</t>
  </si>
  <si>
    <t>CESAR GOMEZ</t>
  </si>
  <si>
    <t>LUIS MAYORGA AGUIRRE</t>
  </si>
  <si>
    <t>CONSORCIO PLAN VIAL CHOCO 2005</t>
  </si>
  <si>
    <t>VARGAS VELANDIA LTDA</t>
  </si>
  <si>
    <t>NACIONAL DE PAVIMENTOS LTDA</t>
  </si>
  <si>
    <t>JAIME VARGAS GALINDO</t>
  </si>
  <si>
    <t>VINDICO S.A.</t>
  </si>
  <si>
    <t xml:space="preserve">CONSORCIO LAS ANIMAS #1,,se subsana integrante 1,2porque no conciliacines  </t>
  </si>
  <si>
    <t>EVALUACIÓN FINANCIERA</t>
  </si>
  <si>
    <t xml:space="preserve">INSTITUTO NACIONAL DE VIAS </t>
  </si>
  <si>
    <t>INDICE-ENDEUDAMIENTO</t>
  </si>
  <si>
    <t>DATOS DEL INTERESADO</t>
  </si>
  <si>
    <t>RESULTADO</t>
  </si>
  <si>
    <t>INDICADOR</t>
  </si>
  <si>
    <t>ACTIVO TOTAL</t>
  </si>
  <si>
    <t>PASIVO TOTAL</t>
  </si>
  <si>
    <t>PROPONENTE</t>
  </si>
  <si>
    <t>OFERTA</t>
  </si>
  <si>
    <t>PASIVO CORRIENTE</t>
  </si>
  <si>
    <t>ACTIVO CORRIENTE</t>
  </si>
  <si>
    <t>PATRIMONIO     (Activo Total - Pasivo Total )</t>
  </si>
  <si>
    <t>Req. Min. Solvencia: &gt; =</t>
  </si>
  <si>
    <t>INFORMACIÓN  FINANCIERA - RUP</t>
  </si>
  <si>
    <t>MÓDULO</t>
  </si>
  <si>
    <t>INDICE-LIQUIDEZ</t>
  </si>
  <si>
    <t>Modulo</t>
  </si>
  <si>
    <t>PO</t>
  </si>
  <si>
    <t>VALOR PRESUPUESTO OFICIAL ANUAL(PO)</t>
  </si>
  <si>
    <t>Fórmula: Liquidez=AC/PC&gt;=1,2</t>
  </si>
  <si>
    <t>VICTOR ARBOLEDA CORDOBA</t>
  </si>
  <si>
    <t>INPROTEKTO LIMITADA</t>
  </si>
  <si>
    <t>ANA ISABEL HENDE CARREÑO</t>
  </si>
  <si>
    <t>DIEGO GERARDO ZAPATA ZUÑIGA</t>
  </si>
  <si>
    <t>COPEBA LTDA</t>
  </si>
  <si>
    <t>HUGO ALFREDO POSSO PRADO</t>
  </si>
  <si>
    <t>GUSTAVO ROSO GOMEZ</t>
  </si>
  <si>
    <t>ESAO LTDA</t>
  </si>
  <si>
    <t>RAFAEL AUGUSTO ZAFRA DULCEY</t>
  </si>
  <si>
    <t>LUIS ONESIMO ROSALES ORDOÑEZ</t>
  </si>
  <si>
    <t>ALEX JOAQUIN OSORIO ARAQUE</t>
  </si>
  <si>
    <t>ANTONIO JOSE PEDRAZA JIMENEZ</t>
  </si>
  <si>
    <t>ECOVIAS S.A.S</t>
  </si>
  <si>
    <t>MAGDA PUENTES PRIETO</t>
  </si>
  <si>
    <t>INGENIERIA DE PROYECTOS S.A.S</t>
  </si>
  <si>
    <t>ESTUDIOS TECNICOS S.A.S</t>
  </si>
  <si>
    <t>INGENIEROS CONSULTORES INCORPORADOS LTDA</t>
  </si>
  <si>
    <t>PORCENTAJE DE PARTICIPACION</t>
  </si>
  <si>
    <t>MODULOS ADJUDICADOS</t>
  </si>
  <si>
    <t>VALOR CAPITAL DE TRABAJO DEMANDADO MODULOS ADJUDICADOS</t>
  </si>
  <si>
    <t>VALOR PATRIMONIO REQUERIDO MODULOS ADJUDICADOS</t>
  </si>
  <si>
    <t>CALIDAD DE MIPYME</t>
  </si>
  <si>
    <t>SMMLV 2011</t>
  </si>
  <si>
    <t>SMMLV 2012</t>
  </si>
  <si>
    <t>CALIDAD DE MIPYME EN SMMLV</t>
  </si>
  <si>
    <t>DIN DESARROLLO DE INGENIERIA</t>
  </si>
  <si>
    <t xml:space="preserve">RT-TERRA S.A.S </t>
  </si>
  <si>
    <t xml:space="preserve">INTERESTUDIOS INGENIERIA </t>
  </si>
  <si>
    <t>DPC INGENIEROS S.AS</t>
  </si>
  <si>
    <t>MS INGENIEROS COLOMBIA S.AS.</t>
  </si>
  <si>
    <t xml:space="preserve">MEDINA &amp; RIVERA INGENIEROS ASOCIADOS S.A.S </t>
  </si>
  <si>
    <t>INGESUELOS COLOMBIA LTDA</t>
  </si>
  <si>
    <t>ERNESTO RAFAEL MERLANO MORALES</t>
  </si>
  <si>
    <t>INTERDISEÑOS S.A</t>
  </si>
  <si>
    <t>LA VIALIDAD LTDA</t>
  </si>
  <si>
    <t xml:space="preserve">CONSULTORES TECNICOS Y ECONOMICOS </t>
  </si>
  <si>
    <t>JOYCO S.A.S</t>
  </si>
  <si>
    <t xml:space="preserve">GINPROSA INGENIERIA SL </t>
  </si>
  <si>
    <t>COMPAÑIA DE CONSULTORIA Y CONSTRUCCIONES LTDA</t>
  </si>
  <si>
    <t>SODICO S.A.S</t>
  </si>
  <si>
    <t xml:space="preserve"> </t>
  </si>
  <si>
    <t>URBANISTA INGENIEROS S.A</t>
  </si>
  <si>
    <t>ESTRUCTURADOR COLOMBIA SAS</t>
  </si>
  <si>
    <t>CONSULTORIA Y CONSTRUCCION LTDA CON Y CON</t>
  </si>
  <si>
    <t>INTERVENTORIAS Y CONSULTORIAS EN INGENIERIA S.AS</t>
  </si>
  <si>
    <t>PRODEINCOL S.A.S</t>
  </si>
  <si>
    <t>INTERSA S.A</t>
  </si>
  <si>
    <t>DIEGO  FONSECA CHAVEZ</t>
  </si>
  <si>
    <t>GEOTECNIA Y CIMIENTOS INGEOCIM LTDA</t>
  </si>
  <si>
    <t>CRA SERVICIOS S.A.S</t>
  </si>
  <si>
    <t>WILLIAN ARMANDO CRISTANCHO GARCIA</t>
  </si>
  <si>
    <t>BATEMAN INGENIEROS S.A.S</t>
  </si>
  <si>
    <t>PROEZA CONSULTORES SAS</t>
  </si>
  <si>
    <t xml:space="preserve">JPS INGENIERIA SOCIEDAD ANONIMA </t>
  </si>
  <si>
    <t>ARREDONDO MADRID INGENIEROS CIVILES (a:i:m) LIMITADA</t>
  </si>
  <si>
    <t>COMPAÑÍA COLOMBIANA DE CONSULTORES S.A - CCC S.A</t>
  </si>
  <si>
    <t>MYRIAM VIVIANA CASTLBLANCO VELA</t>
  </si>
  <si>
    <t>CANO JIMENEZ ESTUDIOS S.A</t>
  </si>
  <si>
    <t>MARYLUZ MEJIA DE PUMAREJO</t>
  </si>
  <si>
    <t xml:space="preserve">SERTIC S.A.S </t>
  </si>
  <si>
    <t>CGR S.A.S</t>
  </si>
  <si>
    <t>MOLINA LOPEZ CONSTRUCIONES S.A.S</t>
  </si>
  <si>
    <t>CONSTRUCIONES RMC SAS</t>
  </si>
  <si>
    <t>TECHNE LTDA</t>
  </si>
  <si>
    <t>IPSUM INGENIEROS SAS</t>
  </si>
  <si>
    <t>FELD INGENIERIA LTDA</t>
  </si>
  <si>
    <t>JAMES ALBERTO KAMMERER JIMENEZ</t>
  </si>
  <si>
    <t>GEICOL S.AS</t>
  </si>
  <si>
    <t>MAB INGENIERIA DE VALOR S.A</t>
  </si>
  <si>
    <t>INTERVENTORIAS Y CONSTRUCCIONES LTDA</t>
  </si>
  <si>
    <t>JOSE WILMER CHILITO RIVADENEIRA</t>
  </si>
  <si>
    <t>GNG INGENIERIA S.A.S</t>
  </si>
  <si>
    <t>INCOLTA INTERVENTORIAS Y CONSULTORIAS LTDA</t>
  </si>
  <si>
    <t>CONSULTORIA Y CONSTRUCCIONES COLOMBIA</t>
  </si>
  <si>
    <t>CIZALLA S.A.S</t>
  </si>
  <si>
    <t>SIGA INGENIERIA Y CONSULTORIA S.A SUCURSAL COLOMBIA</t>
  </si>
  <si>
    <t>TRN INGENERIA Y PLANIFICACION DE INFRAESTRUCTURA S.A SUCURSAL COLOMBIA</t>
  </si>
  <si>
    <t>RUTH ELENA TABARES</t>
  </si>
  <si>
    <t>CONSULTORIA CONSTRUHERCA LTDA</t>
  </si>
  <si>
    <t>PROYECTOS E INTERVENTORIAS LTDA</t>
  </si>
  <si>
    <t>MARTHA CECILIA ORDOÑEZ CAMPO</t>
  </si>
  <si>
    <t>CIVING INGENIEROS CONTRATISTAS S EN C</t>
  </si>
  <si>
    <t>LKS COLOMBIA S.A.S</t>
  </si>
  <si>
    <t>GRUPO POSSO S.A.S</t>
  </si>
  <si>
    <t>CIC CONSULTORES DE INGENIERIA Y CIMENTACIONES S.A.S</t>
  </si>
  <si>
    <t>MBM INGENIERIA S.A.S</t>
  </si>
  <si>
    <t>TOP SUELOS INGENIERIA S.A.S</t>
  </si>
  <si>
    <t>MIGUEL MORALES INGENIERIAS S.A.S</t>
  </si>
  <si>
    <t>INGENIERIA Y CONSULTORIA INGECON S.A.S</t>
  </si>
  <si>
    <t>PROYECTOS TECNICOS DE COLOMBIA PROYTECO S.A.S</t>
  </si>
  <si>
    <t xml:space="preserve">CONSULTORIA Y CONSTRUCCION LTDA </t>
  </si>
  <si>
    <t>HIDROVIAS S.A.S</t>
  </si>
  <si>
    <t>INCOPLAN S.A</t>
  </si>
  <si>
    <t>CIVILTEC INGENIEROS LIMITADA</t>
  </si>
  <si>
    <t>EDINTER S.A.S</t>
  </si>
  <si>
    <t>DICONSULTORIA S.A</t>
  </si>
  <si>
    <t>PROYECTOS GEOTECNICOS AMBIENTALES VIALES Y DE INGENIEIRA S.A.S - PI SAS</t>
  </si>
  <si>
    <t>JAIME GARZON CHICA</t>
  </si>
  <si>
    <t>URBANISTAS INGENIEROS</t>
  </si>
  <si>
    <t>CONSULTORIA  INGENIERIA  ESTUDIOS ECONOMICOS  LIMITADA CITEC LTDA</t>
  </si>
  <si>
    <t>CARLOS  ALBERTO PALTA MUNOZ</t>
  </si>
  <si>
    <t>INGENIERIA INTEGRAL DE OBRAS INGEOBRAS S.A.S</t>
  </si>
  <si>
    <t>GEOTERRA CONSULTORES GEOTECNICOS S.A.S</t>
  </si>
  <si>
    <t>NELSON HUMBERTO AREVALO ROJAS</t>
  </si>
  <si>
    <t>JAIME ALBERTO MOLANO FAJARDO</t>
  </si>
  <si>
    <t>COOPERATIVA D EPROFESIONALES DE COLOMBIA " CREER EN LO NUESTRO"</t>
  </si>
  <si>
    <t>VICTOR G RODRIGUEZ RAMIREZ</t>
  </si>
  <si>
    <t>B&amp; H INGENIERIA  LTDA</t>
  </si>
  <si>
    <t>PROVER INGENEIRIA URBANISMO Y CONSTUCCION S.L SUCURSAL COLOMBIA</t>
  </si>
  <si>
    <t>ARCELIA ARIAS DIAZ</t>
  </si>
  <si>
    <t>PHI INGENEIRIA S.A.S</t>
  </si>
  <si>
    <t>ERNESTO JOSE CUERVO MADERO</t>
  </si>
  <si>
    <t>GERMAN ROBERTO RUED AREVALO</t>
  </si>
  <si>
    <t>R-TERRA S.A.S</t>
  </si>
  <si>
    <t>JORGE EMILIO MONTOYA GOYENECHE</t>
  </si>
  <si>
    <t>CODIPRO LTDA</t>
  </si>
  <si>
    <t>VIAS ALFA E.U</t>
  </si>
  <si>
    <t>PROJEKTA LTDA</t>
  </si>
  <si>
    <t>ERJAR Y CIA S.A</t>
  </si>
  <si>
    <t>CONCIC S.A.S</t>
  </si>
  <si>
    <t>RD INGENEIROS CIVILES S.A.S</t>
  </si>
  <si>
    <t>D&amp;B INGENEIROS CIVILES S.A.S</t>
  </si>
  <si>
    <t>PEYCO COLOMBIA</t>
  </si>
  <si>
    <t>ROBERTO GUALDRON BULLA</t>
  </si>
  <si>
    <t>EDGAR LOPEZ JURADO</t>
  </si>
  <si>
    <t>OSCAR LISANDRO PASTRANA</t>
  </si>
  <si>
    <t>PAVIMENTAR S.A</t>
  </si>
  <si>
    <t>INFRAESTRUCTURA NACIONAL</t>
  </si>
  <si>
    <t>YAMIL MONTENEGRO CALDERON</t>
  </si>
  <si>
    <t>CONSTRUCTORA MONTECARLO VIAS  S.A.S</t>
  </si>
  <si>
    <t>HABIL/NO HABIL</t>
  </si>
  <si>
    <t>INCITECO S.A.S</t>
  </si>
  <si>
    <t>CONSULTORIA Y CONSTRUCCIONES  DARLEV S.A.S</t>
  </si>
  <si>
    <t>ALFONSO GOMEZ LEÓN</t>
  </si>
  <si>
    <t>ROMULO TOBO USTEGUI</t>
  </si>
  <si>
    <t>JAIRO ARIAS MENDEZ</t>
  </si>
  <si>
    <t>CONSTRUVIAL LTDA</t>
  </si>
  <si>
    <t>BERNARDO ANCIZAR OSSA LOPEZ</t>
  </si>
  <si>
    <t>COMPAÑÍA NACIONAL DE CONSTRUCTORES E.U</t>
  </si>
  <si>
    <t>INARCO INGENIEROS LTDA</t>
  </si>
  <si>
    <t>ICM INGENIEROS S.A</t>
  </si>
  <si>
    <t>EAR INGENIEROS LTDA</t>
  </si>
  <si>
    <t>GEPAV S.A.S</t>
  </si>
  <si>
    <t>ESTRUCTURAS ESPECIALES S.A</t>
  </si>
  <si>
    <t>FERNANDO LOPEZ ROJAS</t>
  </si>
  <si>
    <t>JAVIER FERNANDO LOPEZ VASQUEZ</t>
  </si>
  <si>
    <t>JR INGENIEROS LIMITADA</t>
  </si>
  <si>
    <t>INCCA LTDA</t>
  </si>
  <si>
    <t>NUBIA YANETH ALVARADO TORRES</t>
  </si>
  <si>
    <t>BERNARDO GIL ZAPATA</t>
  </si>
  <si>
    <t>REDES Y EDIFICACIONES S.A</t>
  </si>
  <si>
    <t>CONVIAL S.A.S</t>
  </si>
  <si>
    <t xml:space="preserve">INGENIERIA Y CIONSTRUCIONES S.A.S </t>
  </si>
  <si>
    <t>INGECON S.A</t>
  </si>
  <si>
    <t>EDIFICACIONES Y VIAS S.A</t>
  </si>
  <si>
    <t>CARMELO JOAQUIN ROSALES AMELL</t>
  </si>
  <si>
    <t>ATL INGENIEROS CONTRATISTAS LTDA</t>
  </si>
  <si>
    <t>JULIO BAHAMON VANEGAS</t>
  </si>
  <si>
    <t>INGENIERIA DE PROYECTOS AML S.A.S</t>
  </si>
  <si>
    <t>VIAS Y CANALES S.A.S</t>
  </si>
  <si>
    <t>JOSE CAMILO CASTRO RUIZ</t>
  </si>
  <si>
    <t>MARIA JULIANA LOZANO SEPULVEDA</t>
  </si>
  <si>
    <t>FRANCISCO NEFTALI SERPA ANAYA</t>
  </si>
  <si>
    <t>ERWIN CARDENAS SCHENEEMAN</t>
  </si>
  <si>
    <t>FIDEL MODESTO MOSQUERA ORDOÑEZ</t>
  </si>
  <si>
    <t>CASTRO TCHERASSI S.A</t>
  </si>
  <si>
    <t>EDUARDO PEDRAZA RINALDY</t>
  </si>
  <si>
    <t>LUIS FERNANDO HOYOS PEREZ</t>
  </si>
  <si>
    <t>VICTOR RAUL NEIRA DELBASTO</t>
  </si>
  <si>
    <t>CONSTCAT INTERNACIONAL AI.E SUCURSAL COLOMBIA</t>
  </si>
  <si>
    <t>CADSA S.A.S</t>
  </si>
  <si>
    <t>WANKA INGENEIRIA S.A.S</t>
  </si>
  <si>
    <t>JOSE ALBERTO ROJAS PRIETO</t>
  </si>
  <si>
    <t>OLT LOGISTICS S.A.S</t>
  </si>
  <si>
    <t>OLT CONSTRUCTORES EU</t>
  </si>
  <si>
    <t>CONSTRUSOCIAL S.A.S</t>
  </si>
  <si>
    <t>CDF INGENEIRIA S.A.S</t>
  </si>
  <si>
    <t>GERMAN VILLANUEVA CALDERON</t>
  </si>
  <si>
    <t>ASFALTAR S.A</t>
  </si>
  <si>
    <t>HIFO S.A</t>
  </si>
  <si>
    <t>SOCIEDAD CONSORCIO PROESCO S.A.S</t>
  </si>
  <si>
    <t>MANUEL ALBERTO MARTINEZ RODRIGUEZ</t>
  </si>
  <si>
    <t>CONSTRUCIONES Y CONSULTORIAS E INTERVENTORIAS DE OBRAS CIVILES</t>
  </si>
  <si>
    <t>KEVIN ALBERTO VILLEGAS DE LA HOZ</t>
  </si>
  <si>
    <t>RAFAEL ANGEL CEPEDA CORONADO</t>
  </si>
  <si>
    <t>GUILLERMO LEON ACERO CASTELLANOS</t>
  </si>
  <si>
    <t>TORRESCAMARA Y CIA DE OPBRAS S.A</t>
  </si>
  <si>
    <t>RSM CIA S.A.S</t>
  </si>
  <si>
    <t>OSCAR ALBERTO GUZMAN TRIVIÑO</t>
  </si>
  <si>
    <t>FREDY AUGUSTO CASTAÑEDA</t>
  </si>
  <si>
    <t>GOMEZ INGENIEROS CONSTRUCTORES S.A.S</t>
  </si>
  <si>
    <t>FREDY ISAAC MEJIA JIMENEZ</t>
  </si>
  <si>
    <t>PATRICIA HELENA MEJIA VERGEL</t>
  </si>
  <si>
    <t xml:space="preserve">ASFALTOS LA HERRERA S.A.S </t>
  </si>
  <si>
    <t>WILLIAM ANGEL MENDIETA</t>
  </si>
  <si>
    <t>JOSE DARIO OSOSRIO BOTERO</t>
  </si>
  <si>
    <t>HORACIO VEGA CARDENAS</t>
  </si>
  <si>
    <t>VNF  S.A</t>
  </si>
  <si>
    <t xml:space="preserve">ZIGURAT INGENIERIA S.A.S                                            </t>
  </si>
  <si>
    <t>GUILLERMO BURGOS GRILLO</t>
  </si>
  <si>
    <t>URIEL EDGARDO HERNANDEZ GAITAN</t>
  </si>
  <si>
    <t>JUAN CARLOS BIRCEÑO CHAVEZ</t>
  </si>
  <si>
    <t>JAIRO LUIS SOCARRAS BONILLA</t>
  </si>
  <si>
    <t>LUIS ALBERTO COBA CHOLE</t>
  </si>
  <si>
    <t xml:space="preserve">MANUEL ANTONIO BUSTAMANTE CIFUENTES </t>
  </si>
  <si>
    <t>CESAR AUGUSTO CONRADO COTES</t>
  </si>
  <si>
    <t>RENE LOPEZ ROAS</t>
  </si>
  <si>
    <t>JORGE EDUARDO BORGOGNO ARANGO</t>
  </si>
  <si>
    <t>ARMANDO MARTINEZ SPADAFORA</t>
  </si>
  <si>
    <t>ORLANDO ENRIQUE JIMENO GOMEZ</t>
  </si>
  <si>
    <t>ICG PROYECTOS S.A.S</t>
  </si>
  <si>
    <t>CARLOS ALBERTO VILLEGAS LOPERA</t>
  </si>
  <si>
    <t>VIAS S.A</t>
  </si>
  <si>
    <t>JOSE MINGAN SANCHEZ</t>
  </si>
  <si>
    <t xml:space="preserve">INFRAESTRUCTURA COLOMBIA  S.A.S </t>
  </si>
  <si>
    <t>NOARCO S.A</t>
  </si>
  <si>
    <t>ALCA INGENEIRIA S.A.S</t>
  </si>
  <si>
    <t>CONSTRUCIONES LAGO S.A.S</t>
  </si>
  <si>
    <t>HENRY ACERO ROMERO</t>
  </si>
  <si>
    <t>WILSON ENRIQUE ARANZALES RINCON</t>
  </si>
  <si>
    <t>ROGELIO ARDILA TORRES</t>
  </si>
  <si>
    <t>PAVIMENTOS EL DORADO S.A.S</t>
  </si>
  <si>
    <t>LUIS ANTONIO ROJAS GIRON</t>
  </si>
  <si>
    <t>VIACOL INGENIEROS CONTRATISTAS LTDA</t>
  </si>
  <si>
    <t>EXCARVAR S.A.S</t>
  </si>
  <si>
    <t xml:space="preserve">CI GRODCO S EN CA  INGENIEROS CIVILES </t>
  </si>
  <si>
    <t>WILLIAN RICARDO MOJICA ROMO</t>
  </si>
  <si>
    <t>JAIRO ENRIQUE VIVEROS CHAVEZ</t>
  </si>
  <si>
    <t>CARLOS ALBERTO VILLEGAS  LOPERA</t>
  </si>
  <si>
    <t>BALLEN BY CIA S.A.S</t>
  </si>
  <si>
    <t>SYS INGENIERIA CIVIL  LTDA</t>
  </si>
  <si>
    <t>INTRUCON LTDA</t>
  </si>
  <si>
    <t>PAVIOBRAS LTDA</t>
  </si>
  <si>
    <t>MARAN LTDA</t>
  </si>
  <si>
    <t>REYES Y RIVEROS LTDA</t>
  </si>
  <si>
    <t>SOFÁN INGENIERIA S.A.S</t>
  </si>
  <si>
    <t>CARLOS EDUARDO ROJAS ZAMBRANO</t>
  </si>
  <si>
    <t>JOSE FERNANDO ANGULO CORTES</t>
  </si>
  <si>
    <t>JUAN CAMILO SILVA RODRIGUEZ</t>
  </si>
  <si>
    <t>MANUEL ANTONIO LEDEZMA MUÑOZ</t>
  </si>
  <si>
    <t>INGENIERIA Y CONSTRUCCIONES S.A.S</t>
  </si>
  <si>
    <t>CONSTRUCCIONES Y OBRAS DE INGENIERIA S.A.S</t>
  </si>
  <si>
    <t>EL CONDOR S.A</t>
  </si>
  <si>
    <t>COSNTRUCTORA TAO LTDA</t>
  </si>
  <si>
    <t>EAR INGENIEROS  LTDA</t>
  </si>
  <si>
    <t>EDUARDO JOSE ALDANA ROBAYO</t>
  </si>
  <si>
    <t>CONSTRUCTORA MP S.A</t>
  </si>
  <si>
    <t>ML INGENIEROS S.A</t>
  </si>
  <si>
    <t>KMC S.A.S</t>
  </si>
  <si>
    <t>HARINSA NAVASFALT S.A</t>
  </si>
  <si>
    <t xml:space="preserve">MANTENIMIENTOS VIALES </t>
  </si>
  <si>
    <t>P&amp;J CONSULTORIA Y CONSTRUCIONES LTDA</t>
  </si>
  <si>
    <t>CUMBRE INGENIERIA S.A.S</t>
  </si>
  <si>
    <t>LUISA FERNANDA OCAMPO REY</t>
  </si>
  <si>
    <t>PEDRO ALFONSO VARGAS</t>
  </si>
  <si>
    <t>MILTON HUGO GARZON HERMANDEZ</t>
  </si>
  <si>
    <t>CONGETER LTDA</t>
  </si>
  <si>
    <t>MIGUEL ALEJANDRO JIMENEZ DIAZ</t>
  </si>
  <si>
    <t>MARCO ANTONIO POSADA HENAO</t>
  </si>
  <si>
    <t>CONSAU LTDA</t>
  </si>
  <si>
    <t>OLAGER AGUDELO PRIETO</t>
  </si>
  <si>
    <t>ROVER ALCISA  COLOMBIA</t>
  </si>
  <si>
    <t>CONSTRUCIONES AR &amp; S LTDA</t>
  </si>
  <si>
    <t>ROMULO TOBO USCATEGUI</t>
  </si>
  <si>
    <t>MBS SOLUTIONS S.A.S</t>
  </si>
  <si>
    <t>VIAS Y CONSTRUCIONES</t>
  </si>
  <si>
    <t>PROCOPAL S.A</t>
  </si>
  <si>
    <t>CONSTRUCIONES AP S.A.S</t>
  </si>
  <si>
    <t>SARIA S.A.S</t>
  </si>
  <si>
    <t>PROYECTOS Y VIAS S.A.S</t>
  </si>
  <si>
    <t>VALORES Y CONTRATOS S.A</t>
  </si>
  <si>
    <t>S&amp;M INGENIERIA S.A.S</t>
  </si>
  <si>
    <t>ESTEBAN MACIAS VARGAS</t>
  </si>
  <si>
    <t>REYES RIVEROS LTDA</t>
  </si>
  <si>
    <t>NOVA SARMIENTO CONSTRUCCIONES LTDA</t>
  </si>
  <si>
    <t>CONSTRUCCION Y DESARROLLO INGENIERIA S.A.S</t>
  </si>
  <si>
    <t>UCOP CONSTUCCIONES S.A. SUCURSAL COLOMBIA</t>
  </si>
  <si>
    <t xml:space="preserve">INFERCAL S.A </t>
  </si>
  <si>
    <t>HB ESTRUCTURAS METALICAS S.A</t>
  </si>
  <si>
    <t>ESTYMA ESTUDIOS Y MANEJOS S.A</t>
  </si>
  <si>
    <t>LUIS GONZALO ROBLES SAENZ</t>
  </si>
  <si>
    <t>VIGA INGENEIRIA S.A.S</t>
  </si>
  <si>
    <t>DANIEL GONZALO ROBLES</t>
  </si>
  <si>
    <t>JORGE ENRIQUE ROJAS ABRIL</t>
  </si>
  <si>
    <t>INVERSIONES MONTEDIEZ S.A.S</t>
  </si>
  <si>
    <t>CIMELEC INGENIERSO S.A.S</t>
  </si>
  <si>
    <t>SOCAR INGENEIRIA LTDA</t>
  </si>
  <si>
    <t>CONSTRUVIAS DE COLOMBIA S.A- CONSTRUVICOL S.A</t>
  </si>
  <si>
    <t>CONSTRUCCIONES VERA S.A</t>
  </si>
  <si>
    <t>SANTANDER ELIECER MAFIOLY CANTILLO</t>
  </si>
  <si>
    <t>INGENIERA Y VIAS S.A.S INGEVIAS</t>
  </si>
  <si>
    <t>EMPRESA DE PROYECTISTAS Y CONSTRUCTORES S.A.S</t>
  </si>
  <si>
    <t>JUAN  CARLOS LEDESMA GUTIERREZ</t>
  </si>
  <si>
    <t>AURELIO GUTIERREZ CASTILLO</t>
  </si>
  <si>
    <t>JUAN FRANCISCO MORILLO ROSERO</t>
  </si>
  <si>
    <t>MARIO ALBERTO HUERTAS COTES</t>
  </si>
  <si>
    <t>GRUPO GEA S.L SUCURSAL COLOMBIA</t>
  </si>
  <si>
    <t>ANGEL OSWALDO ZAPATA CARDENAS</t>
  </si>
  <si>
    <t>JUAN CARLOS DE LOS RIOS PINEDA</t>
  </si>
  <si>
    <t>JUAN CARLOS RIOS RUETA</t>
  </si>
  <si>
    <t>BERAH CONSTRUCIONES S.A.S</t>
  </si>
  <si>
    <t>PROYECTOS CIVILES Y TECNOLOGICOS S.A.S</t>
  </si>
  <si>
    <t>IVAN DARIO RAMIREZ CARDONA</t>
  </si>
  <si>
    <t>ARTURO JURADO ALVARAN</t>
  </si>
  <si>
    <t>SONACOL S.A.S</t>
  </si>
  <si>
    <t>CONSTRUCCIONES RUBAU S.A SUCURSAL COLOMBIA</t>
  </si>
  <si>
    <t>GERMAN TORRES SALGADO</t>
  </si>
  <si>
    <t>GTS CONSTRUCCIONES S.A.S</t>
  </si>
  <si>
    <t>JULIO CESAR SALGADO GALEANO</t>
  </si>
  <si>
    <t>ALFONSO PARRA DE LOS RIOS</t>
  </si>
  <si>
    <t>JORGE HERNAN LOPEZ CARVAJAL</t>
  </si>
  <si>
    <t>JOSE FERNANDO ZULUAGA DUQUE</t>
  </si>
  <si>
    <t>LOPECA LTDA</t>
  </si>
  <si>
    <t>TRAING LTDA</t>
  </si>
  <si>
    <t>RG INGENIERIA LTDA</t>
  </si>
  <si>
    <t>ENGICOL S.A.S</t>
  </si>
  <si>
    <t>COOPERATIVA NACIONAL PARA LA ADMINISTRACION GESTION Y DESARROLLO D EENTIDADES TERRITORIALES- CONGETER LTDA</t>
  </si>
  <si>
    <t>MCI INGENIEROS CONTRATISTAS LTDA</t>
  </si>
  <si>
    <t>INGERCONSULTA S.A.S</t>
  </si>
  <si>
    <t>PARRA Y CIA INGENIEROS CONSTRUCTORES</t>
  </si>
  <si>
    <t>SEÑALES Y VIAS S.A.S</t>
  </si>
  <si>
    <t>MEYAN S.A</t>
  </si>
  <si>
    <t>EXPLANAN S.A</t>
  </si>
  <si>
    <t>CI GRODCO S EN C INGENIEROS CIVILES</t>
  </si>
  <si>
    <t>UCO S.A</t>
  </si>
  <si>
    <t>KMA CONSTRUCCIONES S.A</t>
  </si>
  <si>
    <t>COMPAÑIA DE TRABAJOS URBANOS S.A</t>
  </si>
  <si>
    <t>AZUL SOLUCIONES Y ESPACIOS S.A.S</t>
  </si>
  <si>
    <t>DARIO PEINADO SAAD</t>
  </si>
  <si>
    <t>WILLIAM RICARDO MOJICA TOMO</t>
  </si>
  <si>
    <t>JAIRO ENRIQUE VIVEROS CHAVES</t>
  </si>
  <si>
    <t>JAIME LEONARDO ROMO TAPIA</t>
  </si>
  <si>
    <t>WILLIAM RICARDO MOJICA ROMO</t>
  </si>
  <si>
    <t>MOVIPETROL S.A.S</t>
  </si>
  <si>
    <t>JUAN CARLOS RAMIREZ OSPINA</t>
  </si>
  <si>
    <t>FERNANDO AUGUSTO RAMIREZ RESTREPO</t>
  </si>
  <si>
    <t>CONSTRUCTORA VIAYCO LTDA</t>
  </si>
  <si>
    <t>EDGAR ADOLFO HOYOS GARCIA</t>
  </si>
  <si>
    <t>CARLOS FERNANDO CORDOBA AVILES</t>
  </si>
  <si>
    <t>JUAN PABLO VEGA LLANOS</t>
  </si>
  <si>
    <t>JMV INGENIEROS</t>
  </si>
  <si>
    <t>LYDCO INGENIERIA S.A.S</t>
  </si>
  <si>
    <t>VIC S.A.S</t>
  </si>
  <si>
    <t>VILLA HERNANDEZ Y CIA S.A.S</t>
  </si>
  <si>
    <t>CONSULTORIA Y CONSTRUCCIONES DARLEV S.A.S</t>
  </si>
  <si>
    <t>BOL INGENIEROS ARQUITECTOS S.A</t>
  </si>
  <si>
    <t>IKON GROUP S.A.S</t>
  </si>
  <si>
    <t>CONSTRUCIONES E INVERSIONES BETA S.A.S-CONSINBE S.A.S</t>
  </si>
  <si>
    <t>WILLIAM CARDONA OLMOS</t>
  </si>
  <si>
    <t>JORGE EDAURDO BORGOGNO ARANGO</t>
  </si>
  <si>
    <t>LUIS FERNANDO BOTERO LONDOÑO</t>
  </si>
  <si>
    <t>FRANKLIN RICARDO PIRAGUA ROA</t>
  </si>
  <si>
    <t>GUSTAVO ALBERTO RODRIGUEZ CHAVARRO</t>
  </si>
  <si>
    <t>INGRID YOHANNA BARBOSA RUEDA</t>
  </si>
  <si>
    <t>PROYECTOS DISEÑOS INGENIERIA ARQUITECTURA Y CONSTRUCCIONES LTDA</t>
  </si>
  <si>
    <t>ORLANDO ENRIQUE JIMENO</t>
  </si>
  <si>
    <t>FERNANDO JIMENEZ ROA</t>
  </si>
  <si>
    <t>GERMAN ROBERTO RUEDA AREVALO</t>
  </si>
  <si>
    <t>RAFAEL HUMBERTO ALVAREZ BUSTILLO</t>
  </si>
  <si>
    <t>CARMELO  JOAQUIN GONZALEZ</t>
  </si>
  <si>
    <t>CARMELO  JOAQUIN ROSALES AMELL</t>
  </si>
  <si>
    <t>DONADO ARCE &amp; COMPAÑÍA S.A.S</t>
  </si>
  <si>
    <t>TORRESCAMARA Y CIA DE OBRAS S.A</t>
  </si>
  <si>
    <t>INGENIEIRA Y SUMINISTROS BROCA LTDA</t>
  </si>
  <si>
    <t>SERVICIOS TECNICOS INDUSTRIALES PETROLEROS LTDA</t>
  </si>
  <si>
    <t>BERNARDO ENRIQUE SALAS PARDO</t>
  </si>
  <si>
    <t>SELMAC S.A.S</t>
  </si>
  <si>
    <t>JORGE DIAZ MURCIA</t>
  </si>
  <si>
    <t>CONCRETOS EL DORADO S.A.S</t>
  </si>
  <si>
    <t>NESTOR ORLANDO CADENA</t>
  </si>
  <si>
    <t>YERBALY HERNANCADENA LOZANO</t>
  </si>
  <si>
    <t>REDES EDIFICACIONES S.A</t>
  </si>
  <si>
    <t>CONSTRUCCION Y SANEAMIENTO AMBIENTAL LTDA</t>
  </si>
  <si>
    <t>CLAUDIA MARIA FERRERO</t>
  </si>
  <si>
    <t>JORGE SERRANO</t>
  </si>
  <si>
    <t>ANDRES JULIAN SERRANO CORZO</t>
  </si>
  <si>
    <t>MAVICOL S.A.S</t>
  </si>
  <si>
    <t>JAIME PUERTA ATEHORTUA</t>
  </si>
  <si>
    <t>ASDRUBAL GOMEZ ESPINDOLA</t>
  </si>
  <si>
    <t>JOSE IGANCIO QUINTERO</t>
  </si>
  <si>
    <t>PROVISOCIAL S.A.S</t>
  </si>
  <si>
    <t>EISENHOWER ZAMORA GONZALEZ</t>
  </si>
  <si>
    <t>MINCIVIL S.A</t>
  </si>
  <si>
    <t>LUIS CARLOS PABA ROYERO</t>
  </si>
  <si>
    <t>SOFAN INGENEIRIA S.A.S</t>
  </si>
  <si>
    <t>EQUIPOS CONSTRUCCIONES Y OBRAS S.A</t>
  </si>
  <si>
    <t>INGENIERIA Y CONTRATOS S.A.S</t>
  </si>
  <si>
    <t>COINOBRAS LTDA</t>
  </si>
  <si>
    <t>MANUEL MARTINEZ RODRIGUEZ</t>
  </si>
  <si>
    <t>CONSTRUCCIONES LAGO S.A.S</t>
  </si>
  <si>
    <t>INGESANDIA S.A.S</t>
  </si>
  <si>
    <t>EDIVIAL S.A</t>
  </si>
  <si>
    <t>SAMAD INGENIERIA S.A.S</t>
  </si>
  <si>
    <t>EDUARDO CABRERA DUSSAN</t>
  </si>
  <si>
    <t>ROBERTO GARCIA RUEDA</t>
  </si>
  <si>
    <t>GILBERTO ACERO ROMERO</t>
  </si>
  <si>
    <t>ORLANDO RIVERA MORA</t>
  </si>
  <si>
    <t>GTS CONSTRUCIONES S.A.S</t>
  </si>
  <si>
    <t>BALLEN B Y CIA S.A.S</t>
  </si>
  <si>
    <t>SYS INGENIERIA CIVIL LTDA</t>
  </si>
  <si>
    <t>PEDRO JUAN NAVARRO</t>
  </si>
  <si>
    <t>GRUPO PINDER S.A.S</t>
  </si>
  <si>
    <t>COLOMBIANA DE INGENIERIA- COLINGENIERIAS</t>
  </si>
  <si>
    <t>ECOVIAS S.A</t>
  </si>
  <si>
    <t>ALFONSO GOMEZ LEON</t>
  </si>
  <si>
    <t>GERMAN ENRIQUE IBAÑEZ</t>
  </si>
  <si>
    <t>LATINCO S.A</t>
  </si>
  <si>
    <t>CONSTRUCTORA FG S.A</t>
  </si>
  <si>
    <t>JOSE GABRIEL VARGAS  CARVAGAL</t>
  </si>
  <si>
    <t>VINCOL S.A.S</t>
  </si>
  <si>
    <t>COINSO S.A.S</t>
  </si>
  <si>
    <t>EQUIPOS Y TRITURADOS S.A</t>
  </si>
  <si>
    <t>CONSTRUCCIONES BENAVIDES LTDA</t>
  </si>
  <si>
    <t>PROMOTORA NACIONAL DE CONSTRUCCIONES  S.A.S</t>
  </si>
  <si>
    <t>CONSTRUCTORA INTERNACIONAL CONSCAT A.I.E SUCURSAL COLOMBIA</t>
  </si>
  <si>
    <t>NACIONAL DE PAVIMENTOS S.A</t>
  </si>
  <si>
    <t>OBRAS CIVILES COLOMBIANAS S.A.S</t>
  </si>
  <si>
    <t>URBAMED INFRAESTRUCTURA SLU</t>
  </si>
  <si>
    <t>AULI VELANDIA VELANDIA MEDINA</t>
  </si>
  <si>
    <t>UTILIDAD OPERACIONAL</t>
  </si>
  <si>
    <t>GASTOS DE INTERESES</t>
  </si>
  <si>
    <t>RAZON DE COBERTURA DE INTERESES</t>
  </si>
  <si>
    <t>Req. Min. Cobertura Intereses: &gt; =</t>
  </si>
  <si>
    <t>EVALUACIÓN CAPACIDAD FINANCIERA</t>
  </si>
  <si>
    <t>EVALUACIÓN CAPACIDAD ORGANIZACIÓN</t>
  </si>
  <si>
    <t>RENTABILIDAD DEL PATRIMONIO (ROE)</t>
  </si>
  <si>
    <t>Req. Min. ROE: &gt; =</t>
  </si>
  <si>
    <t>RENTABILIDAD DEL ACTIVO (ROA)</t>
  </si>
  <si>
    <t>Req. Min. ROA: &gt; =</t>
  </si>
  <si>
    <t>Fórmula: Endeudamiento=Pas.T/Act.Tot.&lt;=70%</t>
  </si>
  <si>
    <t>Req. Min. Endeudamiento: &lt; =</t>
  </si>
  <si>
    <t>Anticipo</t>
  </si>
  <si>
    <t>CAPACIDAD FINANCIERA</t>
  </si>
  <si>
    <t>INSTITUTO NACIONAL DE VIAS</t>
  </si>
  <si>
    <t>EXPERIENCIA</t>
  </si>
  <si>
    <t>Mayor a</t>
  </si>
  <si>
    <t>Puntaje</t>
  </si>
  <si>
    <t>Menor o Igual a</t>
  </si>
  <si>
    <t>Mayores</t>
  </si>
  <si>
    <t>CAPACIDAD TÉCNICA</t>
  </si>
  <si>
    <t>Desde</t>
  </si>
  <si>
    <t>Hasta</t>
  </si>
  <si>
    <t>DIRECCIÓN DE CONTRATACIÓN</t>
  </si>
  <si>
    <t>PUNTAJE POR EXPERIENCIA</t>
  </si>
  <si>
    <t>SMMLV 2014</t>
  </si>
  <si>
    <t>Porcentaje de Participación para este Proceso
(A)</t>
  </si>
  <si>
    <t>VALOR TOTAL DE LOS CONTRATOS EJECUTADOS
(B)</t>
  </si>
  <si>
    <t>PRESUPUESTO OFICIAL ESTIMADO (POE)  
(C)</t>
  </si>
  <si>
    <t>RESULTADO   
B / (C * A)</t>
  </si>
  <si>
    <t>Rangos:
Mayor a 0 y Menor o Igual a 3 = 60 Puntos 
Mayor a 3 y Menor o Igual a 6 = 80 Puntos
Mayor a 6 y Menor o Igual a 10 = 100 Puntos
Mayor a 10 y Mayores = 120 Puntos</t>
  </si>
  <si>
    <t>Módulo</t>
  </si>
  <si>
    <t>Señores:</t>
  </si>
  <si>
    <t>SALDO CONTRATOS EN EJECUCION (SCE)</t>
  </si>
  <si>
    <t>Ciudad:</t>
  </si>
  <si>
    <t>Con el fin de acreditar la Capacidad Residual para la Contratación de Obras (CR) (Decreto 791 de Abril 14 de 2014, Artìculo 72 de la Ley 1682 de 2013),  a continuación nos permitimos relacionar los contratos en ejecución que afectan mi capacidad, en los siguientes términos:</t>
  </si>
  <si>
    <t>Valor del  Contrato (incluido IVA y adiciones)          (A)</t>
  </si>
  <si>
    <t>Porcentaje de participación 
(C)</t>
  </si>
  <si>
    <t>Dìas Ejecutados del Contrato</t>
  </si>
  <si>
    <t>Dias por Ejecutar del Contrato a Partir de la Fecha de Presentaciòn de la Oferta Objeto del Proceso de Contrataciòn                (D)</t>
  </si>
  <si>
    <t>Saldo Diario del Contrato en Ejecuciòn                     A/(Bx30 dìas)= (E)</t>
  </si>
  <si>
    <t>Saldo del Contrato en Ejecuciòn                     (E)x(D)x(C)=(F)</t>
  </si>
  <si>
    <t>(Pesos $)</t>
  </si>
  <si>
    <t>SUMATORIA COLUMNA (F)</t>
  </si>
  <si>
    <t>Nota 1: La información aquí presentada, es veraz y se presenta bajo la gravedad de juramento, que se entiende prestada con la suscripción del mismo.</t>
  </si>
  <si>
    <t>Nota 2: El formulario debe ser diligenciado por el proponente o por cada uno de los integrantes del consorcio o unión temporal cuando el proponente sea plural.</t>
  </si>
  <si>
    <t>Proc. De Selecciòn No.:</t>
  </si>
  <si>
    <t>Fórmula:                        ROE=UO/Pat.&gt;=3%</t>
  </si>
  <si>
    <t>Fórmula:                        ROA=UO/Act.Tot.&gt;=1%</t>
  </si>
  <si>
    <t>Fórmula:                        Razon Cobertura Intereses=UO/GI&gt;=1,0</t>
  </si>
  <si>
    <t>LICITACIÓN PÚBLICA No. LP-DO-SRN-XXX-2014</t>
  </si>
  <si>
    <t>CONVIAL S.A.S.</t>
  </si>
  <si>
    <t>VIC S.A.S.</t>
  </si>
  <si>
    <t>DROMOS PAVIMENTOS S.A.</t>
  </si>
  <si>
    <t>CONSORCIO VIC DROMOS</t>
  </si>
  <si>
    <t>EQUIPOS CONSTRUCCIONES Y OBRAS S.A.</t>
  </si>
  <si>
    <t>req.nuevo anexo 1-a</t>
  </si>
  <si>
    <t>INGENIERIA DE PUENTES Y VIAS S.A.S.</t>
  </si>
  <si>
    <t>RENAN CARDOZO CARDOZO</t>
  </si>
  <si>
    <t>OMAR CARDOZO CARDOZO</t>
  </si>
  <si>
    <t>LUIS MORENO RUBIO</t>
  </si>
  <si>
    <t>CONSORCIO IPV</t>
  </si>
  <si>
    <t>JV INGENIERIA Y CONSTRUCCIONES S.A.S.</t>
  </si>
  <si>
    <t>EXCAVACIONES JOBEPA SL SUCURSAL COLOMBIA</t>
  </si>
  <si>
    <t>CONSORCIO VIAS COLOMBIA</t>
  </si>
  <si>
    <t>VIALOBRA SL SUCURSAL COLOMBIA</t>
  </si>
  <si>
    <t>CONSORCIO SALITRE BRICEÑO</t>
  </si>
  <si>
    <t>GEOCING S.A.S.</t>
  </si>
  <si>
    <t>URBAMED INFRAESTRUCTURAS SLU</t>
  </si>
  <si>
    <t>req anexo 1a</t>
  </si>
  <si>
    <t>CONSORCIO AC - AINCOL</t>
  </si>
  <si>
    <t>AINCOL S.A.S.</t>
  </si>
  <si>
    <t>AC INGENIERIA Y CONSTRUCCIONES S.A.S.</t>
  </si>
  <si>
    <t>CONSULTORIA Y CONSTRUCCION LTDA.</t>
  </si>
  <si>
    <t>CONSORCIO INFRAESTRUCUTRA VIAL</t>
  </si>
  <si>
    <t>VNF S.A.S</t>
  </si>
  <si>
    <t>CONSORCIO AM 034</t>
  </si>
  <si>
    <t>PAVIMENTACIONES MORALES SL</t>
  </si>
  <si>
    <t>CONSORCIO INTERVIAS CUNDINAMARCA 2014</t>
  </si>
  <si>
    <t>MBM INGENIERIA S.A.S.</t>
  </si>
  <si>
    <t>GUEVARA BAQUERO CIA LTDA.</t>
  </si>
  <si>
    <t>VIGA INGENIERIA S.A.S.</t>
  </si>
  <si>
    <t>UNION TEMPORALSANTA MONICA</t>
  </si>
  <si>
    <t>EQUIPOS Y CONSTRUCCIONES VAREGO S.A.S.</t>
  </si>
  <si>
    <t>VAREGO S.A.S.</t>
  </si>
  <si>
    <t>INCIVIAS LTDA.</t>
  </si>
  <si>
    <t>OLMEDA S.A.S</t>
  </si>
  <si>
    <t>CONSORCIO HD</t>
  </si>
  <si>
    <t>HD CONSTRUCCIONES S.A.S.</t>
  </si>
  <si>
    <t>HECTOR GIRALDO JARAMILLO</t>
  </si>
  <si>
    <t>CONSORCIO CONXIE 034-14</t>
  </si>
  <si>
    <t>CONCREARMADO LTDA.</t>
  </si>
  <si>
    <t>PEDRO NAVARRO RODRIGUEZ</t>
  </si>
  <si>
    <t>PAVIOBRAS S.A.S.</t>
  </si>
  <si>
    <t>BALLEN B Y CIA S.A.S.</t>
  </si>
  <si>
    <t>CONSORCIO BP LA CALERA</t>
  </si>
  <si>
    <t>CONSORCIO SAN PABLO</t>
  </si>
  <si>
    <t>ALCA INGENIERIA S.A.S.</t>
  </si>
  <si>
    <t>TORRESCAMARA Y CIA DE OBRAS S.A. SUCURSAL COLOMBIA</t>
  </si>
  <si>
    <t>CONSORCIO LA CALERA CUNDINAMARCA</t>
  </si>
  <si>
    <t>JUAN SILVA RODRIGUEZ</t>
  </si>
  <si>
    <t>CONSORCIO VIAS HN</t>
  </si>
  <si>
    <t>EXPLANAN S.A.</t>
  </si>
  <si>
    <t>CONSORCIO VIAL LA CALERA</t>
  </si>
  <si>
    <t>ARMANDO VALENCIA VALENCIA</t>
  </si>
  <si>
    <t>OLGA VELEZ MESA</t>
  </si>
  <si>
    <t>PROC. AD. FIRM. RUP</t>
  </si>
  <si>
    <t>rup proc. Ad. Firm</t>
  </si>
  <si>
    <t>CONSORCIO VIAL COLOMBIA 2014</t>
  </si>
  <si>
    <t>SARIA S.A.S.</t>
  </si>
  <si>
    <t>TRAINCO S.A.</t>
  </si>
  <si>
    <t>CONSORCIO VIAL SUCRE 2014</t>
  </si>
  <si>
    <t>PROVIAS S.A.S.</t>
  </si>
  <si>
    <t>ICG PROYECTOS S.A.S.</t>
  </si>
  <si>
    <t>INGENIERIA Y VIAS S.A.S.</t>
  </si>
  <si>
    <t>GUSTAVO VELANDIA POVEDA</t>
  </si>
  <si>
    <t>HABIL</t>
  </si>
  <si>
    <t>UNION TEMPORAL MACROVIAS</t>
  </si>
  <si>
    <t>SIBEL INGENIERIA S.A.S.</t>
  </si>
  <si>
    <t>MILTON RIVERA RINCON</t>
  </si>
  <si>
    <t>YEBRAIL CADENA LOZANO</t>
  </si>
  <si>
    <t>CONSORCIO LOS PATIOS 2014</t>
  </si>
  <si>
    <t>S Y M INGENIERIA S.A.S.</t>
  </si>
  <si>
    <t>MACIAS MORA Y CIA. S. EN C.S.</t>
  </si>
  <si>
    <t>SOFAN INGENIERIA S.A.S.</t>
  </si>
  <si>
    <t>CONSORCIO MP - ML</t>
  </si>
  <si>
    <t>CONSTRUCTORA MP S.A.</t>
  </si>
  <si>
    <t>ML INGENIEROS S.A.</t>
  </si>
  <si>
    <t>LATINCO S.A.</t>
  </si>
  <si>
    <t>ICEIN S.A.S.</t>
  </si>
  <si>
    <t>CONSTRUCCIONES E INVERSIONES BETA S.A.S.</t>
  </si>
  <si>
    <t>CI GRODCO S EN CA INGENIEROS CIVILES</t>
  </si>
  <si>
    <t>MUVEK S.A.S</t>
  </si>
  <si>
    <t>CONSORCIO SUCRE VIAL</t>
  </si>
  <si>
    <t>CROMAS S.A.</t>
  </si>
  <si>
    <t>OSCAR ANDRADE LARA</t>
  </si>
  <si>
    <t>CONSTRUCTORA CRD S.A.</t>
  </si>
  <si>
    <t>CONSTRUCTORA S&amp;L S.A.S.</t>
  </si>
  <si>
    <t xml:space="preserve">CONSORCIO SALITRE </t>
  </si>
  <si>
    <t>CONSORCIO PATIOS 444</t>
  </si>
  <si>
    <t>CONSTRUSOCIAL S.A.S.</t>
  </si>
  <si>
    <t>CORPOANDINA S.A.S.</t>
  </si>
  <si>
    <t>R&amp;U CONSTRUCTORES S.A.S.</t>
  </si>
  <si>
    <t>falta anexo 1a</t>
  </si>
  <si>
    <t>VIAS S.A.</t>
  </si>
  <si>
    <t>CONSTRUCCIONES Y TRACTORES S.A.</t>
  </si>
  <si>
    <t>RICARDO ORTIGOZA GONZALEZ</t>
  </si>
  <si>
    <t>CONSORCIO VIALES CUNDINAMARCA</t>
  </si>
  <si>
    <t>OLT CONSTRUCTORES S.A.S.</t>
  </si>
  <si>
    <t>CONSTRUCCIONES MAJA S.A.S.</t>
  </si>
  <si>
    <t>JULIO ECHEVERRY SARMIENTO</t>
  </si>
  <si>
    <t>FRANKLIN PIRAGUA ROA</t>
  </si>
  <si>
    <t>CARLOS ARANGO SALAZAR</t>
  </si>
  <si>
    <t>CONSORCIO LA CALERA 034</t>
  </si>
  <si>
    <t>rup ilegible</t>
  </si>
  <si>
    <t>rup incomp e ileg</t>
  </si>
  <si>
    <t>CONCRETOS Y ASFALTOS S.A.</t>
  </si>
  <si>
    <t>INFRAESTRUCTURA NACIONAL LTDA.</t>
  </si>
  <si>
    <t>RB DE COLOMBIA S.A.</t>
  </si>
  <si>
    <t>CONSORCIO INFRAESTRUCTURA GUASCA</t>
  </si>
  <si>
    <t>RG INGENIERIA LTDA.</t>
  </si>
  <si>
    <t>CONSORCIO GAMA 034</t>
  </si>
  <si>
    <t>GAMA INGENIEROS ARQUITECTOS S.A.S.</t>
  </si>
  <si>
    <t>JOSE GALAN GOMEZ</t>
  </si>
  <si>
    <t>Nombre Oferente o Integrante:</t>
  </si>
  <si>
    <t>Nombre Representante Legal:</t>
  </si>
  <si>
    <t xml:space="preserve">Si el Contrato està Suspendido colocar Saldo Pendiente por Ejecutar (Nota 4) (G)      </t>
  </si>
  <si>
    <t>Plazo del Contrato en Meses               (B)</t>
  </si>
  <si>
    <t>Fecha de Cierre de Presentacion de la Oferta Objeto del Presente Proceso de Contrataciòn (dd/mm/aa)</t>
  </si>
  <si>
    <t>Firma:</t>
  </si>
  <si>
    <t>Fecha de Inicio o Reinicio del Contrato (dd/mm/aa)     (H)</t>
  </si>
  <si>
    <t>Contrato de Orden No.</t>
  </si>
  <si>
    <t>Nombre del Contador Publico o Revisor Fiscal:</t>
  </si>
  <si>
    <t>Nota 3: En la columna (D) si los dìas por ejecutar son mayor a un año, se debe reflejar automaticamente 360 dìas.</t>
  </si>
  <si>
    <r>
      <t xml:space="preserve">Fecha </t>
    </r>
    <r>
      <rPr>
        <sz val="10"/>
        <rFont val="Arial Narrow"/>
        <family val="2"/>
      </rPr>
      <t>(DD/MM/AAAA)</t>
    </r>
    <r>
      <rPr>
        <b/>
        <sz val="10"/>
        <rFont val="Arial Narrow"/>
        <family val="2"/>
      </rPr>
      <t>:</t>
    </r>
  </si>
  <si>
    <t>Nota 4: Si un contrato se encuentra suspendido, el càlculo del Saldo del Contrato en Ejecuciòn (columna F del formato),  debe hacerse asumiendo que lo que falta por ejecutar empezarà a partir de la Fecha de Cierre de la Presentaciòn de la Oferta Objeto del Presente Proceso de Contratación. Para esto el proponente o integrante, debe informar el Saldo que tiene Pendiente por Ejecutar, digitar ese valor en la columna (G) del formato y en la Formula de la columna (E) del formato "Saldo Diario del Contrato en Ejecuciòn", se debe modificar la fòrmula cambiando la letra D (Columna valor del contrato) por la E (Columna si el contrato esta suspendido) y en la columna H del formato (Fecha de inicio o reinicio del contrato)  digitar la Fecha de Cierre de Presentaciòn de la Oferta Objeto del Presente Proceso de Contratacion.</t>
  </si>
  <si>
    <t>(Se debe diligenciar únicamente las columnas sombreadas)</t>
  </si>
  <si>
    <t>UNIVERSIDAD DEL ATLÁNTICO</t>
  </si>
  <si>
    <t>xx/xx/2023</t>
  </si>
  <si>
    <t>ANEXO 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</si>
</sst>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0.0"/>
    <numFmt numFmtId="171" formatCode="_ * #,##0_ ;_ * \-#,##0_ ;_ * &quot;-&quot;??_ ;_ @_ "/>
    <numFmt numFmtId="172" formatCode="0.0%"/>
    <numFmt numFmtId="173" formatCode="_-* #,##0.00000\ _€_-;\-* #,##0.00000\ _€_-;_-* &quot;-&quot;??\ _€_-;_-@_-"/>
    <numFmt numFmtId="174" formatCode="_-* #,##0.0000\ _€_-;\-* #,##0.0000\ _€_-;_-* &quot;-&quot;??\ _€_-;_-@_-"/>
    <numFmt numFmtId="175" formatCode="_ * #,##0.000000_ ;_ * \-#,##0.000000_ ;_ * &quot;-&quot;??_ ;_ @_ "/>
    <numFmt numFmtId="176" formatCode="0.0000%"/>
    <numFmt numFmtId="177" formatCode="_(* #,##0_);_(* \(#,##0\);_(* &quot;-&quot;??_);_(@_)"/>
    <numFmt numFmtId="178" formatCode="&quot;$&quot;\ #,##0.00"/>
    <numFmt numFmtId="179" formatCode="[$-C0A]d\-mmm\-yyyy;@"/>
    <numFmt numFmtId="180" formatCode="_-[$$-240A]\ * #,##0.00_ ;_-[$$-240A]\ * \-#,##0.00\ ;_-[$$-240A]\ * &quot;-&quot;??_ ;_-@_ "/>
    <numFmt numFmtId="181" formatCode="[$-C0A]dd\-mmm\-yy;@"/>
    <numFmt numFmtId="182" formatCode="&quot;$&quot;\ #,##0"/>
    <numFmt numFmtId="183" formatCode="_-* #,##0\ _€_-;\-* #,##0\ _€_-;_-* &quot;-&quot;??\ _€_-;_-@_-"/>
    <numFmt numFmtId="184" formatCode="[$$-240A]#,##0.00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9"/>
      <name val="Book Antiqua"/>
      <family val="1"/>
    </font>
    <font>
      <sz val="8"/>
      <name val="Book Antiqua"/>
      <family val="1"/>
    </font>
    <font>
      <b/>
      <sz val="8"/>
      <name val="Book Antiqua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63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b/>
      <sz val="9"/>
      <color indexed="12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 Narrow"/>
      <family val="2"/>
    </font>
    <font>
      <b/>
      <sz val="8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1"/>
      <color rgb="FFFF0000"/>
      <name val="Arial Narrow"/>
      <family val="2"/>
    </font>
    <font>
      <sz val="9"/>
      <color rgb="FFFF0000"/>
      <name val="Arial"/>
      <family val="2"/>
    </font>
    <font>
      <sz val="9"/>
      <color theme="1"/>
      <name val="Arial Narrow"/>
      <family val="2"/>
    </font>
    <font>
      <b/>
      <sz val="9"/>
      <color rgb="FFFF000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i/>
      <sz val="1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i/>
      <sz val="1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1" fillId="0" borderId="0"/>
    <xf numFmtId="16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81" fontId="3" fillId="0" borderId="0"/>
    <xf numFmtId="164" fontId="3" fillId="0" borderId="0" applyFont="0" applyFill="0" applyBorder="0" applyAlignment="0" applyProtection="0"/>
    <xf numFmtId="0" fontId="51" fillId="0" borderId="0"/>
    <xf numFmtId="166" fontId="3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</cellStyleXfs>
  <cellXfs count="553">
    <xf numFmtId="0" fontId="0" fillId="0" borderId="0" xfId="0"/>
    <xf numFmtId="0" fontId="5" fillId="0" borderId="1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9" fontId="5" fillId="0" borderId="4" xfId="7" applyFont="1" applyFill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4" fillId="0" borderId="1" xfId="0" applyFont="1" applyBorder="1"/>
    <xf numFmtId="0" fontId="4" fillId="0" borderId="5" xfId="0" quotePrefix="1" applyFont="1" applyBorder="1" applyAlignment="1">
      <alignment horizontal="left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8" fillId="2" borderId="6" xfId="0" applyFont="1" applyFill="1" applyBorder="1" applyAlignment="1">
      <alignment horizontal="center" vertical="center" textRotation="90" wrapText="1"/>
    </xf>
    <xf numFmtId="3" fontId="8" fillId="2" borderId="6" xfId="0" applyNumberFormat="1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172" fontId="0" fillId="0" borderId="0" xfId="7" applyNumberFormat="1" applyFont="1"/>
    <xf numFmtId="172" fontId="0" fillId="0" borderId="6" xfId="7" applyNumberFormat="1" applyFont="1" applyBorder="1"/>
    <xf numFmtId="3" fontId="0" fillId="0" borderId="0" xfId="0" applyNumberFormat="1"/>
    <xf numFmtId="0" fontId="0" fillId="0" borderId="1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71" fontId="11" fillId="0" borderId="0" xfId="1" applyNumberFormat="1" applyFont="1" applyFill="1" applyAlignment="1">
      <alignment vertical="center" wrapText="1"/>
    </xf>
    <xf numFmtId="171" fontId="14" fillId="0" borderId="6" xfId="1" applyNumberFormat="1" applyFont="1" applyBorder="1"/>
    <xf numFmtId="0" fontId="14" fillId="0" borderId="0" xfId="0" applyFont="1"/>
    <xf numFmtId="9" fontId="14" fillId="0" borderId="1" xfId="7" applyFont="1" applyFill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14" fillId="0" borderId="1" xfId="7" applyFont="1" applyFill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71" fontId="14" fillId="0" borderId="6" xfId="1" applyNumberFormat="1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/>
    <xf numFmtId="172" fontId="0" fillId="0" borderId="15" xfId="7" applyNumberFormat="1" applyFont="1" applyBorder="1"/>
    <xf numFmtId="172" fontId="0" fillId="0" borderId="16" xfId="7" applyNumberFormat="1" applyFont="1" applyBorder="1"/>
    <xf numFmtId="172" fontId="0" fillId="0" borderId="17" xfId="7" applyNumberFormat="1" applyFont="1" applyBorder="1"/>
    <xf numFmtId="171" fontId="14" fillId="0" borderId="12" xfId="1" applyNumberFormat="1" applyFont="1" applyBorder="1" applyProtection="1">
      <protection locked="0"/>
    </xf>
    <xf numFmtId="171" fontId="14" fillId="0" borderId="12" xfId="1" applyNumberFormat="1" applyFont="1" applyBorder="1"/>
    <xf numFmtId="172" fontId="0" fillId="0" borderId="12" xfId="7" applyNumberFormat="1" applyFont="1" applyBorder="1"/>
    <xf numFmtId="172" fontId="0" fillId="0" borderId="13" xfId="7" applyNumberFormat="1" applyFont="1" applyBorder="1"/>
    <xf numFmtId="0" fontId="15" fillId="0" borderId="6" xfId="6" applyFont="1" applyBorder="1" applyAlignment="1">
      <alignment horizontal="left" indent="1"/>
    </xf>
    <xf numFmtId="0" fontId="0" fillId="0" borderId="0" xfId="0" applyProtection="1">
      <protection locked="0"/>
    </xf>
    <xf numFmtId="0" fontId="16" fillId="0" borderId="6" xfId="6" applyFont="1" applyBorder="1" applyAlignment="1">
      <alignment horizontal="left"/>
    </xf>
    <xf numFmtId="0" fontId="15" fillId="0" borderId="12" xfId="6" applyFont="1" applyBorder="1" applyAlignment="1">
      <alignment horizontal="left" indent="1"/>
    </xf>
    <xf numFmtId="1" fontId="6" fillId="0" borderId="11" xfId="0" applyNumberFormat="1" applyFont="1" applyBorder="1" applyAlignment="1">
      <alignment horizontal="center" vertical="center"/>
    </xf>
    <xf numFmtId="171" fontId="0" fillId="0" borderId="15" xfId="1" applyNumberFormat="1" applyFont="1" applyBorder="1" applyProtection="1">
      <protection locked="0"/>
    </xf>
    <xf numFmtId="170" fontId="13" fillId="0" borderId="6" xfId="0" applyNumberFormat="1" applyFont="1" applyBorder="1" applyAlignment="1">
      <alignment horizontal="center" vertical="center"/>
    </xf>
    <xf numFmtId="170" fontId="13" fillId="0" borderId="12" xfId="0" applyNumberFormat="1" applyFont="1" applyBorder="1" applyAlignment="1">
      <alignment horizontal="center" vertical="center"/>
    </xf>
    <xf numFmtId="0" fontId="16" fillId="0" borderId="15" xfId="6" applyFont="1" applyBorder="1" applyAlignment="1">
      <alignment horizontal="left"/>
    </xf>
    <xf numFmtId="169" fontId="20" fillId="5" borderId="9" xfId="1" applyFont="1" applyFill="1" applyBorder="1" applyAlignment="1">
      <alignment horizontal="center" vertical="center"/>
    </xf>
    <xf numFmtId="0" fontId="17" fillId="3" borderId="3" xfId="0" quotePrefix="1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169" fontId="14" fillId="6" borderId="6" xfId="1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167" fontId="23" fillId="6" borderId="6" xfId="1" applyNumberFormat="1" applyFont="1" applyFill="1" applyBorder="1" applyAlignment="1">
      <alignment horizontal="center" vertical="center" wrapText="1"/>
    </xf>
    <xf numFmtId="169" fontId="14" fillId="6" borderId="12" xfId="1" applyFont="1" applyFill="1" applyBorder="1" applyAlignment="1">
      <alignment horizontal="center" vertical="center" wrapText="1"/>
    </xf>
    <xf numFmtId="169" fontId="4" fillId="7" borderId="6" xfId="1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 wrapText="1"/>
    </xf>
    <xf numFmtId="169" fontId="0" fillId="0" borderId="0" xfId="1" applyFont="1"/>
    <xf numFmtId="171" fontId="23" fillId="7" borderId="15" xfId="1" applyNumberFormat="1" applyFont="1" applyFill="1" applyBorder="1" applyAlignment="1">
      <alignment horizontal="center" vertical="center"/>
    </xf>
    <xf numFmtId="169" fontId="4" fillId="7" borderId="15" xfId="1" applyFont="1" applyFill="1" applyBorder="1" applyAlignment="1">
      <alignment horizontal="center" vertical="center"/>
    </xf>
    <xf numFmtId="169" fontId="4" fillId="7" borderId="12" xfId="1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 wrapText="1"/>
    </xf>
    <xf numFmtId="169" fontId="17" fillId="0" borderId="6" xfId="1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169" fontId="17" fillId="7" borderId="15" xfId="1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2" fontId="18" fillId="7" borderId="15" xfId="0" applyNumberFormat="1" applyFont="1" applyFill="1" applyBorder="1" applyAlignment="1">
      <alignment horizontal="center" vertical="center" wrapText="1"/>
    </xf>
    <xf numFmtId="167" fontId="23" fillId="6" borderId="12" xfId="1" applyNumberFormat="1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169" fontId="17" fillId="0" borderId="12" xfId="1" applyFont="1" applyFill="1" applyBorder="1" applyAlignment="1">
      <alignment horizontal="center" vertical="center" wrapText="1"/>
    </xf>
    <xf numFmtId="166" fontId="17" fillId="7" borderId="15" xfId="2" applyFont="1" applyFill="1" applyBorder="1" applyAlignment="1">
      <alignment horizontal="center" vertical="center" wrapText="1"/>
    </xf>
    <xf numFmtId="166" fontId="14" fillId="6" borderId="6" xfId="2" applyFont="1" applyFill="1" applyBorder="1" applyAlignment="1">
      <alignment horizontal="center" vertical="center" wrapText="1"/>
    </xf>
    <xf numFmtId="166" fontId="14" fillId="6" borderId="12" xfId="2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166" fontId="17" fillId="7" borderId="22" xfId="2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166" fontId="17" fillId="7" borderId="23" xfId="2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166" fontId="14" fillId="6" borderId="24" xfId="2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66" fontId="14" fillId="0" borderId="6" xfId="2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166" fontId="14" fillId="0" borderId="24" xfId="2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6" fontId="14" fillId="0" borderId="12" xfId="2" applyFont="1" applyFill="1" applyBorder="1" applyAlignment="1">
      <alignment horizontal="center" vertical="center" wrapText="1"/>
    </xf>
    <xf numFmtId="166" fontId="14" fillId="6" borderId="25" xfId="2" applyFont="1" applyFill="1" applyBorder="1" applyAlignment="1">
      <alignment horizontal="center" vertical="center" wrapText="1"/>
    </xf>
    <xf numFmtId="166" fontId="14" fillId="6" borderId="26" xfId="2" applyFont="1" applyFill="1" applyBorder="1" applyAlignment="1">
      <alignment horizontal="center" vertical="center" wrapText="1"/>
    </xf>
    <xf numFmtId="166" fontId="14" fillId="6" borderId="0" xfId="2" applyFont="1" applyFill="1" applyBorder="1" applyAlignment="1">
      <alignment horizontal="center" vertical="center" wrapText="1"/>
    </xf>
    <xf numFmtId="169" fontId="17" fillId="7" borderId="12" xfId="1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166" fontId="0" fillId="0" borderId="0" xfId="0" applyNumberFormat="1"/>
    <xf numFmtId="166" fontId="17" fillId="0" borderId="0" xfId="2" applyFont="1" applyFill="1" applyBorder="1" applyAlignment="1">
      <alignment horizontal="center" vertical="center" wrapText="1"/>
    </xf>
    <xf numFmtId="0" fontId="5" fillId="0" borderId="0" xfId="0" applyFont="1"/>
    <xf numFmtId="169" fontId="5" fillId="0" borderId="0" xfId="1" applyFont="1"/>
    <xf numFmtId="165" fontId="0" fillId="0" borderId="0" xfId="0" applyNumberFormat="1"/>
    <xf numFmtId="173" fontId="17" fillId="0" borderId="0" xfId="2" applyNumberFormat="1" applyFont="1" applyFill="1" applyBorder="1" applyAlignment="1">
      <alignment horizontal="center" vertical="center" wrapText="1"/>
    </xf>
    <xf numFmtId="174" fontId="17" fillId="0" borderId="0" xfId="2" applyNumberFormat="1" applyFont="1" applyFill="1" applyBorder="1" applyAlignment="1">
      <alignment horizontal="center" vertical="center" wrapText="1"/>
    </xf>
    <xf numFmtId="166" fontId="5" fillId="0" borderId="0" xfId="0" quotePrefix="1" applyNumberFormat="1" applyFont="1"/>
    <xf numFmtId="175" fontId="0" fillId="0" borderId="0" xfId="1" applyNumberFormat="1" applyFont="1"/>
    <xf numFmtId="0" fontId="5" fillId="9" borderId="0" xfId="0" applyFont="1" applyFill="1"/>
    <xf numFmtId="0" fontId="22" fillId="0" borderId="15" xfId="0" applyFont="1" applyBorder="1" applyAlignment="1">
      <alignment horizontal="center" vertical="center" wrapText="1"/>
    </xf>
    <xf numFmtId="169" fontId="0" fillId="0" borderId="0" xfId="0" applyNumberFormat="1"/>
    <xf numFmtId="169" fontId="27" fillId="0" borderId="6" xfId="1" applyFont="1" applyFill="1" applyBorder="1" applyAlignment="1">
      <alignment horizontal="center" vertical="center" wrapText="1"/>
    </xf>
    <xf numFmtId="169" fontId="0" fillId="0" borderId="0" xfId="1" applyFont="1" applyFill="1"/>
    <xf numFmtId="176" fontId="0" fillId="0" borderId="0" xfId="7" applyNumberFormat="1" applyFont="1" applyFill="1"/>
    <xf numFmtId="0" fontId="26" fillId="7" borderId="21" xfId="5" applyFont="1" applyFill="1" applyBorder="1" applyAlignment="1">
      <alignment horizontal="center" vertical="center" wrapText="1"/>
    </xf>
    <xf numFmtId="169" fontId="26" fillId="7" borderId="15" xfId="1" applyFont="1" applyFill="1" applyBorder="1" applyAlignment="1">
      <alignment horizontal="center" vertical="center" wrapText="1"/>
    </xf>
    <xf numFmtId="10" fontId="26" fillId="7" borderId="15" xfId="4" applyNumberFormat="1" applyFont="1" applyFill="1" applyBorder="1" applyAlignment="1">
      <alignment horizontal="center" vertical="center" wrapText="1"/>
    </xf>
    <xf numFmtId="169" fontId="26" fillId="7" borderId="15" xfId="4" applyNumberFormat="1" applyFont="1" applyFill="1" applyBorder="1" applyAlignment="1">
      <alignment horizontal="center" vertical="center" wrapText="1"/>
    </xf>
    <xf numFmtId="0" fontId="27" fillId="6" borderId="14" xfId="5" applyFont="1" applyFill="1" applyBorder="1" applyAlignment="1">
      <alignment horizontal="center" vertical="center" wrapText="1"/>
    </xf>
    <xf numFmtId="0" fontId="27" fillId="6" borderId="11" xfId="5" applyFont="1" applyFill="1" applyBorder="1" applyAlignment="1">
      <alignment horizontal="center" vertical="center" wrapText="1"/>
    </xf>
    <xf numFmtId="169" fontId="27" fillId="0" borderId="12" xfId="1" applyFont="1" applyFill="1" applyBorder="1" applyAlignment="1">
      <alignment horizontal="center" vertical="center" wrapText="1"/>
    </xf>
    <xf numFmtId="10" fontId="26" fillId="6" borderId="12" xfId="4" applyNumberFormat="1" applyFont="1" applyFill="1" applyBorder="1" applyAlignment="1">
      <alignment horizontal="center" vertical="center" wrapText="1"/>
    </xf>
    <xf numFmtId="9" fontId="21" fillId="7" borderId="15" xfId="7" applyFont="1" applyFill="1" applyBorder="1" applyAlignment="1">
      <alignment horizontal="center" vertical="center" wrapText="1"/>
    </xf>
    <xf numFmtId="9" fontId="22" fillId="6" borderId="6" xfId="7" applyFont="1" applyFill="1" applyBorder="1" applyAlignment="1">
      <alignment horizontal="center" vertical="center" wrapText="1"/>
    </xf>
    <xf numFmtId="9" fontId="22" fillId="6" borderId="12" xfId="7" applyFont="1" applyFill="1" applyBorder="1" applyAlignment="1">
      <alignment horizontal="center" vertical="center" wrapText="1"/>
    </xf>
    <xf numFmtId="171" fontId="23" fillId="12" borderId="15" xfId="1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vertical="center" wrapText="1"/>
    </xf>
    <xf numFmtId="168" fontId="17" fillId="3" borderId="17" xfId="3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168" fontId="17" fillId="3" borderId="13" xfId="3" applyFont="1" applyFill="1" applyBorder="1" applyAlignment="1">
      <alignment vertical="center" wrapText="1"/>
    </xf>
    <xf numFmtId="0" fontId="17" fillId="3" borderId="28" xfId="0" applyFont="1" applyFill="1" applyBorder="1" applyAlignment="1">
      <alignment vertical="center" wrapText="1"/>
    </xf>
    <xf numFmtId="168" fontId="17" fillId="3" borderId="29" xfId="3" applyFont="1" applyFill="1" applyBorder="1" applyAlignment="1">
      <alignment vertical="center" wrapText="1"/>
    </xf>
    <xf numFmtId="0" fontId="6" fillId="0" borderId="16" xfId="0" applyFont="1" applyBorder="1"/>
    <xf numFmtId="0" fontId="6" fillId="13" borderId="17" xfId="0" applyFont="1" applyFill="1" applyBorder="1"/>
    <xf numFmtId="0" fontId="6" fillId="13" borderId="13" xfId="0" applyFont="1" applyFill="1" applyBorder="1"/>
    <xf numFmtId="0" fontId="6" fillId="0" borderId="0" xfId="0" applyFont="1"/>
    <xf numFmtId="0" fontId="22" fillId="11" borderId="6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169" fontId="14" fillId="0" borderId="6" xfId="1" applyFont="1" applyFill="1" applyBorder="1" applyAlignment="1">
      <alignment horizontal="center" vertical="center" wrapText="1"/>
    </xf>
    <xf numFmtId="169" fontId="0" fillId="9" borderId="0" xfId="1" applyFont="1" applyFill="1"/>
    <xf numFmtId="176" fontId="0" fillId="9" borderId="0" xfId="7" applyNumberFormat="1" applyFont="1" applyFill="1"/>
    <xf numFmtId="166" fontId="17" fillId="7" borderId="25" xfId="2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166" fontId="17" fillId="9" borderId="15" xfId="2" applyFont="1" applyFill="1" applyBorder="1" applyAlignment="1">
      <alignment horizontal="center" vertical="center" wrapText="1"/>
    </xf>
    <xf numFmtId="166" fontId="17" fillId="9" borderId="0" xfId="2" applyFont="1" applyFill="1" applyBorder="1" applyAlignment="1">
      <alignment horizontal="center" vertical="center" wrapText="1"/>
    </xf>
    <xf numFmtId="0" fontId="0" fillId="9" borderId="0" xfId="0" applyFill="1"/>
    <xf numFmtId="0" fontId="0" fillId="0" borderId="6" xfId="0" applyBorder="1"/>
    <xf numFmtId="0" fontId="21" fillId="7" borderId="6" xfId="0" applyFont="1" applyFill="1" applyBorder="1" applyAlignment="1">
      <alignment horizontal="center" vertical="center" wrapText="1"/>
    </xf>
    <xf numFmtId="169" fontId="17" fillId="7" borderId="6" xfId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9" fontId="22" fillId="9" borderId="6" xfId="7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166" fontId="14" fillId="0" borderId="15" xfId="2" applyFont="1" applyFill="1" applyBorder="1" applyAlignment="1">
      <alignment horizontal="center" vertical="center" wrapText="1"/>
    </xf>
    <xf numFmtId="9" fontId="20" fillId="5" borderId="9" xfId="7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0" xfId="0" quotePrefix="1" applyFont="1" applyFill="1" applyBorder="1" applyAlignment="1">
      <alignment horizontal="center" vertical="center"/>
    </xf>
    <xf numFmtId="167" fontId="17" fillId="4" borderId="20" xfId="0" applyNumberFormat="1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9" fontId="30" fillId="11" borderId="6" xfId="1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169" fontId="17" fillId="3" borderId="10" xfId="1" applyFont="1" applyFill="1" applyBorder="1" applyAlignment="1">
      <alignment horizontal="center" vertical="center" wrapText="1"/>
    </xf>
    <xf numFmtId="172" fontId="18" fillId="7" borderId="15" xfId="7" applyNumberFormat="1" applyFont="1" applyFill="1" applyBorder="1" applyAlignment="1">
      <alignment horizontal="center" vertical="center" wrapText="1"/>
    </xf>
    <xf numFmtId="172" fontId="18" fillId="0" borderId="6" xfId="7" applyNumberFormat="1" applyFont="1" applyFill="1" applyBorder="1" applyAlignment="1">
      <alignment horizontal="center" vertical="center" wrapText="1"/>
    </xf>
    <xf numFmtId="172" fontId="18" fillId="0" borderId="12" xfId="7" applyNumberFormat="1" applyFont="1" applyFill="1" applyBorder="1" applyAlignment="1">
      <alignment horizontal="center" vertical="center" wrapText="1"/>
    </xf>
    <xf numFmtId="169" fontId="4" fillId="13" borderId="38" xfId="1" applyFont="1" applyFill="1" applyBorder="1"/>
    <xf numFmtId="0" fontId="4" fillId="0" borderId="39" xfId="0" applyFont="1" applyBorder="1"/>
    <xf numFmtId="169" fontId="4" fillId="13" borderId="40" xfId="1" applyFont="1" applyFill="1" applyBorder="1"/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/>
    </xf>
    <xf numFmtId="172" fontId="17" fillId="3" borderId="3" xfId="7" quotePrefix="1" applyNumberFormat="1" applyFont="1" applyFill="1" applyBorder="1" applyAlignment="1">
      <alignment horizontal="left" vertical="center" wrapText="1"/>
    </xf>
    <xf numFmtId="172" fontId="17" fillId="3" borderId="18" xfId="7" applyNumberFormat="1" applyFont="1" applyFill="1" applyBorder="1" applyAlignment="1">
      <alignment horizontal="center" vertical="center"/>
    </xf>
    <xf numFmtId="172" fontId="23" fillId="6" borderId="6" xfId="7" applyNumberFormat="1" applyFont="1" applyFill="1" applyBorder="1" applyAlignment="1">
      <alignment horizontal="center" vertical="center" wrapText="1"/>
    </xf>
    <xf numFmtId="172" fontId="23" fillId="6" borderId="12" xfId="7" applyNumberFormat="1" applyFont="1" applyFill="1" applyBorder="1" applyAlignment="1">
      <alignment horizontal="center" vertical="center" wrapText="1"/>
    </xf>
    <xf numFmtId="169" fontId="27" fillId="0" borderId="48" xfId="1" applyFont="1" applyFill="1" applyBorder="1" applyAlignment="1">
      <alignment horizontal="center" vertical="center" wrapText="1"/>
    </xf>
    <xf numFmtId="0" fontId="5" fillId="11" borderId="0" xfId="0" applyFont="1" applyFill="1"/>
    <xf numFmtId="0" fontId="4" fillId="11" borderId="0" xfId="0" applyFont="1" applyFill="1"/>
    <xf numFmtId="169" fontId="5" fillId="11" borderId="0" xfId="0" applyNumberFormat="1" applyFont="1" applyFill="1"/>
    <xf numFmtId="0" fontId="5" fillId="11" borderId="0" xfId="0" applyFont="1" applyFill="1" applyAlignment="1">
      <alignment horizontal="center"/>
    </xf>
    <xf numFmtId="169" fontId="5" fillId="11" borderId="0" xfId="1" applyFont="1" applyFill="1" applyAlignment="1">
      <alignment horizontal="center"/>
    </xf>
    <xf numFmtId="167" fontId="5" fillId="11" borderId="0" xfId="0" applyNumberFormat="1" applyFont="1" applyFill="1" applyAlignment="1">
      <alignment horizontal="center"/>
    </xf>
    <xf numFmtId="172" fontId="5" fillId="11" borderId="0" xfId="7" applyNumberFormat="1" applyFont="1" applyFill="1"/>
    <xf numFmtId="9" fontId="17" fillId="11" borderId="5" xfId="0" applyNumberFormat="1" applyFont="1" applyFill="1" applyBorder="1" applyAlignment="1">
      <alignment vertical="center"/>
    </xf>
    <xf numFmtId="9" fontId="17" fillId="11" borderId="1" xfId="0" applyNumberFormat="1" applyFont="1" applyFill="1" applyBorder="1" applyAlignment="1">
      <alignment vertical="center"/>
    </xf>
    <xf numFmtId="9" fontId="17" fillId="11" borderId="0" xfId="0" applyNumberFormat="1" applyFont="1" applyFill="1" applyAlignment="1">
      <alignment vertical="center"/>
    </xf>
    <xf numFmtId="0" fontId="5" fillId="11" borderId="1" xfId="0" applyFont="1" applyFill="1" applyBorder="1"/>
    <xf numFmtId="0" fontId="5" fillId="11" borderId="8" xfId="0" applyFont="1" applyFill="1" applyBorder="1"/>
    <xf numFmtId="172" fontId="5" fillId="11" borderId="0" xfId="7" applyNumberFormat="1" applyFont="1" applyFill="1" applyBorder="1"/>
    <xf numFmtId="0" fontId="5" fillId="11" borderId="10" xfId="0" applyFont="1" applyFill="1" applyBorder="1"/>
    <xf numFmtId="0" fontId="7" fillId="6" borderId="4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169" fontId="0" fillId="11" borderId="0" xfId="1" applyFont="1" applyFill="1" applyAlignment="1">
      <alignment horizontal="center" vertical="center"/>
    </xf>
    <xf numFmtId="0" fontId="0" fillId="11" borderId="0" xfId="0" applyFill="1"/>
    <xf numFmtId="0" fontId="4" fillId="11" borderId="0" xfId="0" applyFont="1" applyFill="1" applyAlignment="1">
      <alignment horizontal="center" vertical="center"/>
    </xf>
    <xf numFmtId="9" fontId="0" fillId="11" borderId="0" xfId="0" applyNumberFormat="1" applyFill="1"/>
    <xf numFmtId="168" fontId="0" fillId="11" borderId="0" xfId="3" applyFont="1" applyFill="1" applyAlignment="1">
      <alignment horizontal="center" vertical="center"/>
    </xf>
    <xf numFmtId="168" fontId="0" fillId="11" borderId="0" xfId="0" applyNumberFormat="1" applyFill="1"/>
    <xf numFmtId="164" fontId="0" fillId="11" borderId="0" xfId="0" applyNumberFormat="1" applyFill="1"/>
    <xf numFmtId="0" fontId="27" fillId="11" borderId="0" xfId="0" applyFont="1" applyFill="1"/>
    <xf numFmtId="169" fontId="27" fillId="11" borderId="0" xfId="1" applyFont="1" applyFill="1" applyBorder="1"/>
    <xf numFmtId="9" fontId="27" fillId="11" borderId="0" xfId="7" applyFont="1" applyFill="1" applyBorder="1"/>
    <xf numFmtId="0" fontId="27" fillId="11" borderId="0" xfId="0" applyFont="1" applyFill="1" applyAlignment="1">
      <alignment horizontal="center" vertical="center" wrapText="1"/>
    </xf>
    <xf numFmtId="10" fontId="26" fillId="11" borderId="0" xfId="4" applyNumberFormat="1" applyFont="1" applyFill="1" applyAlignment="1">
      <alignment horizontal="center" vertical="center" wrapText="1"/>
    </xf>
    <xf numFmtId="169" fontId="26" fillId="11" borderId="0" xfId="4" applyNumberFormat="1" applyFont="1" applyFill="1" applyAlignment="1">
      <alignment horizontal="center" vertical="center" wrapText="1"/>
    </xf>
    <xf numFmtId="171" fontId="23" fillId="11" borderId="0" xfId="1" applyNumberFormat="1" applyFont="1" applyFill="1" applyBorder="1" applyAlignment="1">
      <alignment horizontal="center" vertical="center"/>
    </xf>
    <xf numFmtId="169" fontId="0" fillId="11" borderId="0" xfId="1" applyFont="1" applyFill="1"/>
    <xf numFmtId="9" fontId="0" fillId="11" borderId="0" xfId="7" applyFont="1" applyFill="1"/>
    <xf numFmtId="169" fontId="4" fillId="11" borderId="0" xfId="1" applyFont="1" applyFill="1" applyAlignment="1">
      <alignment horizontal="center" vertical="center"/>
    </xf>
    <xf numFmtId="9" fontId="4" fillId="11" borderId="0" xfId="7" applyFont="1" applyFill="1" applyAlignment="1">
      <alignment horizontal="center" vertical="center"/>
    </xf>
    <xf numFmtId="9" fontId="17" fillId="11" borderId="1" xfId="0" applyNumberFormat="1" applyFont="1" applyFill="1" applyBorder="1" applyAlignment="1">
      <alignment horizontal="center" vertical="center"/>
    </xf>
    <xf numFmtId="171" fontId="23" fillId="7" borderId="48" xfId="1" applyNumberFormat="1" applyFont="1" applyFill="1" applyBorder="1" applyAlignment="1">
      <alignment horizontal="center" vertical="center"/>
    </xf>
    <xf numFmtId="171" fontId="23" fillId="7" borderId="12" xfId="1" applyNumberFormat="1" applyFont="1" applyFill="1" applyBorder="1" applyAlignment="1">
      <alignment horizontal="center" vertical="center"/>
    </xf>
    <xf numFmtId="171" fontId="23" fillId="7" borderId="23" xfId="1" applyNumberFormat="1" applyFont="1" applyFill="1" applyBorder="1" applyAlignment="1">
      <alignment horizontal="center" vertical="center"/>
    </xf>
    <xf numFmtId="169" fontId="26" fillId="7" borderId="48" xfId="4" applyNumberFormat="1" applyFont="1" applyFill="1" applyBorder="1" applyAlignment="1">
      <alignment horizontal="center" vertical="center" wrapText="1"/>
    </xf>
    <xf numFmtId="169" fontId="26" fillId="7" borderId="12" xfId="4" applyNumberFormat="1" applyFont="1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0" fillId="11" borderId="51" xfId="0" applyFill="1" applyBorder="1" applyAlignment="1">
      <alignment horizontal="center" vertical="center"/>
    </xf>
    <xf numFmtId="0" fontId="3" fillId="11" borderId="51" xfId="0" applyFont="1" applyFill="1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3" fillId="11" borderId="52" xfId="0" applyFont="1" applyFill="1" applyBorder="1" applyAlignment="1">
      <alignment horizontal="center" vertical="center"/>
    </xf>
    <xf numFmtId="2" fontId="0" fillId="11" borderId="52" xfId="0" applyNumberFormat="1" applyFill="1" applyBorder="1" applyAlignment="1">
      <alignment horizontal="center" vertical="center"/>
    </xf>
    <xf numFmtId="2" fontId="0" fillId="11" borderId="50" xfId="0" applyNumberForma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168" fontId="0" fillId="11" borderId="18" xfId="3" applyFont="1" applyFill="1" applyBorder="1" applyAlignment="1">
      <alignment horizontal="center" vertical="center"/>
    </xf>
    <xf numFmtId="10" fontId="26" fillId="6" borderId="48" xfId="4" applyNumberFormat="1" applyFont="1" applyFill="1" applyBorder="1" applyAlignment="1">
      <alignment horizontal="center" vertical="center" wrapText="1"/>
    </xf>
    <xf numFmtId="169" fontId="26" fillId="7" borderId="16" xfId="1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/>
    </xf>
    <xf numFmtId="4" fontId="38" fillId="7" borderId="44" xfId="1" applyNumberFormat="1" applyFont="1" applyFill="1" applyBorder="1" applyAlignment="1">
      <alignment horizontal="center" vertical="center" wrapText="1"/>
    </xf>
    <xf numFmtId="0" fontId="20" fillId="15" borderId="47" xfId="4" applyFont="1" applyFill="1" applyBorder="1" applyAlignment="1">
      <alignment horizontal="center" vertical="center" wrapText="1"/>
    </xf>
    <xf numFmtId="0" fontId="20" fillId="15" borderId="43" xfId="4" applyFont="1" applyFill="1" applyBorder="1" applyAlignment="1">
      <alignment horizontal="center" vertical="center" wrapText="1"/>
    </xf>
    <xf numFmtId="4" fontId="26" fillId="6" borderId="7" xfId="1" applyNumberFormat="1" applyFont="1" applyFill="1" applyBorder="1" applyAlignment="1">
      <alignment horizontal="center" vertical="center" wrapText="1"/>
    </xf>
    <xf numFmtId="4" fontId="26" fillId="6" borderId="45" xfId="1" applyNumberFormat="1" applyFont="1" applyFill="1" applyBorder="1" applyAlignment="1">
      <alignment horizontal="center" vertical="center" wrapText="1"/>
    </xf>
    <xf numFmtId="4" fontId="26" fillId="6" borderId="17" xfId="1" applyNumberFormat="1" applyFont="1" applyFill="1" applyBorder="1" applyAlignment="1">
      <alignment horizontal="center" vertical="center" wrapText="1"/>
    </xf>
    <xf numFmtId="4" fontId="26" fillId="6" borderId="13" xfId="1" applyNumberFormat="1" applyFont="1" applyFill="1" applyBorder="1" applyAlignment="1">
      <alignment horizontal="center" vertical="center" wrapText="1"/>
    </xf>
    <xf numFmtId="0" fontId="27" fillId="0" borderId="0" xfId="8" applyFont="1"/>
    <xf numFmtId="0" fontId="26" fillId="0" borderId="0" xfId="8" applyFont="1"/>
    <xf numFmtId="14" fontId="27" fillId="0" borderId="0" xfId="8" applyNumberFormat="1" applyFont="1" applyAlignment="1">
      <alignment horizontal="left"/>
    </xf>
    <xf numFmtId="0" fontId="27" fillId="0" borderId="0" xfId="8" applyFont="1" applyAlignment="1">
      <alignment wrapText="1"/>
    </xf>
    <xf numFmtId="0" fontId="22" fillId="0" borderId="0" xfId="8" applyFont="1" applyAlignment="1">
      <alignment wrapText="1"/>
    </xf>
    <xf numFmtId="169" fontId="27" fillId="0" borderId="0" xfId="1" applyFont="1"/>
    <xf numFmtId="169" fontId="27" fillId="0" borderId="0" xfId="1" applyFont="1" applyAlignment="1">
      <alignment wrapText="1"/>
    </xf>
    <xf numFmtId="169" fontId="22" fillId="0" borderId="0" xfId="1" applyFont="1" applyAlignment="1">
      <alignment wrapText="1"/>
    </xf>
    <xf numFmtId="169" fontId="27" fillId="0" borderId="0" xfId="1" applyFont="1" applyBorder="1" applyAlignment="1">
      <alignment wrapText="1"/>
    </xf>
    <xf numFmtId="0" fontId="22" fillId="6" borderId="53" xfId="0" applyFont="1" applyFill="1" applyBorder="1" applyAlignment="1">
      <alignment horizontal="center" vertical="center" wrapText="1"/>
    </xf>
    <xf numFmtId="9" fontId="22" fillId="6" borderId="53" xfId="7" applyFont="1" applyFill="1" applyBorder="1" applyAlignment="1">
      <alignment horizontal="center" vertical="center" wrapText="1"/>
    </xf>
    <xf numFmtId="169" fontId="14" fillId="6" borderId="53" xfId="1" applyFont="1" applyFill="1" applyBorder="1" applyAlignment="1">
      <alignment horizontal="center" vertical="center" wrapText="1"/>
    </xf>
    <xf numFmtId="0" fontId="42" fillId="11" borderId="0" xfId="0" applyFont="1" applyFill="1"/>
    <xf numFmtId="169" fontId="40" fillId="0" borderId="48" xfId="1" applyFont="1" applyFill="1" applyBorder="1" applyAlignment="1">
      <alignment horizontal="center" vertical="center" wrapText="1"/>
    </xf>
    <xf numFmtId="0" fontId="27" fillId="0" borderId="0" xfId="0" applyFont="1"/>
    <xf numFmtId="9" fontId="47" fillId="6" borderId="6" xfId="7" applyFont="1" applyFill="1" applyBorder="1" applyAlignment="1">
      <alignment horizontal="center" vertical="center" wrapText="1"/>
    </xf>
    <xf numFmtId="169" fontId="48" fillId="6" borderId="6" xfId="1" applyFont="1" applyFill="1" applyBorder="1" applyAlignment="1">
      <alignment horizontal="center" vertical="center" wrapText="1"/>
    </xf>
    <xf numFmtId="9" fontId="47" fillId="6" borderId="53" xfId="7" applyFont="1" applyFill="1" applyBorder="1" applyAlignment="1">
      <alignment horizontal="center" vertical="center" wrapText="1"/>
    </xf>
    <xf numFmtId="0" fontId="47" fillId="6" borderId="53" xfId="0" applyFont="1" applyFill="1" applyBorder="1" applyAlignment="1">
      <alignment horizontal="center" vertical="center" wrapText="1"/>
    </xf>
    <xf numFmtId="14" fontId="27" fillId="0" borderId="0" xfId="8" applyNumberFormat="1" applyFont="1" applyAlignment="1">
      <alignment horizontal="center"/>
    </xf>
    <xf numFmtId="0" fontId="27" fillId="0" borderId="0" xfId="8" applyFont="1" applyAlignment="1">
      <alignment horizontal="center"/>
    </xf>
    <xf numFmtId="0" fontId="27" fillId="0" borderId="14" xfId="8" applyFont="1" applyBorder="1" applyAlignment="1">
      <alignment horizontal="center" vertical="center"/>
    </xf>
    <xf numFmtId="0" fontId="50" fillId="5" borderId="15" xfId="0" applyFont="1" applyFill="1" applyBorder="1" applyAlignment="1">
      <alignment horizontal="center" vertical="center" wrapText="1"/>
    </xf>
    <xf numFmtId="169" fontId="21" fillId="7" borderId="15" xfId="1" applyFont="1" applyFill="1" applyBorder="1" applyAlignment="1">
      <alignment horizontal="center" vertical="center" wrapText="1"/>
    </xf>
    <xf numFmtId="169" fontId="22" fillId="0" borderId="48" xfId="1" applyFont="1" applyFill="1" applyBorder="1" applyAlignment="1">
      <alignment horizontal="center" vertical="center" wrapText="1"/>
    </xf>
    <xf numFmtId="0" fontId="26" fillId="11" borderId="0" xfId="4" applyFont="1" applyFill="1" applyAlignment="1">
      <alignment horizontal="left" vertical="center"/>
    </xf>
    <xf numFmtId="0" fontId="32" fillId="11" borderId="0" xfId="0" applyFont="1" applyFill="1"/>
    <xf numFmtId="169" fontId="0" fillId="11" borderId="0" xfId="1" applyFont="1" applyFill="1" applyBorder="1"/>
    <xf numFmtId="0" fontId="26" fillId="11" borderId="0" xfId="0" applyFont="1" applyFill="1"/>
    <xf numFmtId="0" fontId="41" fillId="11" borderId="0" xfId="14" applyFont="1" applyFill="1" applyAlignment="1">
      <alignment horizontal="center" vertical="center" wrapText="1"/>
    </xf>
    <xf numFmtId="177" fontId="41" fillId="11" borderId="0" xfId="15" applyNumberFormat="1" applyFont="1" applyFill="1" applyAlignment="1">
      <alignment vertical="center"/>
    </xf>
    <xf numFmtId="169" fontId="27" fillId="11" borderId="0" xfId="1" applyFont="1" applyFill="1" applyBorder="1" applyAlignment="1">
      <alignment horizontal="center" vertical="center"/>
    </xf>
    <xf numFmtId="14" fontId="27" fillId="11" borderId="0" xfId="8" applyNumberFormat="1" applyFont="1" applyFill="1"/>
    <xf numFmtId="9" fontId="27" fillId="11" borderId="0" xfId="16" applyFont="1" applyFill="1" applyBorder="1" applyAlignment="1">
      <alignment horizontal="center" vertical="center"/>
    </xf>
    <xf numFmtId="14" fontId="41" fillId="11" borderId="0" xfId="0" applyNumberFormat="1" applyFont="1" applyFill="1" applyAlignment="1">
      <alignment horizontal="center" vertical="center"/>
    </xf>
    <xf numFmtId="1" fontId="27" fillId="11" borderId="0" xfId="8" applyNumberFormat="1" applyFont="1" applyFill="1" applyAlignment="1">
      <alignment horizontal="center"/>
    </xf>
    <xf numFmtId="169" fontId="27" fillId="11" borderId="0" xfId="1" applyFont="1" applyFill="1" applyBorder="1" applyAlignment="1">
      <alignment horizontal="center"/>
    </xf>
    <xf numFmtId="177" fontId="27" fillId="11" borderId="0" xfId="15" applyNumberFormat="1" applyFont="1" applyFill="1" applyAlignment="1">
      <alignment vertical="center"/>
    </xf>
    <xf numFmtId="14" fontId="27" fillId="11" borderId="0" xfId="8" applyNumberFormat="1" applyFont="1" applyFill="1" applyAlignment="1">
      <alignment vertical="center"/>
    </xf>
    <xf numFmtId="0" fontId="27" fillId="11" borderId="0" xfId="4" applyFont="1" applyFill="1" applyAlignment="1">
      <alignment horizontal="center" vertical="center"/>
    </xf>
    <xf numFmtId="14" fontId="27" fillId="11" borderId="0" xfId="4" applyNumberFormat="1" applyFont="1" applyFill="1" applyAlignment="1">
      <alignment horizontal="center" vertical="center"/>
    </xf>
    <xf numFmtId="14" fontId="27" fillId="11" borderId="0" xfId="18" applyNumberFormat="1" applyFont="1" applyFill="1" applyBorder="1" applyAlignment="1">
      <alignment horizontal="center" vertical="center"/>
    </xf>
    <xf numFmtId="169" fontId="27" fillId="11" borderId="0" xfId="1" applyFont="1" applyFill="1" applyBorder="1" applyAlignment="1">
      <alignment vertical="center"/>
    </xf>
    <xf numFmtId="168" fontId="27" fillId="11" borderId="0" xfId="3" applyFont="1" applyFill="1" applyBorder="1" applyAlignment="1">
      <alignment horizontal="center" vertical="center"/>
    </xf>
    <xf numFmtId="49" fontId="25" fillId="11" borderId="0" xfId="0" applyNumberFormat="1" applyFont="1" applyFill="1" applyAlignment="1">
      <alignment horizontal="center" vertical="center"/>
    </xf>
    <xf numFmtId="170" fontId="25" fillId="11" borderId="0" xfId="0" applyNumberFormat="1" applyFont="1" applyFill="1" applyAlignment="1">
      <alignment horizontal="center" vertical="center"/>
    </xf>
    <xf numFmtId="178" fontId="25" fillId="11" borderId="0" xfId="0" applyNumberFormat="1" applyFont="1" applyFill="1" applyAlignment="1">
      <alignment horizontal="center" vertical="center"/>
    </xf>
    <xf numFmtId="14" fontId="25" fillId="11" borderId="0" xfId="0" applyNumberFormat="1" applyFont="1" applyFill="1" applyAlignment="1">
      <alignment horizontal="center" vertical="center"/>
    </xf>
    <xf numFmtId="10" fontId="25" fillId="11" borderId="0" xfId="0" applyNumberFormat="1" applyFont="1" applyFill="1" applyAlignment="1">
      <alignment horizontal="center" vertical="center"/>
    </xf>
    <xf numFmtId="14" fontId="43" fillId="11" borderId="0" xfId="0" applyNumberFormat="1" applyFont="1" applyFill="1" applyAlignment="1">
      <alignment horizontal="center" vertical="center"/>
    </xf>
    <xf numFmtId="1" fontId="44" fillId="11" borderId="0" xfId="8" applyNumberFormat="1" applyFont="1" applyFill="1" applyAlignment="1">
      <alignment horizontal="center" vertical="center"/>
    </xf>
    <xf numFmtId="44" fontId="44" fillId="11" borderId="0" xfId="3" applyNumberFormat="1" applyFont="1" applyFill="1" applyBorder="1" applyAlignment="1">
      <alignment horizontal="center" vertical="center"/>
    </xf>
    <xf numFmtId="164" fontId="26" fillId="11" borderId="0" xfId="10" applyFont="1" applyFill="1" applyBorder="1" applyAlignment="1">
      <alignment vertical="center"/>
    </xf>
    <xf numFmtId="0" fontId="27" fillId="11" borderId="0" xfId="8" applyFont="1" applyFill="1" applyAlignment="1">
      <alignment horizontal="center" vertical="center"/>
    </xf>
    <xf numFmtId="0" fontId="27" fillId="11" borderId="0" xfId="8" applyFont="1" applyFill="1" applyAlignment="1">
      <alignment horizontal="center"/>
    </xf>
    <xf numFmtId="166" fontId="27" fillId="11" borderId="0" xfId="12" applyFont="1" applyFill="1" applyBorder="1" applyAlignment="1">
      <alignment horizontal="center"/>
    </xf>
    <xf numFmtId="9" fontId="27" fillId="11" borderId="0" xfId="7" applyFont="1" applyFill="1" applyBorder="1" applyAlignment="1">
      <alignment horizontal="center"/>
    </xf>
    <xf numFmtId="164" fontId="27" fillId="11" borderId="0" xfId="10" applyFont="1" applyFill="1" applyBorder="1" applyAlignment="1">
      <alignment horizontal="center"/>
    </xf>
    <xf numFmtId="164" fontId="27" fillId="11" borderId="0" xfId="10" applyFont="1" applyFill="1" applyBorder="1"/>
    <xf numFmtId="0" fontId="45" fillId="11" borderId="0" xfId="0" applyFont="1" applyFill="1" applyAlignment="1">
      <alignment horizontal="center" vertical="center" wrapText="1"/>
    </xf>
    <xf numFmtId="179" fontId="45" fillId="11" borderId="0" xfId="0" applyNumberFormat="1" applyFont="1" applyFill="1" applyAlignment="1">
      <alignment horizontal="center" vertical="center" wrapText="1"/>
    </xf>
    <xf numFmtId="0" fontId="41" fillId="11" borderId="0" xfId="0" applyFont="1" applyFill="1" applyAlignment="1">
      <alignment horizontal="center" vertical="center" wrapText="1"/>
    </xf>
    <xf numFmtId="10" fontId="27" fillId="11" borderId="0" xfId="0" applyNumberFormat="1" applyFont="1" applyFill="1" applyAlignment="1">
      <alignment horizontal="center" vertical="center" wrapText="1"/>
    </xf>
    <xf numFmtId="171" fontId="27" fillId="11" borderId="0" xfId="1" applyNumberFormat="1" applyFont="1" applyFill="1" applyBorder="1" applyAlignment="1">
      <alignment horizontal="center" vertical="center"/>
    </xf>
    <xf numFmtId="165" fontId="27" fillId="11" borderId="0" xfId="1" applyNumberFormat="1" applyFont="1" applyFill="1" applyBorder="1" applyAlignment="1">
      <alignment vertical="center"/>
    </xf>
    <xf numFmtId="165" fontId="45" fillId="11" borderId="0" xfId="0" applyNumberFormat="1" applyFont="1" applyFill="1"/>
    <xf numFmtId="14" fontId="46" fillId="11" borderId="0" xfId="0" applyNumberFormat="1" applyFont="1" applyFill="1" applyAlignment="1">
      <alignment horizontal="center" vertical="center"/>
    </xf>
    <xf numFmtId="0" fontId="44" fillId="11" borderId="0" xfId="8" applyFont="1" applyFill="1" applyAlignment="1">
      <alignment horizontal="center"/>
    </xf>
    <xf numFmtId="166" fontId="44" fillId="11" borderId="0" xfId="12" applyFont="1" applyFill="1" applyBorder="1" applyAlignment="1">
      <alignment horizontal="center"/>
    </xf>
    <xf numFmtId="9" fontId="44" fillId="11" borderId="0" xfId="7" applyFont="1" applyFill="1" applyBorder="1" applyAlignment="1">
      <alignment horizontal="center"/>
    </xf>
    <xf numFmtId="1" fontId="44" fillId="11" borderId="0" xfId="8" applyNumberFormat="1" applyFont="1" applyFill="1" applyAlignment="1">
      <alignment horizontal="center"/>
    </xf>
    <xf numFmtId="14" fontId="41" fillId="11" borderId="0" xfId="14" applyNumberFormat="1" applyFont="1" applyFill="1" applyAlignment="1">
      <alignment horizontal="center" vertical="center"/>
    </xf>
    <xf numFmtId="9" fontId="27" fillId="11" borderId="0" xfId="16" applyFont="1" applyFill="1" applyBorder="1" applyAlignment="1">
      <alignment horizontal="center"/>
    </xf>
    <xf numFmtId="4" fontId="27" fillId="11" borderId="0" xfId="8" applyNumberFormat="1" applyFont="1" applyFill="1" applyAlignment="1">
      <alignment horizontal="center"/>
    </xf>
    <xf numFmtId="2" fontId="27" fillId="11" borderId="0" xfId="8" applyNumberFormat="1" applyFont="1" applyFill="1" applyAlignment="1">
      <alignment horizontal="center"/>
    </xf>
    <xf numFmtId="166" fontId="27" fillId="11" borderId="0" xfId="17" applyFont="1" applyFill="1" applyBorder="1" applyAlignment="1">
      <alignment horizontal="center"/>
    </xf>
    <xf numFmtId="0" fontId="3" fillId="11" borderId="0" xfId="0" applyFont="1" applyFill="1"/>
    <xf numFmtId="14" fontId="44" fillId="11" borderId="0" xfId="8" applyNumberFormat="1" applyFont="1" applyFill="1" applyAlignment="1">
      <alignment horizontal="center"/>
    </xf>
    <xf numFmtId="14" fontId="44" fillId="11" borderId="0" xfId="10" applyNumberFormat="1" applyFont="1" applyFill="1" applyBorder="1" applyAlignment="1">
      <alignment horizontal="center"/>
    </xf>
    <xf numFmtId="1" fontId="27" fillId="11" borderId="0" xfId="0" applyNumberFormat="1" applyFont="1" applyFill="1" applyAlignment="1">
      <alignment horizontal="center" vertical="center" wrapText="1"/>
    </xf>
    <xf numFmtId="164" fontId="27" fillId="11" borderId="0" xfId="3" applyNumberFormat="1" applyFont="1" applyFill="1" applyBorder="1" applyAlignment="1">
      <alignment horizontal="center" vertical="center"/>
    </xf>
    <xf numFmtId="164" fontId="44" fillId="11" borderId="0" xfId="10" applyFont="1" applyFill="1" applyBorder="1" applyAlignment="1">
      <alignment horizontal="center"/>
    </xf>
    <xf numFmtId="166" fontId="27" fillId="11" borderId="0" xfId="12" applyFont="1" applyFill="1" applyBorder="1" applyAlignment="1">
      <alignment horizontal="center" vertical="center"/>
    </xf>
    <xf numFmtId="9" fontId="27" fillId="11" borderId="0" xfId="7" applyFont="1" applyFill="1" applyBorder="1" applyAlignment="1">
      <alignment horizontal="center" vertical="center"/>
    </xf>
    <xf numFmtId="1" fontId="27" fillId="11" borderId="0" xfId="8" applyNumberFormat="1" applyFont="1" applyFill="1" applyAlignment="1">
      <alignment horizontal="center" vertical="center"/>
    </xf>
    <xf numFmtId="0" fontId="38" fillId="11" borderId="0" xfId="0" applyFont="1" applyFill="1"/>
    <xf numFmtId="0" fontId="27" fillId="11" borderId="0" xfId="19" applyFont="1" applyFill="1" applyAlignment="1">
      <alignment horizontal="center" vertical="center"/>
    </xf>
    <xf numFmtId="180" fontId="27" fillId="11" borderId="0" xfId="17" applyNumberFormat="1" applyFont="1" applyFill="1" applyBorder="1" applyAlignment="1">
      <alignment horizontal="center" vertical="center"/>
    </xf>
    <xf numFmtId="1" fontId="27" fillId="11" borderId="0" xfId="19" applyNumberFormat="1" applyFont="1" applyFill="1" applyAlignment="1">
      <alignment horizontal="center" vertical="center"/>
    </xf>
    <xf numFmtId="164" fontId="26" fillId="11" borderId="0" xfId="18" applyFont="1" applyFill="1" applyBorder="1" applyAlignment="1">
      <alignment horizontal="center" vertical="center"/>
    </xf>
    <xf numFmtId="10" fontId="27" fillId="11" borderId="0" xfId="16" applyNumberFormat="1" applyFont="1" applyFill="1" applyBorder="1" applyAlignment="1">
      <alignment horizontal="center" vertical="center"/>
    </xf>
    <xf numFmtId="2" fontId="27" fillId="11" borderId="0" xfId="8" applyNumberFormat="1" applyFont="1" applyFill="1" applyAlignment="1">
      <alignment horizontal="center" vertical="center"/>
    </xf>
    <xf numFmtId="172" fontId="27" fillId="11" borderId="0" xfId="16" applyNumberFormat="1" applyFont="1" applyFill="1" applyBorder="1" applyAlignment="1">
      <alignment horizontal="center" vertical="center"/>
    </xf>
    <xf numFmtId="170" fontId="27" fillId="11" borderId="0" xfId="20" applyNumberFormat="1" applyFont="1" applyFill="1" applyAlignment="1">
      <alignment horizontal="center" vertical="center"/>
    </xf>
    <xf numFmtId="164" fontId="27" fillId="11" borderId="0" xfId="21" applyFont="1" applyFill="1" applyBorder="1" applyAlignment="1">
      <alignment horizontal="center" vertical="center"/>
    </xf>
    <xf numFmtId="14" fontId="27" fillId="11" borderId="0" xfId="20" applyNumberFormat="1" applyFont="1" applyFill="1" applyAlignment="1">
      <alignment horizontal="center" vertical="center"/>
    </xf>
    <xf numFmtId="9" fontId="27" fillId="11" borderId="0" xfId="19" applyNumberFormat="1" applyFont="1" applyFill="1" applyAlignment="1">
      <alignment horizontal="center" vertical="center"/>
    </xf>
    <xf numFmtId="14" fontId="27" fillId="11" borderId="0" xfId="8" applyNumberFormat="1" applyFont="1" applyFill="1" applyAlignment="1">
      <alignment horizontal="center"/>
    </xf>
    <xf numFmtId="166" fontId="27" fillId="11" borderId="0" xfId="1" applyNumberFormat="1" applyFont="1" applyFill="1" applyBorder="1" applyAlignment="1">
      <alignment horizontal="center"/>
    </xf>
    <xf numFmtId="0" fontId="27" fillId="11" borderId="0" xfId="15" applyFont="1" applyFill="1" applyAlignment="1">
      <alignment horizontal="center" vertical="center" wrapText="1"/>
    </xf>
    <xf numFmtId="170" fontId="27" fillId="11" borderId="0" xfId="15" applyNumberFormat="1" applyFont="1" applyFill="1" applyAlignment="1">
      <alignment horizontal="center" vertical="center" wrapText="1"/>
    </xf>
    <xf numFmtId="165" fontId="27" fillId="11" borderId="0" xfId="12" applyNumberFormat="1" applyFont="1" applyFill="1" applyBorder="1" applyAlignment="1">
      <alignment horizontal="center" vertical="center" wrapText="1"/>
    </xf>
    <xf numFmtId="14" fontId="27" fillId="11" borderId="0" xfId="15" applyNumberFormat="1" applyFont="1" applyFill="1" applyAlignment="1">
      <alignment horizontal="center" vertical="center" wrapText="1"/>
    </xf>
    <xf numFmtId="9" fontId="27" fillId="11" borderId="0" xfId="15" applyNumberFormat="1" applyFont="1" applyFill="1" applyAlignment="1">
      <alignment horizontal="center" vertical="center" wrapText="1"/>
    </xf>
    <xf numFmtId="0" fontId="27" fillId="11" borderId="0" xfId="8" applyFont="1" applyFill="1" applyAlignment="1">
      <alignment horizontal="center" vertical="center" wrapText="1"/>
    </xf>
    <xf numFmtId="170" fontId="27" fillId="11" borderId="0" xfId="8" applyNumberFormat="1" applyFont="1" applyFill="1" applyAlignment="1">
      <alignment horizontal="center" vertical="center"/>
    </xf>
    <xf numFmtId="14" fontId="41" fillId="11" borderId="0" xfId="8" applyNumberFormat="1" applyFont="1" applyFill="1" applyAlignment="1">
      <alignment horizontal="center" vertical="center"/>
    </xf>
    <xf numFmtId="164" fontId="27" fillId="11" borderId="0" xfId="18" applyFont="1" applyFill="1" applyBorder="1"/>
    <xf numFmtId="172" fontId="27" fillId="11" borderId="0" xfId="7" applyNumberFormat="1" applyFont="1" applyFill="1" applyBorder="1" applyAlignment="1">
      <alignment horizontal="center"/>
    </xf>
    <xf numFmtId="14" fontId="44" fillId="11" borderId="0" xfId="12" applyNumberFormat="1" applyFont="1" applyFill="1" applyBorder="1" applyAlignment="1">
      <alignment horizontal="center" vertical="center"/>
    </xf>
    <xf numFmtId="14" fontId="49" fillId="11" borderId="0" xfId="0" applyNumberFormat="1" applyFont="1" applyFill="1" applyAlignment="1">
      <alignment horizontal="center" vertical="center"/>
    </xf>
    <xf numFmtId="14" fontId="27" fillId="11" borderId="0" xfId="0" applyNumberFormat="1" applyFont="1" applyFill="1" applyAlignment="1">
      <alignment horizontal="center"/>
    </xf>
    <xf numFmtId="169" fontId="27" fillId="11" borderId="0" xfId="1" applyFont="1" applyFill="1" applyBorder="1" applyAlignment="1">
      <alignment horizontal="right" vertical="center"/>
    </xf>
    <xf numFmtId="14" fontId="27" fillId="11" borderId="0" xfId="10" applyNumberFormat="1" applyFont="1" applyFill="1" applyBorder="1" applyAlignment="1">
      <alignment horizontal="center"/>
    </xf>
    <xf numFmtId="166" fontId="27" fillId="11" borderId="0" xfId="17" applyFont="1" applyFill="1" applyBorder="1" applyAlignment="1">
      <alignment horizontal="center" vertical="center"/>
    </xf>
    <xf numFmtId="178" fontId="27" fillId="11" borderId="0" xfId="8" applyNumberFormat="1" applyFont="1" applyFill="1" applyAlignment="1">
      <alignment horizontal="center" vertical="center"/>
    </xf>
    <xf numFmtId="0" fontId="41" fillId="11" borderId="0" xfId="0" applyFont="1" applyFill="1" applyAlignment="1">
      <alignment horizontal="center" vertical="center"/>
    </xf>
    <xf numFmtId="2" fontId="41" fillId="11" borderId="0" xfId="1" applyNumberFormat="1" applyFont="1" applyFill="1" applyBorder="1" applyAlignment="1">
      <alignment horizontal="center" vertical="center" wrapText="1"/>
    </xf>
    <xf numFmtId="14" fontId="41" fillId="11" borderId="0" xfId="7" applyNumberFormat="1" applyFont="1" applyFill="1" applyBorder="1" applyAlignment="1">
      <alignment horizontal="center" vertical="center" wrapText="1"/>
    </xf>
    <xf numFmtId="9" fontId="27" fillId="11" borderId="0" xfId="7" applyFont="1" applyFill="1" applyBorder="1" applyAlignment="1">
      <alignment horizontal="center" vertical="center" wrapText="1"/>
    </xf>
    <xf numFmtId="14" fontId="27" fillId="11" borderId="0" xfId="10" applyNumberFormat="1" applyFont="1" applyFill="1" applyBorder="1" applyAlignment="1">
      <alignment vertical="center"/>
    </xf>
    <xf numFmtId="2" fontId="27" fillId="11" borderId="0" xfId="22" applyNumberFormat="1" applyFont="1" applyFill="1" applyAlignment="1">
      <alignment horizontal="center" vertical="center" wrapText="1"/>
    </xf>
    <xf numFmtId="169" fontId="27" fillId="11" borderId="0" xfId="1" applyFont="1" applyFill="1" applyBorder="1" applyAlignment="1" applyProtection="1">
      <alignment horizontal="center" vertical="center" wrapText="1"/>
    </xf>
    <xf numFmtId="0" fontId="27" fillId="11" borderId="0" xfId="22" applyFont="1" applyFill="1" applyAlignment="1">
      <alignment horizontal="center" vertical="center" wrapText="1"/>
    </xf>
    <xf numFmtId="0" fontId="27" fillId="11" borderId="0" xfId="22" applyFont="1" applyFill="1" applyAlignment="1">
      <alignment vertical="center" wrapText="1"/>
    </xf>
    <xf numFmtId="0" fontId="27" fillId="11" borderId="0" xfId="0" applyFont="1" applyFill="1" applyAlignment="1">
      <alignment horizontal="left" vertical="center" wrapText="1"/>
    </xf>
    <xf numFmtId="17" fontId="41" fillId="11" borderId="0" xfId="1" applyNumberFormat="1" applyFont="1" applyFill="1" applyBorder="1" applyAlignment="1">
      <alignment horizontal="center" vertical="center" wrapText="1"/>
    </xf>
    <xf numFmtId="14" fontId="41" fillId="11" borderId="0" xfId="1" applyNumberFormat="1" applyFont="1" applyFill="1" applyBorder="1" applyAlignment="1">
      <alignment horizontal="center" vertical="center" wrapText="1"/>
    </xf>
    <xf numFmtId="169" fontId="26" fillId="11" borderId="0" xfId="1" applyFont="1" applyFill="1" applyBorder="1" applyAlignment="1">
      <alignment vertical="center" wrapText="1"/>
    </xf>
    <xf numFmtId="1" fontId="41" fillId="11" borderId="0" xfId="1" applyNumberFormat="1" applyFont="1" applyFill="1" applyBorder="1" applyAlignment="1">
      <alignment horizontal="center" vertical="center" wrapText="1"/>
    </xf>
    <xf numFmtId="164" fontId="26" fillId="11" borderId="0" xfId="0" applyNumberFormat="1" applyFont="1" applyFill="1" applyAlignment="1">
      <alignment vertical="center" wrapText="1"/>
    </xf>
    <xf numFmtId="10" fontId="27" fillId="11" borderId="0" xfId="7" applyNumberFormat="1" applyFont="1" applyFill="1" applyBorder="1" applyAlignment="1">
      <alignment horizontal="center"/>
    </xf>
    <xf numFmtId="0" fontId="44" fillId="11" borderId="0" xfId="0" applyFont="1" applyFill="1"/>
    <xf numFmtId="2" fontId="27" fillId="11" borderId="0" xfId="24" applyNumberFormat="1" applyFont="1" applyFill="1" applyAlignment="1">
      <alignment horizontal="center" vertical="center" wrapText="1"/>
    </xf>
    <xf numFmtId="14" fontId="27" fillId="11" borderId="0" xfId="8" applyNumberFormat="1" applyFont="1" applyFill="1" applyAlignment="1">
      <alignment horizontal="center" vertical="center"/>
    </xf>
    <xf numFmtId="166" fontId="27" fillId="11" borderId="0" xfId="1" applyNumberFormat="1" applyFont="1" applyFill="1" applyBorder="1" applyAlignment="1">
      <alignment horizontal="center" vertical="center"/>
    </xf>
    <xf numFmtId="10" fontId="27" fillId="11" borderId="0" xfId="7" applyNumberFormat="1" applyFont="1" applyFill="1" applyBorder="1" applyAlignment="1">
      <alignment horizontal="center" vertical="center"/>
    </xf>
    <xf numFmtId="14" fontId="27" fillId="11" borderId="0" xfId="10" applyNumberFormat="1" applyFont="1" applyFill="1" applyBorder="1" applyAlignment="1">
      <alignment horizontal="center" vertical="center"/>
    </xf>
    <xf numFmtId="172" fontId="27" fillId="11" borderId="0" xfId="7" applyNumberFormat="1" applyFont="1" applyFill="1" applyBorder="1" applyAlignment="1">
      <alignment horizontal="center" vertical="center"/>
    </xf>
    <xf numFmtId="164" fontId="26" fillId="11" borderId="0" xfId="10" applyFont="1" applyFill="1" applyBorder="1"/>
    <xf numFmtId="172" fontId="27" fillId="11" borderId="0" xfId="16" applyNumberFormat="1" applyFont="1" applyFill="1" applyBorder="1" applyAlignment="1">
      <alignment horizontal="center"/>
    </xf>
    <xf numFmtId="166" fontId="27" fillId="11" borderId="0" xfId="25" applyFont="1" applyFill="1" applyBorder="1" applyAlignment="1">
      <alignment horizontal="center" vertical="center" wrapText="1"/>
    </xf>
    <xf numFmtId="14" fontId="27" fillId="11" borderId="0" xfId="0" applyNumberFormat="1" applyFont="1" applyFill="1" applyAlignment="1">
      <alignment horizontal="center" vertical="center"/>
    </xf>
    <xf numFmtId="177" fontId="27" fillId="11" borderId="0" xfId="1" applyNumberFormat="1" applyFont="1" applyFill="1" applyBorder="1" applyAlignment="1">
      <alignment vertical="center"/>
    </xf>
    <xf numFmtId="179" fontId="27" fillId="11" borderId="0" xfId="0" applyNumberFormat="1" applyFont="1" applyFill="1" applyAlignment="1">
      <alignment horizontal="center" vertical="center"/>
    </xf>
    <xf numFmtId="2" fontId="44" fillId="11" borderId="0" xfId="8" applyNumberFormat="1" applyFont="1" applyFill="1" applyAlignment="1">
      <alignment horizontal="center"/>
    </xf>
    <xf numFmtId="183" fontId="44" fillId="11" borderId="0" xfId="12" applyNumberFormat="1" applyFont="1" applyFill="1" applyBorder="1" applyAlignment="1">
      <alignment horizontal="center"/>
    </xf>
    <xf numFmtId="44" fontId="27" fillId="11" borderId="0" xfId="3" applyNumberFormat="1" applyFont="1" applyFill="1" applyBorder="1" applyAlignment="1">
      <alignment horizontal="center"/>
    </xf>
    <xf numFmtId="1" fontId="41" fillId="11" borderId="0" xfId="8" applyNumberFormat="1" applyFont="1" applyFill="1" applyAlignment="1">
      <alignment horizontal="center"/>
    </xf>
    <xf numFmtId="10" fontId="27" fillId="11" borderId="0" xfId="16" applyNumberFormat="1" applyFont="1" applyFill="1" applyBorder="1" applyAlignment="1">
      <alignment horizontal="center"/>
    </xf>
    <xf numFmtId="9" fontId="41" fillId="11" borderId="0" xfId="7" applyFont="1" applyFill="1" applyBorder="1" applyAlignment="1">
      <alignment horizontal="center" wrapText="1"/>
    </xf>
    <xf numFmtId="169" fontId="27" fillId="11" borderId="0" xfId="1" applyFont="1" applyFill="1" applyBorder="1" applyAlignment="1">
      <alignment vertical="center" wrapText="1"/>
    </xf>
    <xf numFmtId="9" fontId="27" fillId="11" borderId="0" xfId="24" applyNumberFormat="1" applyFont="1" applyFill="1" applyAlignment="1">
      <alignment horizontal="center" vertical="center" wrapText="1"/>
    </xf>
    <xf numFmtId="0" fontId="27" fillId="11" borderId="0" xfId="8" applyFont="1" applyFill="1"/>
    <xf numFmtId="0" fontId="27" fillId="11" borderId="0" xfId="24" applyFont="1" applyFill="1" applyAlignment="1">
      <alignment horizontal="center" vertical="center" wrapText="1"/>
    </xf>
    <xf numFmtId="1" fontId="41" fillId="11" borderId="0" xfId="0" applyNumberFormat="1" applyFont="1" applyFill="1" applyAlignment="1">
      <alignment horizontal="center" vertical="center"/>
    </xf>
    <xf numFmtId="169" fontId="41" fillId="11" borderId="0" xfId="1" applyFont="1" applyFill="1" applyBorder="1" applyAlignment="1">
      <alignment horizontal="center" vertical="center"/>
    </xf>
    <xf numFmtId="184" fontId="27" fillId="11" borderId="0" xfId="8" applyNumberFormat="1" applyFont="1" applyFill="1" applyAlignment="1">
      <alignment horizontal="center" vertical="center"/>
    </xf>
    <xf numFmtId="184" fontId="27" fillId="11" borderId="0" xfId="8" applyNumberFormat="1" applyFont="1" applyFill="1" applyAlignment="1">
      <alignment horizontal="right" vertical="center"/>
    </xf>
    <xf numFmtId="0" fontId="26" fillId="11" borderId="0" xfId="8" applyFont="1" applyFill="1" applyAlignment="1">
      <alignment horizontal="center" vertical="center" wrapText="1"/>
    </xf>
    <xf numFmtId="0" fontId="26" fillId="11" borderId="0" xfId="4" applyFont="1" applyFill="1" applyAlignment="1">
      <alignment horizontal="center" vertical="center" wrapText="1"/>
    </xf>
    <xf numFmtId="0" fontId="26" fillId="11" borderId="0" xfId="19" applyFont="1" applyFill="1" applyAlignment="1">
      <alignment horizontal="center" vertical="center" wrapText="1"/>
    </xf>
    <xf numFmtId="14" fontId="26" fillId="11" borderId="0" xfId="7" applyNumberFormat="1" applyFont="1" applyFill="1" applyBorder="1" applyAlignment="1">
      <alignment horizontal="center" vertical="center" wrapText="1"/>
    </xf>
    <xf numFmtId="0" fontId="27" fillId="0" borderId="54" xfId="8" applyFont="1" applyBorder="1" applyAlignment="1">
      <alignment horizontal="center" vertical="center"/>
    </xf>
    <xf numFmtId="0" fontId="53" fillId="0" borderId="0" xfId="8" applyFont="1" applyAlignment="1">
      <alignment wrapText="1"/>
    </xf>
    <xf numFmtId="0" fontId="27" fillId="10" borderId="23" xfId="8" applyFont="1" applyFill="1" applyBorder="1" applyAlignment="1">
      <alignment horizontal="center"/>
    </xf>
    <xf numFmtId="166" fontId="27" fillId="10" borderId="23" xfId="1" applyNumberFormat="1" applyFont="1" applyFill="1" applyBorder="1" applyAlignment="1">
      <alignment horizontal="center"/>
    </xf>
    <xf numFmtId="14" fontId="27" fillId="10" borderId="23" xfId="8" applyNumberFormat="1" applyFont="1" applyFill="1" applyBorder="1" applyAlignment="1">
      <alignment horizontal="center"/>
    </xf>
    <xf numFmtId="9" fontId="27" fillId="10" borderId="23" xfId="7" applyFont="1" applyFill="1" applyBorder="1" applyAlignment="1">
      <alignment horizontal="center"/>
    </xf>
    <xf numFmtId="0" fontId="27" fillId="10" borderId="53" xfId="8" applyFont="1" applyFill="1" applyBorder="1" applyAlignment="1">
      <alignment horizontal="center"/>
    </xf>
    <xf numFmtId="166" fontId="27" fillId="10" borderId="53" xfId="1" applyNumberFormat="1" applyFont="1" applyFill="1" applyBorder="1" applyAlignment="1">
      <alignment horizontal="center"/>
    </xf>
    <xf numFmtId="14" fontId="27" fillId="10" borderId="53" xfId="8" applyNumberFormat="1" applyFont="1" applyFill="1" applyBorder="1" applyAlignment="1">
      <alignment horizontal="center"/>
    </xf>
    <xf numFmtId="9" fontId="27" fillId="10" borderId="53" xfId="7" applyFont="1" applyFill="1" applyBorder="1" applyAlignment="1">
      <alignment horizontal="center"/>
    </xf>
    <xf numFmtId="0" fontId="39" fillId="0" borderId="0" xfId="8" applyFont="1"/>
    <xf numFmtId="170" fontId="27" fillId="11" borderId="23" xfId="8" applyNumberFormat="1" applyFont="1" applyFill="1" applyBorder="1" applyAlignment="1">
      <alignment horizontal="center"/>
    </xf>
    <xf numFmtId="169" fontId="27" fillId="11" borderId="53" xfId="12" applyNumberFormat="1" applyFont="1" applyFill="1" applyBorder="1" applyAlignment="1">
      <alignment horizontal="center"/>
    </xf>
    <xf numFmtId="169" fontId="27" fillId="11" borderId="17" xfId="12" applyNumberFormat="1" applyFont="1" applyFill="1" applyBorder="1" applyAlignment="1">
      <alignment horizontal="center"/>
    </xf>
    <xf numFmtId="0" fontId="53" fillId="0" borderId="0" xfId="8" applyFont="1" applyAlignment="1">
      <alignment horizontal="center" vertical="center" wrapText="1"/>
    </xf>
    <xf numFmtId="169" fontId="26" fillId="0" borderId="13" xfId="1" applyFont="1" applyBorder="1"/>
    <xf numFmtId="0" fontId="55" fillId="0" borderId="0" xfId="8" applyFont="1"/>
    <xf numFmtId="0" fontId="56" fillId="0" borderId="0" xfId="8" applyFont="1" applyAlignment="1">
      <alignment horizontal="center"/>
    </xf>
    <xf numFmtId="0" fontId="54" fillId="0" borderId="0" xfId="8" applyFont="1"/>
    <xf numFmtId="0" fontId="57" fillId="0" borderId="0" xfId="8" applyFont="1"/>
    <xf numFmtId="169" fontId="57" fillId="0" borderId="0" xfId="1" applyFont="1" applyAlignment="1">
      <alignment wrapText="1"/>
    </xf>
    <xf numFmtId="0" fontId="57" fillId="0" borderId="0" xfId="8" applyFont="1" applyAlignment="1">
      <alignment horizontal="right" wrapText="1"/>
    </xf>
    <xf numFmtId="0" fontId="54" fillId="0" borderId="0" xfId="8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9" fontId="4" fillId="3" borderId="5" xfId="7" applyFont="1" applyFill="1" applyBorder="1" applyAlignment="1">
      <alignment horizontal="center" vertical="center" wrapText="1"/>
    </xf>
    <xf numFmtId="9" fontId="4" fillId="3" borderId="8" xfId="7" applyFont="1" applyFill="1" applyBorder="1" applyAlignment="1">
      <alignment horizontal="center" vertical="center" wrapText="1"/>
    </xf>
    <xf numFmtId="9" fontId="4" fillId="3" borderId="3" xfId="7" applyFont="1" applyFill="1" applyBorder="1" applyAlignment="1">
      <alignment horizontal="center" vertical="center" wrapText="1"/>
    </xf>
    <xf numFmtId="9" fontId="4" fillId="3" borderId="9" xfId="7" applyFont="1" applyFill="1" applyBorder="1" applyAlignment="1">
      <alignment horizontal="center" vertical="center" wrapText="1"/>
    </xf>
    <xf numFmtId="9" fontId="4" fillId="3" borderId="19" xfId="7" quotePrefix="1" applyFont="1" applyFill="1" applyBorder="1" applyAlignment="1">
      <alignment horizontal="center" vertical="center"/>
    </xf>
    <xf numFmtId="9" fontId="4" fillId="3" borderId="33" xfId="7" quotePrefix="1" applyFont="1" applyFill="1" applyBorder="1" applyAlignment="1">
      <alignment horizontal="center" vertical="center"/>
    </xf>
    <xf numFmtId="0" fontId="4" fillId="3" borderId="21" xfId="0" quotePrefix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69" fontId="17" fillId="3" borderId="34" xfId="1" applyFont="1" applyFill="1" applyBorder="1" applyAlignment="1">
      <alignment horizontal="center" vertical="center" wrapText="1"/>
    </xf>
    <xf numFmtId="169" fontId="17" fillId="3" borderId="34" xfId="1" quotePrefix="1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4" xfId="0" quotePrefix="1" applyFont="1" applyFill="1" applyBorder="1" applyAlignment="1">
      <alignment horizontal="center" vertical="center" wrapText="1"/>
    </xf>
    <xf numFmtId="169" fontId="17" fillId="3" borderId="19" xfId="1" applyFont="1" applyFill="1" applyBorder="1" applyAlignment="1">
      <alignment horizontal="center" vertical="center" wrapText="1"/>
    </xf>
    <xf numFmtId="9" fontId="17" fillId="3" borderId="10" xfId="7" applyFont="1" applyFill="1" applyBorder="1" applyAlignment="1">
      <alignment horizontal="center" vertical="center" wrapText="1"/>
    </xf>
    <xf numFmtId="9" fontId="17" fillId="3" borderId="19" xfId="7" applyFont="1" applyFill="1" applyBorder="1" applyAlignment="1">
      <alignment horizontal="center" vertical="center" wrapText="1"/>
    </xf>
    <xf numFmtId="9" fontId="17" fillId="3" borderId="34" xfId="7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36" xfId="0" applyFont="1" applyFill="1" applyBorder="1" applyAlignment="1">
      <alignment horizontal="center" vertical="center"/>
    </xf>
    <xf numFmtId="167" fontId="17" fillId="4" borderId="35" xfId="0" applyNumberFormat="1" applyFont="1" applyFill="1" applyBorder="1" applyAlignment="1">
      <alignment horizontal="center" vertical="center" wrapText="1"/>
    </xf>
    <xf numFmtId="167" fontId="17" fillId="4" borderId="36" xfId="0" applyNumberFormat="1" applyFont="1" applyFill="1" applyBorder="1" applyAlignment="1">
      <alignment horizontal="center" vertical="center" wrapText="1"/>
    </xf>
    <xf numFmtId="0" fontId="20" fillId="3" borderId="5" xfId="0" quotePrefix="1" applyFont="1" applyFill="1" applyBorder="1" applyAlignment="1">
      <alignment horizontal="center" vertical="center" wrapText="1"/>
    </xf>
    <xf numFmtId="0" fontId="20" fillId="3" borderId="8" xfId="0" quotePrefix="1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textRotation="90"/>
    </xf>
    <xf numFmtId="0" fontId="17" fillId="14" borderId="19" xfId="0" applyFont="1" applyFill="1" applyBorder="1" applyAlignment="1">
      <alignment horizontal="center" vertical="center" textRotation="90"/>
    </xf>
    <xf numFmtId="0" fontId="17" fillId="14" borderId="34" xfId="0" applyFont="1" applyFill="1" applyBorder="1" applyAlignment="1">
      <alignment horizontal="center" vertical="center" textRotation="90"/>
    </xf>
    <xf numFmtId="0" fontId="17" fillId="14" borderId="33" xfId="0" applyFont="1" applyFill="1" applyBorder="1" applyAlignment="1">
      <alignment horizontal="center" vertical="center" textRotation="90"/>
    </xf>
    <xf numFmtId="167" fontId="17" fillId="14" borderId="19" xfId="0" applyNumberFormat="1" applyFont="1" applyFill="1" applyBorder="1" applyAlignment="1">
      <alignment horizontal="center" vertical="center" wrapText="1"/>
    </xf>
    <xf numFmtId="167" fontId="17" fillId="14" borderId="34" xfId="0" applyNumberFormat="1" applyFont="1" applyFill="1" applyBorder="1" applyAlignment="1">
      <alignment horizontal="center" vertical="center" wrapText="1"/>
    </xf>
    <xf numFmtId="167" fontId="17" fillId="14" borderId="33" xfId="0" applyNumberFormat="1" applyFont="1" applyFill="1" applyBorder="1" applyAlignment="1">
      <alignment horizontal="center" vertical="center" wrapText="1"/>
    </xf>
    <xf numFmtId="9" fontId="17" fillId="8" borderId="19" xfId="7" applyFont="1" applyFill="1" applyBorder="1" applyAlignment="1">
      <alignment horizontal="center" vertical="center" wrapText="1"/>
    </xf>
    <xf numFmtId="9" fontId="17" fillId="8" borderId="34" xfId="7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7" fillId="6" borderId="0" xfId="0" applyFont="1" applyFill="1" applyAlignment="1">
      <alignment horizontal="center"/>
    </xf>
    <xf numFmtId="0" fontId="33" fillId="6" borderId="0" xfId="0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167" fontId="17" fillId="3" borderId="34" xfId="0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textRotation="90"/>
    </xf>
    <xf numFmtId="0" fontId="17" fillId="3" borderId="34" xfId="0" applyFont="1" applyFill="1" applyBorder="1" applyAlignment="1">
      <alignment horizontal="center" vertical="center" textRotation="90"/>
    </xf>
    <xf numFmtId="0" fontId="17" fillId="3" borderId="33" xfId="0" applyFont="1" applyFill="1" applyBorder="1" applyAlignment="1">
      <alignment horizontal="center" vertical="center" textRotation="90"/>
    </xf>
    <xf numFmtId="0" fontId="17" fillId="3" borderId="8" xfId="0" applyFont="1" applyFill="1" applyBorder="1" applyAlignment="1">
      <alignment horizontal="center" vertical="center" textRotation="90"/>
    </xf>
    <xf numFmtId="0" fontId="17" fillId="3" borderId="10" xfId="0" applyFont="1" applyFill="1" applyBorder="1" applyAlignment="1">
      <alignment horizontal="center" vertical="center" textRotation="90"/>
    </xf>
    <xf numFmtId="0" fontId="17" fillId="3" borderId="9" xfId="0" applyFont="1" applyFill="1" applyBorder="1" applyAlignment="1">
      <alignment horizontal="center" vertical="center" textRotation="90"/>
    </xf>
    <xf numFmtId="0" fontId="19" fillId="4" borderId="3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0" fillId="15" borderId="44" xfId="4" applyFont="1" applyFill="1" applyBorder="1" applyAlignment="1">
      <alignment horizontal="center" vertical="center" wrapText="1"/>
    </xf>
    <xf numFmtId="0" fontId="20" fillId="15" borderId="32" xfId="4" applyFont="1" applyFill="1" applyBorder="1" applyAlignment="1">
      <alignment horizontal="center" vertical="center" wrapText="1"/>
    </xf>
    <xf numFmtId="0" fontId="32" fillId="11" borderId="0" xfId="0" applyFont="1" applyFill="1" applyAlignment="1">
      <alignment horizontal="center" vertical="center" wrapText="1"/>
    </xf>
    <xf numFmtId="0" fontId="35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20" fillId="15" borderId="37" xfId="5" applyFont="1" applyFill="1" applyBorder="1" applyAlignment="1">
      <alignment horizontal="center" vertical="center" textRotation="90" wrapText="1"/>
    </xf>
    <xf numFmtId="0" fontId="20" fillId="15" borderId="46" xfId="5" applyFont="1" applyFill="1" applyBorder="1" applyAlignment="1">
      <alignment horizontal="center" vertical="center" textRotation="90" wrapText="1"/>
    </xf>
    <xf numFmtId="9" fontId="17" fillId="15" borderId="22" xfId="7" applyFont="1" applyFill="1" applyBorder="1" applyAlignment="1">
      <alignment horizontal="center" vertical="center" wrapText="1"/>
    </xf>
    <xf numFmtId="9" fontId="17" fillId="15" borderId="47" xfId="7" applyFont="1" applyFill="1" applyBorder="1" applyAlignment="1">
      <alignment horizontal="center" vertical="center" wrapText="1"/>
    </xf>
    <xf numFmtId="4" fontId="20" fillId="15" borderId="22" xfId="4" applyNumberFormat="1" applyFont="1" applyFill="1" applyBorder="1" applyAlignment="1">
      <alignment horizontal="center" vertical="center" wrapText="1"/>
    </xf>
    <xf numFmtId="4" fontId="20" fillId="15" borderId="47" xfId="4" applyNumberFormat="1" applyFont="1" applyFill="1" applyBorder="1" applyAlignment="1">
      <alignment horizontal="center" vertical="center" wrapText="1"/>
    </xf>
    <xf numFmtId="0" fontId="26" fillId="11" borderId="0" xfId="8" applyFont="1" applyFill="1" applyAlignment="1">
      <alignment horizontal="center" vertical="center" wrapText="1"/>
    </xf>
    <xf numFmtId="0" fontId="26" fillId="11" borderId="0" xfId="8" applyFont="1" applyFill="1" applyAlignment="1">
      <alignment horizontal="right" vertical="center"/>
    </xf>
    <xf numFmtId="0" fontId="21" fillId="11" borderId="0" xfId="8" applyFont="1" applyFill="1" applyAlignment="1">
      <alignment horizontal="right" vertical="center"/>
    </xf>
    <xf numFmtId="166" fontId="52" fillId="11" borderId="0" xfId="12" applyFont="1" applyFill="1" applyBorder="1" applyAlignment="1">
      <alignment horizontal="center" vertical="center"/>
    </xf>
    <xf numFmtId="166" fontId="44" fillId="11" borderId="0" xfId="12" applyFont="1" applyFill="1" applyBorder="1" applyAlignment="1">
      <alignment horizontal="center" vertical="center"/>
    </xf>
    <xf numFmtId="0" fontId="45" fillId="11" borderId="0" xfId="0" applyFont="1" applyFill="1" applyAlignment="1">
      <alignment horizontal="right"/>
    </xf>
    <xf numFmtId="0" fontId="27" fillId="11" borderId="0" xfId="8" applyFont="1" applyFill="1" applyAlignment="1">
      <alignment horizontal="right" vertical="center"/>
    </xf>
    <xf numFmtId="0" fontId="27" fillId="11" borderId="0" xfId="8" applyFont="1" applyFill="1" applyAlignment="1">
      <alignment horizontal="center" vertical="center" wrapText="1"/>
    </xf>
    <xf numFmtId="9" fontId="26" fillId="11" borderId="0" xfId="7" applyFont="1" applyFill="1" applyBorder="1" applyAlignment="1">
      <alignment horizontal="center" vertical="center" wrapText="1"/>
    </xf>
    <xf numFmtId="0" fontId="26" fillId="11" borderId="0" xfId="0" applyFont="1" applyFill="1" applyAlignment="1">
      <alignment horizontal="center" vertical="center" wrapText="1"/>
    </xf>
    <xf numFmtId="14" fontId="26" fillId="11" borderId="0" xfId="7" applyNumberFormat="1" applyFont="1" applyFill="1" applyBorder="1" applyAlignment="1">
      <alignment horizontal="center" vertical="center" wrapText="1"/>
    </xf>
    <xf numFmtId="182" fontId="26" fillId="11" borderId="0" xfId="3" applyNumberFormat="1" applyFont="1" applyFill="1" applyBorder="1" applyAlignment="1">
      <alignment horizontal="center" vertical="center" wrapText="1"/>
    </xf>
    <xf numFmtId="0" fontId="26" fillId="11" borderId="0" xfId="19" applyFont="1" applyFill="1" applyAlignment="1">
      <alignment horizontal="right" vertical="center"/>
    </xf>
    <xf numFmtId="0" fontId="26" fillId="11" borderId="0" xfId="19" applyFont="1" applyFill="1" applyAlignment="1">
      <alignment horizontal="center" vertical="center" wrapText="1"/>
    </xf>
    <xf numFmtId="0" fontId="54" fillId="0" borderId="0" xfId="8" applyFont="1" applyAlignment="1">
      <alignment horizontal="left" wrapText="1"/>
    </xf>
    <xf numFmtId="0" fontId="39" fillId="0" borderId="0" xfId="8" applyFont="1" applyAlignment="1">
      <alignment horizontal="left" vertical="top" wrapText="1"/>
    </xf>
    <xf numFmtId="0" fontId="57" fillId="0" borderId="0" xfId="8" applyFont="1" applyAlignment="1">
      <alignment horizontal="right" wrapText="1"/>
    </xf>
    <xf numFmtId="0" fontId="54" fillId="0" borderId="0" xfId="8" applyFont="1" applyAlignment="1">
      <alignment horizontal="left" vertical="center" wrapText="1"/>
    </xf>
    <xf numFmtId="0" fontId="39" fillId="0" borderId="0" xfId="8" applyFont="1" applyAlignment="1">
      <alignment horizontal="left" vertical="center" wrapText="1"/>
    </xf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 vertical="center" wrapText="1"/>
    </xf>
    <xf numFmtId="0" fontId="54" fillId="16" borderId="37" xfId="8" applyFont="1" applyFill="1" applyBorder="1" applyAlignment="1">
      <alignment horizontal="center" vertical="center" wrapText="1"/>
    </xf>
    <xf numFmtId="0" fontId="54" fillId="16" borderId="46" xfId="8" applyFont="1" applyFill="1" applyBorder="1" applyAlignment="1">
      <alignment horizontal="center" vertical="center" wrapText="1"/>
    </xf>
    <xf numFmtId="0" fontId="54" fillId="16" borderId="22" xfId="8" applyFont="1" applyFill="1" applyBorder="1" applyAlignment="1">
      <alignment horizontal="center" vertical="center" wrapText="1"/>
    </xf>
    <xf numFmtId="0" fontId="54" fillId="16" borderId="47" xfId="8" applyFont="1" applyFill="1" applyBorder="1" applyAlignment="1">
      <alignment horizontal="center" vertical="center" wrapText="1"/>
    </xf>
    <xf numFmtId="169" fontId="54" fillId="16" borderId="22" xfId="1" applyFont="1" applyFill="1" applyBorder="1" applyAlignment="1">
      <alignment horizontal="center" vertical="center" wrapText="1"/>
    </xf>
    <xf numFmtId="169" fontId="54" fillId="16" borderId="47" xfId="1" applyFont="1" applyFill="1" applyBorder="1" applyAlignment="1">
      <alignment horizontal="center" vertical="center" wrapText="1"/>
    </xf>
    <xf numFmtId="169" fontId="54" fillId="16" borderId="41" xfId="1" applyFont="1" applyFill="1" applyBorder="1" applyAlignment="1">
      <alignment horizontal="center" vertical="center" wrapText="1"/>
    </xf>
    <xf numFmtId="169" fontId="54" fillId="16" borderId="43" xfId="1" applyFont="1" applyFill="1" applyBorder="1" applyAlignment="1">
      <alignment horizontal="center" vertical="center" wrapText="1"/>
    </xf>
    <xf numFmtId="0" fontId="26" fillId="0" borderId="11" xfId="8" applyFont="1" applyBorder="1" applyAlignment="1">
      <alignment horizontal="right" vertical="center"/>
    </xf>
    <xf numFmtId="0" fontId="26" fillId="0" borderId="12" xfId="8" applyFont="1" applyBorder="1" applyAlignment="1">
      <alignment horizontal="right" vertical="center"/>
    </xf>
    <xf numFmtId="0" fontId="26" fillId="11" borderId="0" xfId="4" applyFont="1" applyFill="1" applyAlignment="1">
      <alignment horizontal="center" vertical="center" wrapText="1"/>
    </xf>
    <xf numFmtId="166" fontId="26" fillId="11" borderId="0" xfId="17" applyFont="1" applyFill="1" applyBorder="1" applyAlignment="1">
      <alignment horizontal="center" vertical="center" wrapText="1"/>
    </xf>
    <xf numFmtId="0" fontId="26" fillId="11" borderId="0" xfId="4" applyFont="1" applyFill="1" applyAlignment="1">
      <alignment horizontal="right" vertical="center"/>
    </xf>
    <xf numFmtId="166" fontId="26" fillId="11" borderId="0" xfId="12" applyFont="1" applyFill="1" applyBorder="1" applyAlignment="1">
      <alignment horizontal="center" vertical="center" wrapText="1"/>
    </xf>
    <xf numFmtId="169" fontId="26" fillId="11" borderId="0" xfId="1" applyFont="1" applyFill="1" applyBorder="1" applyAlignment="1">
      <alignment horizontal="center" vertical="center" wrapText="1"/>
    </xf>
  </cellXfs>
  <cellStyles count="26">
    <cellStyle name="Millares" xfId="1" builtinId="3"/>
    <cellStyle name="Millares 2" xfId="12" xr:uid="{00000000-0005-0000-0000-000001000000}"/>
    <cellStyle name="Millares 3" xfId="17" xr:uid="{00000000-0005-0000-0000-000002000000}"/>
    <cellStyle name="Millares 4" xfId="23" xr:uid="{00000000-0005-0000-0000-000003000000}"/>
    <cellStyle name="Millares 43" xfId="25" xr:uid="{00000000-0005-0000-0000-000004000000}"/>
    <cellStyle name="Millares_Libro2" xfId="2" xr:uid="{00000000-0005-0000-0000-000005000000}"/>
    <cellStyle name="Moneda" xfId="3" builtinId="4"/>
    <cellStyle name="Moneda 2" xfId="10" xr:uid="{00000000-0005-0000-0000-000007000000}"/>
    <cellStyle name="Moneda 2 2" xfId="18" xr:uid="{00000000-0005-0000-0000-000008000000}"/>
    <cellStyle name="Moneda 2 2 3" xfId="21" xr:uid="{00000000-0005-0000-0000-000009000000}"/>
    <cellStyle name="Normal" xfId="0" builtinId="0"/>
    <cellStyle name="Normal 2" xfId="8" xr:uid="{00000000-0005-0000-0000-00000B000000}"/>
    <cellStyle name="Normal 2 2" xfId="4" xr:uid="{00000000-0005-0000-0000-00000C000000}"/>
    <cellStyle name="Normal 2 2 3" xfId="19" xr:uid="{00000000-0005-0000-0000-00000D000000}"/>
    <cellStyle name="Normal 3" xfId="5" xr:uid="{00000000-0005-0000-0000-00000E000000}"/>
    <cellStyle name="Normal 3 2 14" xfId="14" xr:uid="{00000000-0005-0000-0000-00000F000000}"/>
    <cellStyle name="Normal 4" xfId="9" xr:uid="{00000000-0005-0000-0000-000010000000}"/>
    <cellStyle name="Normal 5" xfId="11" xr:uid="{00000000-0005-0000-0000-000011000000}"/>
    <cellStyle name="Normal 68 2" xfId="15" xr:uid="{00000000-0005-0000-0000-000012000000}"/>
    <cellStyle name="Normal 7" xfId="20" xr:uid="{00000000-0005-0000-0000-000013000000}"/>
    <cellStyle name="Normal_ANEXO5" xfId="24" xr:uid="{00000000-0005-0000-0000-000014000000}"/>
    <cellStyle name="Normal_EXPERIENCIA GENERAL " xfId="22" xr:uid="{00000000-0005-0000-0000-000015000000}"/>
    <cellStyle name="Normal_Los 100 Grupos Tramos - 4 ABR 2005" xfId="6" xr:uid="{00000000-0005-0000-0000-000016000000}"/>
    <cellStyle name="Porcentaje" xfId="7" builtinId="5"/>
    <cellStyle name="Porcentaje 2" xfId="16" xr:uid="{00000000-0005-0000-0000-000018000000}"/>
    <cellStyle name="Porcentual 2" xfId="13" xr:uid="{00000000-0005-0000-0000-000019000000}"/>
  </cellStyles>
  <dxfs count="19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1058" name="Button 34" descr="No. Propuestas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4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No. Propuestas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215900</xdr:colOff>
          <xdr:row>2</xdr:row>
          <xdr:rowOff>114300</xdr:rowOff>
        </xdr:from>
        <xdr:to>
          <xdr:col>1</xdr:col>
          <xdr:colOff>635000</xdr:colOff>
          <xdr:row>4</xdr:row>
          <xdr:rowOff>25400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5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No. Propuestas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jdangond/Configuraci&#243;n%20local/Archivos%20temporales%20de%20Internet/Content.Outlook/1UCG092T/Copia%20de%20MATRIZ%20FINANCIERA%20LP-DO-SRN-015-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ificaciones"/>
      <sheetName val="BD"/>
      <sheetName val="TD"/>
      <sheetName val="POA"/>
      <sheetName val="Puntajes"/>
      <sheetName val="Capacidad Financiera"/>
      <sheetName val="Puntaje Exp"/>
      <sheetName val="Puntaje CT"/>
      <sheetName val="Puntaje CF"/>
      <sheetName val="Saldo CtosEjecución"/>
      <sheetName val="Cap Organización"/>
      <sheetName val="Capacidad Residual"/>
      <sheetName val="PO"/>
      <sheetName val="CONTRATOS EJECUTADOS"/>
      <sheetName val="Hoja2"/>
    </sheetNames>
    <sheetDataSet>
      <sheetData sheetId="0" refreshError="1"/>
      <sheetData sheetId="1" refreshError="1"/>
      <sheetData sheetId="2" refreshError="1">
        <row r="4">
          <cell r="A4" t="str">
            <v>PROPONENTE</v>
          </cell>
          <cell r="B4" t="str">
            <v>Suma de ACTIVO CORRIENTE</v>
          </cell>
          <cell r="C4" t="str">
            <v>Suma de ACTIVO TOTAL</v>
          </cell>
          <cell r="D4" t="str">
            <v>Suma de PASIVO CORRIENTE</v>
          </cell>
          <cell r="E4" t="str">
            <v>Suma de PASIVO TOTAL</v>
          </cell>
          <cell r="F4" t="str">
            <v>Suma de UTILIDAD OPERACIONAL</v>
          </cell>
          <cell r="G4" t="str">
            <v>Suma de GASTOS DE INTERESES</v>
          </cell>
        </row>
        <row r="5">
          <cell r="A5" t="str">
            <v xml:space="preserve"> JESUS ELQUIN HERNANDEZ ROJAS</v>
          </cell>
          <cell r="B5">
            <v>2542472186</v>
          </cell>
          <cell r="C5">
            <v>2618938186</v>
          </cell>
          <cell r="D5">
            <v>356837236</v>
          </cell>
          <cell r="E5">
            <v>1020765204</v>
          </cell>
          <cell r="F5">
            <v>362428749</v>
          </cell>
          <cell r="G5">
            <v>103404</v>
          </cell>
        </row>
        <row r="6">
          <cell r="A6" t="str">
            <v>A&amp;D ALVARADO &amp; DURING SAS</v>
          </cell>
          <cell r="B6">
            <v>9819057447</v>
          </cell>
          <cell r="C6">
            <v>10795528048</v>
          </cell>
          <cell r="D6">
            <v>5529046358</v>
          </cell>
          <cell r="E6">
            <v>6334171077</v>
          </cell>
          <cell r="F6">
            <v>896743392</v>
          </cell>
          <cell r="G6">
            <v>243070637</v>
          </cell>
        </row>
        <row r="7">
          <cell r="A7" t="str">
            <v>ALCA INGENIERIA SAS</v>
          </cell>
          <cell r="B7">
            <v>16669734107</v>
          </cell>
          <cell r="C7">
            <v>29085486224</v>
          </cell>
          <cell r="D7">
            <v>8282217822</v>
          </cell>
          <cell r="E7">
            <v>17158922672</v>
          </cell>
          <cell r="F7">
            <v>2256803930</v>
          </cell>
          <cell r="G7">
            <v>207261263</v>
          </cell>
        </row>
        <row r="8">
          <cell r="A8" t="str">
            <v>ALVARADO Y DURING LIMITADA</v>
          </cell>
          <cell r="B8">
            <v>1958983153</v>
          </cell>
          <cell r="C8">
            <v>2209249953</v>
          </cell>
          <cell r="D8">
            <v>1678651579</v>
          </cell>
          <cell r="E8">
            <v>2154766964</v>
          </cell>
          <cell r="F8">
            <v>-318241602</v>
          </cell>
          <cell r="G8">
            <v>47328</v>
          </cell>
        </row>
        <row r="9">
          <cell r="A9" t="str">
            <v>APIA PROYECTOS Y SOLUCIONES SAS</v>
          </cell>
          <cell r="B9">
            <v>819431359</v>
          </cell>
          <cell r="C9">
            <v>1668770196</v>
          </cell>
          <cell r="D9">
            <v>12815722</v>
          </cell>
          <cell r="E9">
            <v>669681869</v>
          </cell>
          <cell r="F9">
            <v>52826259</v>
          </cell>
          <cell r="G9">
            <v>602998</v>
          </cell>
        </row>
        <row r="10">
          <cell r="A10" t="str">
            <v>ARA INGENIERIA S.A.S</v>
          </cell>
          <cell r="B10">
            <v>2196980565</v>
          </cell>
          <cell r="C10">
            <v>2781348724</v>
          </cell>
          <cell r="D10">
            <v>144775542</v>
          </cell>
          <cell r="E10">
            <v>767996609</v>
          </cell>
          <cell r="F10">
            <v>307215665</v>
          </cell>
          <cell r="G10">
            <v>4807814</v>
          </cell>
        </row>
        <row r="11">
          <cell r="A11" t="str">
            <v>ARGOZ CONSTRUCCION OBRAS CIVILES S.A</v>
          </cell>
          <cell r="B11">
            <v>1023782357</v>
          </cell>
          <cell r="C11">
            <v>2350132869</v>
          </cell>
          <cell r="D11">
            <v>358170490</v>
          </cell>
          <cell r="E11">
            <v>608598358</v>
          </cell>
          <cell r="F11">
            <v>254306166</v>
          </cell>
          <cell r="G11">
            <v>16011413</v>
          </cell>
        </row>
        <row r="12">
          <cell r="A12" t="str">
            <v>ARMANDO MARTINEZ SPADAFORA</v>
          </cell>
          <cell r="B12">
            <v>1329718759</v>
          </cell>
          <cell r="C12">
            <v>1729718759</v>
          </cell>
          <cell r="D12">
            <v>4127981</v>
          </cell>
          <cell r="E12">
            <v>4127981</v>
          </cell>
          <cell r="F12">
            <v>181424491</v>
          </cell>
          <cell r="G12">
            <v>1</v>
          </cell>
        </row>
        <row r="13">
          <cell r="A13" t="str">
            <v>ARMANDO VALENCIA VALENCIA</v>
          </cell>
          <cell r="B13">
            <v>5590151157</v>
          </cell>
          <cell r="C13">
            <v>6211621163</v>
          </cell>
          <cell r="D13">
            <v>1292864654</v>
          </cell>
          <cell r="E13">
            <v>4323768830</v>
          </cell>
          <cell r="F13">
            <v>670228859</v>
          </cell>
          <cell r="G13">
            <v>7343726</v>
          </cell>
        </row>
        <row r="14">
          <cell r="A14" t="str">
            <v>ARQUITECTOS E INGENIEROS ASOCIADOS S.A AIA S.A</v>
          </cell>
          <cell r="B14">
            <v>172253940999</v>
          </cell>
          <cell r="C14">
            <v>278709576450</v>
          </cell>
          <cell r="D14">
            <v>152442052077</v>
          </cell>
          <cell r="E14">
            <v>172177727994</v>
          </cell>
          <cell r="F14">
            <v>4493766000</v>
          </cell>
          <cell r="G14">
            <v>4002074000</v>
          </cell>
        </row>
        <row r="15">
          <cell r="A15" t="str">
            <v>ARQUITECTURAS Y CONCRETOS SAS</v>
          </cell>
          <cell r="B15">
            <v>359623851242</v>
          </cell>
          <cell r="C15">
            <v>500718078555</v>
          </cell>
          <cell r="D15">
            <v>159990481700</v>
          </cell>
          <cell r="E15">
            <v>214535415821</v>
          </cell>
          <cell r="F15">
            <v>31976562138</v>
          </cell>
          <cell r="G15">
            <v>329794175</v>
          </cell>
        </row>
        <row r="16">
          <cell r="A16" t="str">
            <v>ASFALTEMOS S.A.S</v>
          </cell>
          <cell r="B16">
            <v>5332788874</v>
          </cell>
          <cell r="C16">
            <v>11782596989</v>
          </cell>
          <cell r="D16">
            <v>2306453917</v>
          </cell>
          <cell r="E16">
            <v>6626591468</v>
          </cell>
          <cell r="F16">
            <v>723486312</v>
          </cell>
          <cell r="G16">
            <v>194796358</v>
          </cell>
        </row>
        <row r="17">
          <cell r="A17" t="str">
            <v>ASOCIACION DE MUNICIPIOS DEL SUR DE LA GUAJIRA ASOAGUA</v>
          </cell>
          <cell r="B17">
            <v>98434028013</v>
          </cell>
          <cell r="C17">
            <v>98578366637</v>
          </cell>
          <cell r="D17">
            <v>56284652119</v>
          </cell>
          <cell r="E17">
            <v>56284652119</v>
          </cell>
          <cell r="F17">
            <v>44187705950</v>
          </cell>
          <cell r="G17">
            <v>337921</v>
          </cell>
        </row>
        <row r="18">
          <cell r="A18" t="str">
            <v>BALLEN B Y CIA S.A.S</v>
          </cell>
          <cell r="B18">
            <v>2082044691</v>
          </cell>
          <cell r="C18">
            <v>3785256493</v>
          </cell>
          <cell r="D18">
            <v>454968809</v>
          </cell>
          <cell r="E18">
            <v>2021231982</v>
          </cell>
          <cell r="F18">
            <v>652869820</v>
          </cell>
          <cell r="G18">
            <v>141371539</v>
          </cell>
        </row>
        <row r="19">
          <cell r="A19" t="str">
            <v>CARLOS AUGUSTO VARGAS IGUA</v>
          </cell>
          <cell r="B19">
            <v>723005403</v>
          </cell>
          <cell r="C19">
            <v>1179191351</v>
          </cell>
          <cell r="D19">
            <v>1262643</v>
          </cell>
          <cell r="E19">
            <v>293936569</v>
          </cell>
          <cell r="F19">
            <v>154700197</v>
          </cell>
          <cell r="G19">
            <v>5072473</v>
          </cell>
        </row>
        <row r="20">
          <cell r="A20" t="str">
            <v>CARLOS VENGAL PEREZ</v>
          </cell>
          <cell r="B20">
            <v>9233982064</v>
          </cell>
          <cell r="C20">
            <v>12379034716</v>
          </cell>
          <cell r="D20">
            <v>2861469073</v>
          </cell>
          <cell r="E20">
            <v>4375462503</v>
          </cell>
          <cell r="F20">
            <v>3150097454</v>
          </cell>
          <cell r="G20">
            <v>195812201</v>
          </cell>
        </row>
        <row r="21">
          <cell r="A21" t="str">
            <v>CASS CONSTRUCTORES &amp; CIA S CA</v>
          </cell>
          <cell r="B21">
            <v>161777237000</v>
          </cell>
          <cell r="C21">
            <v>353627728000</v>
          </cell>
          <cell r="D21">
            <v>66332264000</v>
          </cell>
          <cell r="E21">
            <v>242848614000</v>
          </cell>
          <cell r="F21">
            <v>13374201000</v>
          </cell>
          <cell r="G21">
            <v>4204241000</v>
          </cell>
        </row>
        <row r="22">
          <cell r="A22" t="str">
            <v>CESAR AUGUSTO SARMIENTO SALAS</v>
          </cell>
          <cell r="B22">
            <v>730269902</v>
          </cell>
          <cell r="C22">
            <v>847471216</v>
          </cell>
          <cell r="D22">
            <v>211607332</v>
          </cell>
          <cell r="E22">
            <v>301745776</v>
          </cell>
          <cell r="F22">
            <v>128452853</v>
          </cell>
          <cell r="G22">
            <v>696880000</v>
          </cell>
        </row>
        <row r="23">
          <cell r="A23" t="str">
            <v>CI GRODCO S EN CA INGENIEROS CIVILES</v>
          </cell>
          <cell r="B23">
            <v>206578272000</v>
          </cell>
          <cell r="C23">
            <v>256691877000</v>
          </cell>
          <cell r="D23">
            <v>80040795000</v>
          </cell>
          <cell r="E23">
            <v>127472571000</v>
          </cell>
          <cell r="F23">
            <v>10360224000</v>
          </cell>
          <cell r="G23">
            <v>4944965000</v>
          </cell>
        </row>
        <row r="24">
          <cell r="A24" t="str">
            <v>CIZALLA S.A.S</v>
          </cell>
          <cell r="B24">
            <v>569064051</v>
          </cell>
          <cell r="C24">
            <v>2199694707</v>
          </cell>
          <cell r="D24">
            <v>166910145</v>
          </cell>
          <cell r="E24">
            <v>399979714</v>
          </cell>
          <cell r="F24">
            <v>110111907</v>
          </cell>
          <cell r="G24">
            <v>1151132</v>
          </cell>
        </row>
        <row r="25">
          <cell r="A25" t="str">
            <v>COINSO S.A.S</v>
          </cell>
          <cell r="B25">
            <v>405217200</v>
          </cell>
          <cell r="C25">
            <v>649139955</v>
          </cell>
          <cell r="D25">
            <v>41635073</v>
          </cell>
          <cell r="E25">
            <v>170756474</v>
          </cell>
          <cell r="F25">
            <v>91372510</v>
          </cell>
          <cell r="G25">
            <v>0</v>
          </cell>
        </row>
        <row r="26">
          <cell r="A26" t="str">
            <v>COMPAÑÍA DE ASESORIAS Y CONSTRUCCION S.A.S CASCO S.A.S</v>
          </cell>
          <cell r="B26">
            <v>1430615023</v>
          </cell>
          <cell r="C26">
            <v>1900800194</v>
          </cell>
          <cell r="D26">
            <v>503721646</v>
          </cell>
          <cell r="E26">
            <v>934963509</v>
          </cell>
          <cell r="F26">
            <v>565834290</v>
          </cell>
          <cell r="G26">
            <v>36476480</v>
          </cell>
        </row>
        <row r="27">
          <cell r="A27" t="str">
            <v>COMVICOL INGENIERIA S.A.S</v>
          </cell>
          <cell r="B27">
            <v>300000000</v>
          </cell>
          <cell r="C27">
            <v>300000000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CONCREARMADO LTDA</v>
          </cell>
          <cell r="B28">
            <v>3252320445</v>
          </cell>
          <cell r="C28">
            <v>10059862347</v>
          </cell>
          <cell r="D28">
            <v>962999030</v>
          </cell>
          <cell r="E28">
            <v>4383239780</v>
          </cell>
          <cell r="F28">
            <v>789091291</v>
          </cell>
          <cell r="G28">
            <v>154840495</v>
          </cell>
        </row>
        <row r="29">
          <cell r="A29" t="str">
            <v>CONCRETOS Y ASFALTOS S.A</v>
          </cell>
          <cell r="B29">
            <v>54258671993</v>
          </cell>
          <cell r="C29">
            <v>213053851949</v>
          </cell>
          <cell r="D29">
            <v>25035712683</v>
          </cell>
          <cell r="E29">
            <v>70682961661</v>
          </cell>
          <cell r="F29">
            <v>9190120682</v>
          </cell>
          <cell r="G29">
            <v>4647435514</v>
          </cell>
        </row>
        <row r="30">
          <cell r="A30" t="str">
            <v>CONSTRUCCIONES AP SAS</v>
          </cell>
          <cell r="B30">
            <v>11741427991</v>
          </cell>
          <cell r="C30">
            <v>18704765426</v>
          </cell>
          <cell r="D30">
            <v>3716246196</v>
          </cell>
          <cell r="E30">
            <v>11606589079</v>
          </cell>
          <cell r="F30">
            <v>2751661754</v>
          </cell>
          <cell r="G30">
            <v>799382374</v>
          </cell>
        </row>
        <row r="31">
          <cell r="A31" t="str">
            <v>CONSTRUCCIONES AR&amp;S LTDA</v>
          </cell>
          <cell r="B31">
            <v>1000953333</v>
          </cell>
          <cell r="C31">
            <v>2825025313</v>
          </cell>
          <cell r="D31">
            <v>44577194</v>
          </cell>
          <cell r="E31">
            <v>802026039</v>
          </cell>
          <cell r="F31">
            <v>251583026</v>
          </cell>
          <cell r="G31">
            <v>11201972</v>
          </cell>
        </row>
        <row r="32">
          <cell r="A32" t="str">
            <v>CONSTRUCCIONES ATLANTICO S.A.S</v>
          </cell>
          <cell r="B32">
            <v>553329378</v>
          </cell>
          <cell r="C32">
            <v>660985578</v>
          </cell>
          <cell r="D32">
            <v>191164000</v>
          </cell>
          <cell r="E32">
            <v>191164000</v>
          </cell>
          <cell r="F32">
            <v>118156497</v>
          </cell>
          <cell r="G32">
            <v>22511000</v>
          </cell>
        </row>
        <row r="33">
          <cell r="A33" t="str">
            <v>CONSTRUCCIONES RUBAU S.A. SUCURSAL COLOMBIA</v>
          </cell>
          <cell r="B33">
            <v>274336831762</v>
          </cell>
          <cell r="C33">
            <v>422386708248</v>
          </cell>
          <cell r="D33">
            <v>196168771563</v>
          </cell>
          <cell r="E33">
            <v>240254359938</v>
          </cell>
          <cell r="F33">
            <v>8660764282</v>
          </cell>
          <cell r="G33">
            <v>139146952</v>
          </cell>
        </row>
        <row r="34">
          <cell r="A34" t="str">
            <v>CONSTRUCCIONES Y VIAS INGENIEROS CONTRATISTAS SAS</v>
          </cell>
          <cell r="B34">
            <v>6053046144</v>
          </cell>
          <cell r="C34">
            <v>12281220650</v>
          </cell>
          <cell r="D34">
            <v>2192379442</v>
          </cell>
          <cell r="E34">
            <v>4939465837</v>
          </cell>
          <cell r="F34">
            <v>2558742901</v>
          </cell>
          <cell r="G34">
            <v>449501180</v>
          </cell>
        </row>
        <row r="35">
          <cell r="A35" t="str">
            <v>CONSTRUCIONES CIVILES S.A</v>
          </cell>
          <cell r="B35">
            <v>186770099939</v>
          </cell>
          <cell r="C35">
            <v>229189016134</v>
          </cell>
          <cell r="D35">
            <v>55056442283</v>
          </cell>
          <cell r="E35">
            <v>212446081109</v>
          </cell>
          <cell r="F35">
            <v>-14230404751</v>
          </cell>
          <cell r="G35">
            <v>6081358058</v>
          </cell>
        </row>
        <row r="36">
          <cell r="A36" t="str">
            <v>CONSTRUCIONES TECNIFICADAS S.A-CONSTRUCTEC S.A</v>
          </cell>
          <cell r="B36">
            <v>7709970314</v>
          </cell>
          <cell r="C36">
            <v>14873774436</v>
          </cell>
          <cell r="D36">
            <v>2942770825</v>
          </cell>
          <cell r="E36">
            <v>8922846565</v>
          </cell>
          <cell r="F36">
            <v>167091979</v>
          </cell>
          <cell r="G36">
            <v>0</v>
          </cell>
        </row>
        <row r="37">
          <cell r="A37" t="str">
            <v>CONSTRUCTORA CRD S.A</v>
          </cell>
          <cell r="B37">
            <v>11878764442</v>
          </cell>
          <cell r="C37">
            <v>16034573648</v>
          </cell>
          <cell r="D37">
            <v>3616916990</v>
          </cell>
          <cell r="E37">
            <v>9251988459</v>
          </cell>
          <cell r="F37">
            <v>1756271958</v>
          </cell>
          <cell r="G37">
            <v>167089932</v>
          </cell>
        </row>
        <row r="38">
          <cell r="A38" t="str">
            <v>CONSTRUCTORA S&amp;L S.A.S</v>
          </cell>
          <cell r="B38">
            <v>15059846476</v>
          </cell>
          <cell r="C38">
            <v>15098060408</v>
          </cell>
          <cell r="D38">
            <v>14076339811</v>
          </cell>
          <cell r="E38">
            <v>14715088009</v>
          </cell>
          <cell r="F38">
            <v>621627213</v>
          </cell>
          <cell r="G38">
            <v>17357</v>
          </cell>
        </row>
        <row r="39">
          <cell r="A39" t="str">
            <v>CONSTRUDET Y COMPAÑÍA  LTDA</v>
          </cell>
          <cell r="B39">
            <v>808814000</v>
          </cell>
          <cell r="C39">
            <v>968564000</v>
          </cell>
          <cell r="D39">
            <v>500000</v>
          </cell>
          <cell r="E39">
            <v>500000</v>
          </cell>
          <cell r="F39">
            <v>588173000</v>
          </cell>
          <cell r="G39">
            <v>0</v>
          </cell>
        </row>
        <row r="40">
          <cell r="A40" t="str">
            <v>CONSTRUVIAS DE COLOMBIA S.A-CONSTRUVICOL</v>
          </cell>
          <cell r="B40">
            <v>54237601312</v>
          </cell>
          <cell r="C40">
            <v>215590904307</v>
          </cell>
          <cell r="D40">
            <v>34855865854</v>
          </cell>
          <cell r="E40">
            <v>107622596183</v>
          </cell>
          <cell r="F40">
            <v>9729186192</v>
          </cell>
          <cell r="G40">
            <v>6647970823</v>
          </cell>
        </row>
        <row r="41">
          <cell r="A41" t="str">
            <v>CONSULTORIA Y CONSTRUCCION LTDA CON &amp; CON LTDA</v>
          </cell>
          <cell r="B41">
            <v>9298906000</v>
          </cell>
          <cell r="C41">
            <v>9911241000</v>
          </cell>
          <cell r="D41">
            <v>2275741000</v>
          </cell>
          <cell r="E41">
            <v>3673356000</v>
          </cell>
          <cell r="F41">
            <v>1097539000</v>
          </cell>
          <cell r="G41">
            <v>203364000</v>
          </cell>
        </row>
        <row r="42">
          <cell r="A42" t="str">
            <v>CONSULTORIA Y CONSTRUCCIONES COLOMBIA LTDA</v>
          </cell>
          <cell r="B42">
            <v>287111659</v>
          </cell>
          <cell r="C42">
            <v>291426621</v>
          </cell>
          <cell r="D42">
            <v>367800</v>
          </cell>
          <cell r="E42">
            <v>367800</v>
          </cell>
          <cell r="F42">
            <v>80711785</v>
          </cell>
          <cell r="G42">
            <v>1</v>
          </cell>
        </row>
        <row r="43">
          <cell r="A43" t="str">
            <v>CSS CONSTRUCTORES S.A.</v>
          </cell>
          <cell r="B43">
            <v>390585578000</v>
          </cell>
          <cell r="C43">
            <v>1293992515000</v>
          </cell>
          <cell r="D43">
            <v>105814899000</v>
          </cell>
          <cell r="E43">
            <v>458536312000</v>
          </cell>
          <cell r="F43">
            <v>86087464000</v>
          </cell>
          <cell r="G43">
            <v>6198123000</v>
          </cell>
        </row>
        <row r="44">
          <cell r="A44" t="str">
            <v>DARIO JOSE PEINADO ACOSTA</v>
          </cell>
          <cell r="B44">
            <v>1154003662</v>
          </cell>
          <cell r="C44">
            <v>2636309157</v>
          </cell>
          <cell r="D44">
            <v>10654000</v>
          </cell>
          <cell r="E44">
            <v>386199094</v>
          </cell>
          <cell r="F44">
            <v>317651033</v>
          </cell>
          <cell r="G44">
            <v>48500496</v>
          </cell>
        </row>
        <row r="45">
          <cell r="A45" t="str">
            <v>DUMAR INGENIEROS S.A.S</v>
          </cell>
          <cell r="B45">
            <v>2771616445</v>
          </cell>
          <cell r="C45">
            <v>5127898067</v>
          </cell>
          <cell r="D45">
            <v>381755354</v>
          </cell>
          <cell r="E45">
            <v>1564324285</v>
          </cell>
          <cell r="F45">
            <v>456100584</v>
          </cell>
          <cell r="G45">
            <v>140393118</v>
          </cell>
        </row>
        <row r="46">
          <cell r="A46" t="str">
            <v>EDER JOSE REYES BARRETO</v>
          </cell>
          <cell r="B46">
            <v>752570857</v>
          </cell>
          <cell r="C46">
            <v>919098857</v>
          </cell>
          <cell r="D46">
            <v>4106230</v>
          </cell>
          <cell r="E46">
            <v>16462230</v>
          </cell>
          <cell r="F46">
            <v>55838000</v>
          </cell>
          <cell r="G46">
            <v>3324070</v>
          </cell>
        </row>
        <row r="47">
          <cell r="A47" t="str">
            <v>EDIFICACIONES Y VIAS  S.A</v>
          </cell>
          <cell r="B47">
            <v>5979841000</v>
          </cell>
          <cell r="C47">
            <v>6145711000</v>
          </cell>
          <cell r="D47">
            <v>1084270000</v>
          </cell>
          <cell r="E47">
            <v>3423747000</v>
          </cell>
          <cell r="F47">
            <v>714379000</v>
          </cell>
          <cell r="G47">
            <v>13524</v>
          </cell>
        </row>
        <row r="48">
          <cell r="A48" t="str">
            <v>EDUARDO JOSE CAYON MARQUEZ</v>
          </cell>
          <cell r="B48">
            <v>4261765712</v>
          </cell>
          <cell r="C48">
            <v>4894696473</v>
          </cell>
          <cell r="D48">
            <v>309458000</v>
          </cell>
          <cell r="E48">
            <v>2415618000</v>
          </cell>
          <cell r="F48">
            <v>937070480</v>
          </cell>
          <cell r="G48">
            <v>88968082</v>
          </cell>
        </row>
        <row r="49">
          <cell r="A49" t="str">
            <v>ELESCO S.A.S</v>
          </cell>
          <cell r="B49">
            <v>3098293000</v>
          </cell>
          <cell r="C49">
            <v>5641311000</v>
          </cell>
          <cell r="D49">
            <v>106942000</v>
          </cell>
          <cell r="E49">
            <v>1397478000</v>
          </cell>
          <cell r="F49">
            <v>234840000</v>
          </cell>
          <cell r="G49">
            <v>23969000</v>
          </cell>
        </row>
        <row r="50">
          <cell r="A50" t="str">
            <v>ELSAMEX SA</v>
          </cell>
          <cell r="B50">
            <v>311780493919</v>
          </cell>
          <cell r="C50">
            <v>470033310602</v>
          </cell>
          <cell r="D50">
            <v>160950914924</v>
          </cell>
          <cell r="E50">
            <v>317811088805</v>
          </cell>
          <cell r="F50">
            <v>11209672576</v>
          </cell>
          <cell r="G50">
            <v>7976724482</v>
          </cell>
        </row>
        <row r="51">
          <cell r="A51" t="str">
            <v>EMPRESAS DE PROYECTISTAS Y CONSTRUCTORES S.A.S</v>
          </cell>
          <cell r="B51">
            <v>2647964453</v>
          </cell>
          <cell r="C51">
            <v>2709978803</v>
          </cell>
          <cell r="D51">
            <v>319608590</v>
          </cell>
          <cell r="E51">
            <v>1589487720</v>
          </cell>
          <cell r="F51">
            <v>479174144</v>
          </cell>
          <cell r="G51">
            <v>0</v>
          </cell>
        </row>
        <row r="52">
          <cell r="A52" t="str">
            <v>EMPUJE COLOMBIANO S.A.S</v>
          </cell>
          <cell r="B52">
            <v>71424574</v>
          </cell>
          <cell r="C52">
            <v>89099812</v>
          </cell>
          <cell r="D52">
            <v>6516050</v>
          </cell>
          <cell r="E52">
            <v>6516050</v>
          </cell>
          <cell r="F52">
            <v>37086699</v>
          </cell>
          <cell r="G52">
            <v>2520274</v>
          </cell>
        </row>
        <row r="53">
          <cell r="A53" t="str">
            <v>ERNESTO JOSE CUERVO MADERO</v>
          </cell>
          <cell r="B53">
            <v>812337964</v>
          </cell>
          <cell r="C53">
            <v>822857964</v>
          </cell>
          <cell r="D53">
            <v>28518130</v>
          </cell>
          <cell r="E53">
            <v>163729843</v>
          </cell>
          <cell r="F53">
            <v>66110551</v>
          </cell>
          <cell r="G53">
            <v>26471</v>
          </cell>
        </row>
        <row r="54">
          <cell r="A54" t="str">
            <v>ESTRUVIAS LTDA</v>
          </cell>
          <cell r="B54">
            <v>186668732</v>
          </cell>
          <cell r="C54">
            <v>215521984</v>
          </cell>
          <cell r="D54">
            <v>8898956</v>
          </cell>
          <cell r="E54">
            <v>8898956</v>
          </cell>
          <cell r="F54">
            <v>8602635</v>
          </cell>
          <cell r="G54">
            <v>163610</v>
          </cell>
        </row>
        <row r="55">
          <cell r="A55" t="str">
            <v>ESTYMA ESTUDIOS Y MANEJOS SOCIEDAD ANONIMA</v>
          </cell>
          <cell r="B55">
            <v>55984327727</v>
          </cell>
          <cell r="C55">
            <v>97725504941</v>
          </cell>
          <cell r="D55">
            <v>21097319154</v>
          </cell>
          <cell r="E55">
            <v>55807930456</v>
          </cell>
          <cell r="F55">
            <v>4788062686</v>
          </cell>
          <cell r="G55">
            <v>2434130312.5</v>
          </cell>
        </row>
        <row r="56">
          <cell r="A56" t="str">
            <v>EXPLANAN S.A</v>
          </cell>
          <cell r="B56">
            <v>21479698000</v>
          </cell>
          <cell r="C56">
            <v>30219613000</v>
          </cell>
          <cell r="D56">
            <v>9926421000</v>
          </cell>
          <cell r="E56">
            <v>11554963000</v>
          </cell>
          <cell r="F56">
            <v>3388397000</v>
          </cell>
          <cell r="G56">
            <v>350015000</v>
          </cell>
        </row>
        <row r="57">
          <cell r="A57" t="str">
            <v>FERNANDO ARTURO VARGAS PEREZ</v>
          </cell>
          <cell r="B57">
            <v>294636786</v>
          </cell>
          <cell r="C57">
            <v>1684628593</v>
          </cell>
          <cell r="D57">
            <v>27276633</v>
          </cell>
          <cell r="E57">
            <v>333765917</v>
          </cell>
          <cell r="F57">
            <v>143725758</v>
          </cell>
          <cell r="G57">
            <v>39714366</v>
          </cell>
        </row>
        <row r="58">
          <cell r="A58" t="str">
            <v>FERNANDO AUGUSTO RAMIREZ RESTREPO</v>
          </cell>
          <cell r="B58">
            <v>971569527</v>
          </cell>
          <cell r="C58">
            <v>1075485527</v>
          </cell>
          <cell r="D58">
            <v>25874200</v>
          </cell>
          <cell r="E58">
            <v>354200400</v>
          </cell>
          <cell r="F58">
            <v>110182103</v>
          </cell>
          <cell r="G58">
            <v>2450126</v>
          </cell>
        </row>
        <row r="59">
          <cell r="A59" t="str">
            <v>FERNANDO JIMENEZ ROA</v>
          </cell>
          <cell r="B59">
            <v>3787227107</v>
          </cell>
          <cell r="C59">
            <v>7811054186</v>
          </cell>
          <cell r="D59">
            <v>453290634</v>
          </cell>
          <cell r="E59">
            <v>3707516408</v>
          </cell>
          <cell r="F59">
            <v>748484530</v>
          </cell>
          <cell r="G59">
            <v>146560815</v>
          </cell>
        </row>
        <row r="60">
          <cell r="A60" t="str">
            <v>FERNANDO JOSE HERAZO GONZALEZ GONZALEZ</v>
          </cell>
          <cell r="B60">
            <v>493520000</v>
          </cell>
          <cell r="C60">
            <v>777020000</v>
          </cell>
          <cell r="D60">
            <v>1570000</v>
          </cell>
          <cell r="E60">
            <v>1570000</v>
          </cell>
          <cell r="F60">
            <v>171411992</v>
          </cell>
          <cell r="G60">
            <v>845682</v>
          </cell>
        </row>
        <row r="61">
          <cell r="A61" t="str">
            <v>FRANKLIN RICARDO PIRAGUA ROA</v>
          </cell>
          <cell r="B61">
            <v>505790000</v>
          </cell>
          <cell r="C61">
            <v>604190000</v>
          </cell>
          <cell r="D61">
            <v>2000000</v>
          </cell>
          <cell r="E61">
            <v>142849000</v>
          </cell>
          <cell r="F61">
            <v>62800000</v>
          </cell>
          <cell r="G61">
            <v>3200000</v>
          </cell>
        </row>
        <row r="62">
          <cell r="A62" t="str">
            <v>FUNDACION RUT MARIA PARA LA GESTION Y EL DESARROLLO SOCIAL COLOMBIANO</v>
          </cell>
          <cell r="B62">
            <v>144876000</v>
          </cell>
          <cell r="C62">
            <v>161926000</v>
          </cell>
          <cell r="D62">
            <v>896000</v>
          </cell>
          <cell r="E62">
            <v>896000</v>
          </cell>
          <cell r="F62">
            <v>1804000</v>
          </cell>
          <cell r="G62">
            <v>0</v>
          </cell>
        </row>
        <row r="63">
          <cell r="A63" t="str">
            <v>GAICO INGENIEROS CONSTRUCTORES S.A.</v>
          </cell>
          <cell r="B63">
            <v>34449244000</v>
          </cell>
          <cell r="C63">
            <v>71078556000</v>
          </cell>
          <cell r="D63">
            <v>9164733000</v>
          </cell>
          <cell r="E63">
            <v>33465496000</v>
          </cell>
          <cell r="F63">
            <v>2766860000</v>
          </cell>
          <cell r="G63">
            <v>1078754000</v>
          </cell>
        </row>
        <row r="64">
          <cell r="A64" t="str">
            <v>GILBERTO ACERO ROMERO</v>
          </cell>
          <cell r="B64">
            <v>1643876120</v>
          </cell>
          <cell r="C64">
            <v>2642676120</v>
          </cell>
          <cell r="D64">
            <v>270500</v>
          </cell>
          <cell r="E64">
            <v>201684761</v>
          </cell>
          <cell r="F64">
            <v>395411497</v>
          </cell>
          <cell r="G64">
            <v>12500000</v>
          </cell>
        </row>
        <row r="65">
          <cell r="A65" t="str">
            <v>GIOVANNI ALFREDOA ACOSTA BENTACOURT</v>
          </cell>
          <cell r="B65">
            <v>1168156346</v>
          </cell>
          <cell r="C65">
            <v>2653246437</v>
          </cell>
          <cell r="D65">
            <v>484711252</v>
          </cell>
          <cell r="E65">
            <v>791200536</v>
          </cell>
          <cell r="F65">
            <v>194245033</v>
          </cell>
          <cell r="G65">
            <v>44514366</v>
          </cell>
        </row>
        <row r="66">
          <cell r="A66" t="str">
            <v>GISAICO S.A</v>
          </cell>
          <cell r="B66">
            <v>28571231000</v>
          </cell>
          <cell r="C66">
            <v>49659256000</v>
          </cell>
          <cell r="D66">
            <v>3865361000</v>
          </cell>
          <cell r="E66">
            <v>7865361000</v>
          </cell>
          <cell r="F66">
            <v>4971083000</v>
          </cell>
          <cell r="G66">
            <v>29756000</v>
          </cell>
        </row>
        <row r="67">
          <cell r="A67" t="str">
            <v>GLOBAL VALOR S.A</v>
          </cell>
          <cell r="B67">
            <v>484494858</v>
          </cell>
          <cell r="C67">
            <v>706677983</v>
          </cell>
          <cell r="D67">
            <v>54496642</v>
          </cell>
          <cell r="E67">
            <v>54496642</v>
          </cell>
          <cell r="F67">
            <v>66683965</v>
          </cell>
          <cell r="G67">
            <v>0</v>
          </cell>
        </row>
        <row r="68">
          <cell r="A68" t="str">
            <v>GOMEZ  INGENIEROS CONSTRUCTORES S.A.S</v>
          </cell>
          <cell r="B68">
            <v>1280043450</v>
          </cell>
          <cell r="C68">
            <v>2008837500</v>
          </cell>
          <cell r="D68">
            <v>35993000</v>
          </cell>
          <cell r="E68">
            <v>462819500</v>
          </cell>
          <cell r="F68">
            <v>363579785</v>
          </cell>
          <cell r="G68">
            <v>66467306</v>
          </cell>
        </row>
        <row r="69">
          <cell r="A69" t="str">
            <v>GRUPO BSV INGENIERIA LTDA</v>
          </cell>
          <cell r="B69">
            <v>345158080</v>
          </cell>
          <cell r="C69">
            <v>465962341</v>
          </cell>
          <cell r="D69">
            <v>13322227</v>
          </cell>
          <cell r="E69">
            <v>108322227</v>
          </cell>
          <cell r="F69">
            <v>35119356</v>
          </cell>
          <cell r="G69">
            <v>10235964</v>
          </cell>
        </row>
        <row r="70">
          <cell r="A70" t="str">
            <v>GRUPO EMPRESARIAL INGECOL SAS</v>
          </cell>
          <cell r="B70">
            <v>837063478801</v>
          </cell>
          <cell r="C70">
            <v>1338478065</v>
          </cell>
          <cell r="D70">
            <v>104908915</v>
          </cell>
          <cell r="E70">
            <v>297200259</v>
          </cell>
          <cell r="F70">
            <v>256905096</v>
          </cell>
          <cell r="G70">
            <v>10582460</v>
          </cell>
        </row>
        <row r="71">
          <cell r="A71" t="str">
            <v>GUEVARA BAQUERO CIA LTDA</v>
          </cell>
          <cell r="B71">
            <v>510173286</v>
          </cell>
          <cell r="C71">
            <v>510173286</v>
          </cell>
          <cell r="D71">
            <v>32638151</v>
          </cell>
          <cell r="E71">
            <v>32638151</v>
          </cell>
          <cell r="F71">
            <v>48269067</v>
          </cell>
          <cell r="G71">
            <v>30201</v>
          </cell>
        </row>
        <row r="72">
          <cell r="A72" t="str">
            <v>HORACIO VEGA CARDENAS</v>
          </cell>
          <cell r="B72">
            <v>6246520000</v>
          </cell>
          <cell r="C72">
            <v>7252817000</v>
          </cell>
          <cell r="D72">
            <v>86113000</v>
          </cell>
          <cell r="E72">
            <v>2227460000</v>
          </cell>
          <cell r="F72">
            <v>542410000</v>
          </cell>
          <cell r="G72">
            <v>14028000</v>
          </cell>
        </row>
        <row r="73">
          <cell r="A73" t="str">
            <v>HR INGENIERIA S.A.S</v>
          </cell>
          <cell r="B73">
            <v>657933391</v>
          </cell>
          <cell r="C73">
            <v>746933391</v>
          </cell>
          <cell r="D73">
            <v>25400174</v>
          </cell>
          <cell r="E73">
            <v>234368743</v>
          </cell>
          <cell r="F73">
            <v>214282511</v>
          </cell>
          <cell r="G73">
            <v>108000</v>
          </cell>
        </row>
        <row r="74">
          <cell r="A74" t="str">
            <v>ICOL S.A.S</v>
          </cell>
          <cell r="B74">
            <v>2183478195</v>
          </cell>
          <cell r="C74">
            <v>3748617524</v>
          </cell>
          <cell r="D74">
            <v>258712959</v>
          </cell>
          <cell r="E74">
            <v>1790898309</v>
          </cell>
          <cell r="F74">
            <v>304235189</v>
          </cell>
          <cell r="G74">
            <v>6418165</v>
          </cell>
        </row>
        <row r="75">
          <cell r="A75" t="str">
            <v>IES INGENIEROS SAS</v>
          </cell>
          <cell r="B75">
            <v>1075258026</v>
          </cell>
          <cell r="C75">
            <v>3032578055</v>
          </cell>
          <cell r="D75">
            <v>328932953</v>
          </cell>
          <cell r="E75">
            <v>788432562</v>
          </cell>
          <cell r="F75">
            <v>192523880</v>
          </cell>
          <cell r="G75">
            <v>16473330</v>
          </cell>
        </row>
        <row r="76">
          <cell r="A76" t="str">
            <v>IKON GROUP S.A.S</v>
          </cell>
          <cell r="B76">
            <v>3408076912</v>
          </cell>
          <cell r="C76">
            <v>8214769255</v>
          </cell>
          <cell r="D76">
            <v>862984515</v>
          </cell>
          <cell r="E76">
            <v>4884564583</v>
          </cell>
          <cell r="F76">
            <v>1845805603</v>
          </cell>
          <cell r="G76">
            <v>94979710</v>
          </cell>
        </row>
        <row r="77">
          <cell r="A77" t="str">
            <v>INFERCAL S.A</v>
          </cell>
          <cell r="B77">
            <v>12052472326</v>
          </cell>
          <cell r="C77">
            <v>24494576136</v>
          </cell>
          <cell r="D77">
            <v>3855003063</v>
          </cell>
          <cell r="E77">
            <v>6605364310</v>
          </cell>
          <cell r="F77">
            <v>2042988765</v>
          </cell>
          <cell r="G77">
            <v>109010310</v>
          </cell>
        </row>
        <row r="78">
          <cell r="A78" t="str">
            <v>INFRAESTRUCTURA Y CONSULTORIA LTDA INTRUCON LTDA</v>
          </cell>
          <cell r="B78">
            <v>480679759</v>
          </cell>
          <cell r="C78">
            <v>659509533</v>
          </cell>
          <cell r="D78">
            <v>113933266</v>
          </cell>
          <cell r="E78">
            <v>227008324</v>
          </cell>
          <cell r="F78">
            <v>57866087</v>
          </cell>
          <cell r="G78">
            <v>0</v>
          </cell>
        </row>
        <row r="79">
          <cell r="A79" t="str">
            <v>INGECON S.A</v>
          </cell>
          <cell r="B79">
            <v>23446937973</v>
          </cell>
          <cell r="C79">
            <v>30967173941</v>
          </cell>
          <cell r="D79">
            <v>1287762576</v>
          </cell>
          <cell r="E79">
            <v>7046959383</v>
          </cell>
          <cell r="F79">
            <v>3000428298</v>
          </cell>
          <cell r="G79">
            <v>87536418</v>
          </cell>
        </row>
        <row r="80">
          <cell r="A80" t="str">
            <v>INGENIAL CONSTRUCCIONES LTDA</v>
          </cell>
          <cell r="B80">
            <v>581065766</v>
          </cell>
          <cell r="C80">
            <v>588301921</v>
          </cell>
          <cell r="D80">
            <v>177924049</v>
          </cell>
          <cell r="E80">
            <v>177924049</v>
          </cell>
          <cell r="F80">
            <v>213776011</v>
          </cell>
          <cell r="G80">
            <v>6456000</v>
          </cell>
        </row>
        <row r="81">
          <cell r="A81" t="str">
            <v>INGENIERIA CONSTRUCCIONES Y SERVICIOS S.A.S</v>
          </cell>
          <cell r="B81">
            <v>483617258</v>
          </cell>
          <cell r="C81">
            <v>583419589</v>
          </cell>
          <cell r="D81">
            <v>53344447</v>
          </cell>
          <cell r="E81">
            <v>258650942</v>
          </cell>
          <cell r="F81">
            <v>142501211</v>
          </cell>
          <cell r="G81">
            <v>8877762</v>
          </cell>
        </row>
        <row r="82">
          <cell r="A82" t="str">
            <v>INGENIERIA CONSULTORIA Y GERENCIA DE PROYECTOS SAS</v>
          </cell>
          <cell r="B82">
            <v>1189883448</v>
          </cell>
          <cell r="C82">
            <v>1879870448</v>
          </cell>
          <cell r="D82">
            <v>127020382</v>
          </cell>
          <cell r="E82">
            <v>839896297</v>
          </cell>
          <cell r="F82">
            <v>253256980</v>
          </cell>
          <cell r="G82">
            <v>270801</v>
          </cell>
        </row>
        <row r="83">
          <cell r="A83" t="str">
            <v>INGENIERIA DE PUENTES Y VIAS SAS</v>
          </cell>
          <cell r="B83">
            <v>2356947366</v>
          </cell>
          <cell r="C83">
            <v>2806947366</v>
          </cell>
          <cell r="D83">
            <v>75460790</v>
          </cell>
          <cell r="E83">
            <v>1664300957</v>
          </cell>
          <cell r="F83">
            <v>185884976</v>
          </cell>
          <cell r="G83">
            <v>47211217</v>
          </cell>
        </row>
        <row r="84">
          <cell r="A84" t="str">
            <v>INGENIERIA DE VIAS S.A</v>
          </cell>
          <cell r="B84">
            <v>107809515200</v>
          </cell>
          <cell r="C84">
            <v>211286375341</v>
          </cell>
          <cell r="D84">
            <v>25812585813</v>
          </cell>
          <cell r="E84">
            <v>81162123168</v>
          </cell>
          <cell r="F84">
            <v>20024011318</v>
          </cell>
          <cell r="G84">
            <v>597961791</v>
          </cell>
        </row>
        <row r="85">
          <cell r="A85" t="str">
            <v>INGENIERIA Y CONSTRUCCIONES S.A.S</v>
          </cell>
          <cell r="B85">
            <v>12881582000</v>
          </cell>
          <cell r="C85">
            <v>19442127000</v>
          </cell>
          <cell r="D85">
            <v>3570063000</v>
          </cell>
          <cell r="E85">
            <v>5603078000</v>
          </cell>
          <cell r="F85">
            <v>7852161000</v>
          </cell>
          <cell r="G85">
            <v>475280000</v>
          </cell>
        </row>
        <row r="86">
          <cell r="A86" t="str">
            <v>INGPROCIVILES S.A.S</v>
          </cell>
          <cell r="B86">
            <v>298550413</v>
          </cell>
          <cell r="C86">
            <v>479237413</v>
          </cell>
          <cell r="D86">
            <v>4372705</v>
          </cell>
          <cell r="E86">
            <v>175062460</v>
          </cell>
          <cell r="F86">
            <v>62181272000</v>
          </cell>
          <cell r="G86">
            <v>51297925</v>
          </cell>
        </row>
        <row r="87">
          <cell r="A87" t="str">
            <v>INSOLUX DE MEXICO S.A. DE C.V</v>
          </cell>
        </row>
        <row r="88">
          <cell r="A88" t="str">
            <v>INVERSIONES GRANDES VIAS E INGENIERIA SAS</v>
          </cell>
          <cell r="B88">
            <v>19302690002</v>
          </cell>
          <cell r="C88">
            <v>19330270820</v>
          </cell>
          <cell r="D88">
            <v>2875801376</v>
          </cell>
          <cell r="E88">
            <v>3877629353</v>
          </cell>
          <cell r="F88">
            <v>758639196</v>
          </cell>
          <cell r="G88">
            <v>166300</v>
          </cell>
        </row>
        <row r="89">
          <cell r="A89" t="str">
            <v>ITAC CONSTRUCCIONES LTDA</v>
          </cell>
          <cell r="B89">
            <v>7660453740</v>
          </cell>
          <cell r="C89">
            <v>9656905650</v>
          </cell>
          <cell r="D89">
            <v>2251809854</v>
          </cell>
          <cell r="E89">
            <v>5705797909</v>
          </cell>
          <cell r="F89">
            <v>2013666089</v>
          </cell>
          <cell r="G89">
            <v>33270315</v>
          </cell>
        </row>
        <row r="90">
          <cell r="A90" t="str">
            <v>JAIRO LUIS SOCARRAS BONILLA</v>
          </cell>
          <cell r="B90">
            <v>56050000</v>
          </cell>
          <cell r="C90">
            <v>1042500000</v>
          </cell>
          <cell r="D90">
            <v>7800000</v>
          </cell>
          <cell r="E90">
            <v>23400000</v>
          </cell>
          <cell r="F90">
            <v>89196000</v>
          </cell>
          <cell r="G90">
            <v>1456000</v>
          </cell>
        </row>
        <row r="91">
          <cell r="A91" t="str">
            <v>JAVIER JOSE PEREIRA AREIZA</v>
          </cell>
          <cell r="B91">
            <v>716026890</v>
          </cell>
          <cell r="C91">
            <v>918037234</v>
          </cell>
          <cell r="D91">
            <v>5000000</v>
          </cell>
          <cell r="E91">
            <v>135321160</v>
          </cell>
          <cell r="F91">
            <v>34053709</v>
          </cell>
          <cell r="G91">
            <v>1</v>
          </cell>
        </row>
        <row r="92">
          <cell r="A92" t="str">
            <v>JMV INGENIEROS S.A.S</v>
          </cell>
          <cell r="B92">
            <v>7716402910</v>
          </cell>
          <cell r="C92">
            <v>12673720694</v>
          </cell>
          <cell r="D92">
            <v>946807339</v>
          </cell>
          <cell r="E92">
            <v>6572526556</v>
          </cell>
          <cell r="F92">
            <v>1097498615</v>
          </cell>
          <cell r="G92">
            <v>171184212</v>
          </cell>
        </row>
        <row r="93">
          <cell r="A93" t="str">
            <v>JORGE DIAZ MURCIA</v>
          </cell>
          <cell r="B93">
            <v>5425249050</v>
          </cell>
          <cell r="C93">
            <v>10723231513</v>
          </cell>
          <cell r="D93">
            <v>72735087</v>
          </cell>
          <cell r="E93">
            <v>4251515962</v>
          </cell>
          <cell r="F93">
            <v>165394934</v>
          </cell>
          <cell r="G93">
            <v>10399</v>
          </cell>
        </row>
        <row r="94">
          <cell r="A94" t="str">
            <v>JORGE EDUARDO BORGOGNO ARANGO</v>
          </cell>
          <cell r="B94">
            <v>1196645375</v>
          </cell>
          <cell r="C94">
            <v>1811500908</v>
          </cell>
          <cell r="D94">
            <v>61574092</v>
          </cell>
          <cell r="E94">
            <v>826930395</v>
          </cell>
          <cell r="F94">
            <v>136999733</v>
          </cell>
          <cell r="G94">
            <v>23023022</v>
          </cell>
        </row>
        <row r="95">
          <cell r="A95" t="str">
            <v>JOSE EDUARDO ARIAS CRUZ</v>
          </cell>
          <cell r="B95">
            <v>548582037</v>
          </cell>
          <cell r="C95">
            <v>806540869</v>
          </cell>
          <cell r="D95">
            <v>8180080</v>
          </cell>
          <cell r="E95">
            <v>328257700</v>
          </cell>
          <cell r="F95">
            <v>34496286</v>
          </cell>
          <cell r="G95">
            <v>212664</v>
          </cell>
        </row>
        <row r="96">
          <cell r="A96" t="str">
            <v>JOSE GUILLERMO CASTRO GAMEZ</v>
          </cell>
          <cell r="B96">
            <v>1079182063</v>
          </cell>
          <cell r="C96">
            <v>1281430485</v>
          </cell>
          <cell r="D96">
            <v>25893561</v>
          </cell>
          <cell r="E96">
            <v>117442905</v>
          </cell>
          <cell r="F96">
            <v>211994480</v>
          </cell>
          <cell r="G96">
            <v>660271</v>
          </cell>
        </row>
        <row r="97">
          <cell r="A97" t="str">
            <v>JOSE JAVIER ANGARITA BOLADO</v>
          </cell>
          <cell r="B97">
            <v>476487400</v>
          </cell>
          <cell r="C97">
            <v>610487400</v>
          </cell>
          <cell r="D97">
            <v>2000000</v>
          </cell>
          <cell r="E97">
            <v>5600000</v>
          </cell>
          <cell r="F97">
            <v>168232024</v>
          </cell>
          <cell r="G97">
            <v>1512000</v>
          </cell>
        </row>
        <row r="98">
          <cell r="A98" t="str">
            <v>JOSE MARIO GIRALDO ENCISO</v>
          </cell>
          <cell r="B98">
            <v>1860305395</v>
          </cell>
          <cell r="C98">
            <v>3946774417</v>
          </cell>
          <cell r="D98">
            <v>122327118</v>
          </cell>
          <cell r="E98">
            <v>809987583</v>
          </cell>
          <cell r="F98">
            <v>393033491</v>
          </cell>
          <cell r="G98">
            <v>359228</v>
          </cell>
        </row>
        <row r="99">
          <cell r="A99" t="str">
            <v>JUAN CAMILO RAMIREZ BARON</v>
          </cell>
          <cell r="B99">
            <v>218084160</v>
          </cell>
          <cell r="C99">
            <v>237871160</v>
          </cell>
          <cell r="D99">
            <v>4587000</v>
          </cell>
          <cell r="E99">
            <v>73587000</v>
          </cell>
          <cell r="F99">
            <v>44393160</v>
          </cell>
          <cell r="G99">
            <v>0</v>
          </cell>
        </row>
        <row r="100">
          <cell r="A100" t="str">
            <v>JUAN CAMILO SILVA RODRIGUEZ</v>
          </cell>
          <cell r="B100">
            <v>3946319652</v>
          </cell>
          <cell r="C100">
            <v>7245031905</v>
          </cell>
          <cell r="D100">
            <v>209147914</v>
          </cell>
          <cell r="E100">
            <v>2418482838</v>
          </cell>
          <cell r="F100">
            <v>658416814</v>
          </cell>
          <cell r="G100">
            <v>108990375</v>
          </cell>
        </row>
        <row r="101">
          <cell r="A101" t="str">
            <v>JUAN CARLOS BRICEÑO CHAVES</v>
          </cell>
          <cell r="B101">
            <v>321564851</v>
          </cell>
          <cell r="C101">
            <v>575287851</v>
          </cell>
          <cell r="D101">
            <v>34579039</v>
          </cell>
          <cell r="E101">
            <v>79613919</v>
          </cell>
          <cell r="F101">
            <v>61752801</v>
          </cell>
          <cell r="G101">
            <v>9352752</v>
          </cell>
        </row>
        <row r="102">
          <cell r="A102" t="str">
            <v>JUAN CARLOS RICO INFANTE</v>
          </cell>
          <cell r="B102">
            <v>4025419478</v>
          </cell>
          <cell r="C102">
            <v>5846264812</v>
          </cell>
          <cell r="D102">
            <v>10990260</v>
          </cell>
          <cell r="E102">
            <v>1313518688</v>
          </cell>
          <cell r="F102">
            <v>435557713</v>
          </cell>
          <cell r="G102">
            <v>102385014</v>
          </cell>
        </row>
        <row r="103">
          <cell r="A103" t="str">
            <v>JUAN CARLOS VENGAL PEREZ</v>
          </cell>
          <cell r="B103">
            <v>9233982064</v>
          </cell>
          <cell r="C103">
            <v>12379034716</v>
          </cell>
          <cell r="D103">
            <v>2861469073</v>
          </cell>
          <cell r="E103">
            <v>4375462503</v>
          </cell>
          <cell r="F103">
            <v>3150097454</v>
          </cell>
          <cell r="G103">
            <v>195812201</v>
          </cell>
        </row>
        <row r="104">
          <cell r="A104" t="str">
            <v>JULIO CESAR ECHEVERRY SARMIENTO</v>
          </cell>
          <cell r="B104">
            <v>270801826</v>
          </cell>
          <cell r="C104">
            <v>285743493</v>
          </cell>
          <cell r="D104">
            <v>26843782</v>
          </cell>
          <cell r="E104">
            <v>96562321</v>
          </cell>
          <cell r="F104">
            <v>124724356</v>
          </cell>
          <cell r="G104">
            <v>4684924</v>
          </cell>
        </row>
        <row r="105">
          <cell r="A105" t="str">
            <v>JULIO CESAR SALGADO ESPITIA</v>
          </cell>
          <cell r="B105">
            <v>1942463172</v>
          </cell>
          <cell r="C105">
            <v>2491463172</v>
          </cell>
          <cell r="D105">
            <v>22624763</v>
          </cell>
          <cell r="E105">
            <v>1243901976</v>
          </cell>
          <cell r="F105">
            <v>272125038</v>
          </cell>
          <cell r="G105">
            <v>99555605</v>
          </cell>
        </row>
        <row r="106">
          <cell r="A106" t="str">
            <v>KEVIN ALBERTO VILLEGAS DE LA HOZ</v>
          </cell>
          <cell r="B106">
            <v>818890230</v>
          </cell>
          <cell r="C106">
            <v>853390230</v>
          </cell>
          <cell r="D106">
            <v>1567000</v>
          </cell>
          <cell r="E106">
            <v>63407000</v>
          </cell>
          <cell r="F106">
            <v>186625200</v>
          </cell>
          <cell r="G106">
            <v>19859200</v>
          </cell>
        </row>
        <row r="107">
          <cell r="A107" t="str">
            <v>KMC S.A.S</v>
          </cell>
          <cell r="B107">
            <v>3158915608</v>
          </cell>
          <cell r="C107">
            <v>40350296671</v>
          </cell>
          <cell r="D107">
            <v>1428518661</v>
          </cell>
          <cell r="E107">
            <v>20365268803</v>
          </cell>
          <cell r="F107">
            <v>1133973242</v>
          </cell>
          <cell r="G107">
            <v>37131965</v>
          </cell>
        </row>
        <row r="108">
          <cell r="A108" t="str">
            <v>LATINOAMERICANA DE CONSTRUCCIONES S.A</v>
          </cell>
          <cell r="B108">
            <v>94052297000</v>
          </cell>
          <cell r="C108">
            <v>172113336000</v>
          </cell>
          <cell r="D108">
            <v>39328613000</v>
          </cell>
          <cell r="E108">
            <v>100649549000</v>
          </cell>
          <cell r="F108">
            <v>22940061000</v>
          </cell>
          <cell r="G108">
            <v>4039236000</v>
          </cell>
        </row>
        <row r="109">
          <cell r="A109" t="str">
            <v>LOPECA LTDA</v>
          </cell>
          <cell r="B109">
            <v>6187798609</v>
          </cell>
          <cell r="C109">
            <v>8588074336</v>
          </cell>
          <cell r="D109">
            <v>666506683</v>
          </cell>
          <cell r="E109">
            <v>4563749991</v>
          </cell>
          <cell r="F109">
            <v>411268663</v>
          </cell>
          <cell r="G109">
            <v>132063194</v>
          </cell>
        </row>
        <row r="110">
          <cell r="A110" t="str">
            <v>LUIS ALBERTO COBA CHOLE</v>
          </cell>
          <cell r="B110">
            <v>2111479644</v>
          </cell>
          <cell r="C110">
            <v>3339739044</v>
          </cell>
          <cell r="D110">
            <v>12891612</v>
          </cell>
          <cell r="E110">
            <v>12891612</v>
          </cell>
          <cell r="F110">
            <v>187970037</v>
          </cell>
          <cell r="G110">
            <v>1</v>
          </cell>
        </row>
        <row r="111">
          <cell r="A111" t="str">
            <v>LUIS FERNANDO HOYOS PEREZ</v>
          </cell>
          <cell r="B111">
            <v>2255677333</v>
          </cell>
          <cell r="C111">
            <v>2447443322</v>
          </cell>
          <cell r="D111">
            <v>139077085</v>
          </cell>
          <cell r="E111">
            <v>627632642</v>
          </cell>
          <cell r="F111">
            <v>659966876</v>
          </cell>
          <cell r="G111">
            <v>94569876</v>
          </cell>
        </row>
        <row r="112">
          <cell r="A112" t="str">
            <v>LUIS GONZALO ROBLES SAENZ</v>
          </cell>
          <cell r="B112">
            <v>957552982</v>
          </cell>
          <cell r="C112">
            <v>1593952982</v>
          </cell>
          <cell r="D112">
            <v>5000000</v>
          </cell>
          <cell r="E112">
            <v>40000000</v>
          </cell>
          <cell r="F112">
            <v>160379350</v>
          </cell>
          <cell r="G112">
            <v>4200000</v>
          </cell>
        </row>
        <row r="113">
          <cell r="A113" t="str">
            <v>LUISA FERNANDA OCAMPO REY</v>
          </cell>
          <cell r="B113">
            <v>352251865</v>
          </cell>
          <cell r="C113">
            <v>1049057214</v>
          </cell>
          <cell r="D113">
            <v>118072000</v>
          </cell>
          <cell r="E113">
            <v>350228281</v>
          </cell>
          <cell r="F113">
            <v>86404980</v>
          </cell>
          <cell r="G113">
            <v>21427201</v>
          </cell>
        </row>
        <row r="114">
          <cell r="A114" t="str">
            <v>LYDCO INGENIERIA SAS</v>
          </cell>
          <cell r="B114">
            <v>1934924632</v>
          </cell>
          <cell r="C114">
            <v>2251077700</v>
          </cell>
          <cell r="D114">
            <v>19315045</v>
          </cell>
          <cell r="E114">
            <v>1353965329</v>
          </cell>
          <cell r="F114">
            <v>50564060</v>
          </cell>
          <cell r="G114">
            <v>2309604</v>
          </cell>
        </row>
        <row r="115">
          <cell r="A115" t="str">
            <v>MARAN LTDA</v>
          </cell>
          <cell r="B115">
            <v>5874159418</v>
          </cell>
          <cell r="C115">
            <v>6040419111</v>
          </cell>
          <cell r="D115">
            <v>534634911</v>
          </cell>
          <cell r="E115">
            <v>939272911</v>
          </cell>
          <cell r="F115">
            <v>293040800</v>
          </cell>
          <cell r="G115">
            <v>26786754</v>
          </cell>
        </row>
        <row r="116">
          <cell r="A116" t="str">
            <v>MARCO ANTONIO ZUÑIGA CAMPO</v>
          </cell>
          <cell r="B116">
            <v>829578508</v>
          </cell>
          <cell r="C116">
            <v>1473477114</v>
          </cell>
          <cell r="D116">
            <v>1500000</v>
          </cell>
          <cell r="E116">
            <v>466519884</v>
          </cell>
          <cell r="F116">
            <v>43510361</v>
          </cell>
          <cell r="G116">
            <v>5882499</v>
          </cell>
        </row>
        <row r="117">
          <cell r="A117" t="str">
            <v>MARIO ALBERTO HUERTAS COTES</v>
          </cell>
          <cell r="B117">
            <v>310202047824</v>
          </cell>
          <cell r="C117">
            <v>785897627723</v>
          </cell>
          <cell r="D117">
            <v>55249611910</v>
          </cell>
          <cell r="E117">
            <v>267853724576</v>
          </cell>
          <cell r="F117">
            <v>36792216746</v>
          </cell>
          <cell r="G117">
            <v>10278089168</v>
          </cell>
        </row>
        <row r="118">
          <cell r="A118" t="str">
            <v>MBM INGENIERIA S.A.S</v>
          </cell>
          <cell r="B118">
            <v>1420521431</v>
          </cell>
          <cell r="C118">
            <v>1447268745</v>
          </cell>
          <cell r="D118">
            <v>197338257</v>
          </cell>
          <cell r="E118">
            <v>197338257</v>
          </cell>
          <cell r="F118">
            <v>110001396</v>
          </cell>
          <cell r="G118">
            <v>1476406</v>
          </cell>
        </row>
        <row r="119">
          <cell r="A119" t="str">
            <v>MEDINA Y RIVERA INGENIEROS ASOCIADOS S.A.S</v>
          </cell>
          <cell r="B119">
            <v>2862464777</v>
          </cell>
          <cell r="C119">
            <v>3177377613</v>
          </cell>
          <cell r="D119">
            <v>300959249</v>
          </cell>
          <cell r="E119">
            <v>1055723939</v>
          </cell>
          <cell r="F119">
            <v>626402567</v>
          </cell>
          <cell r="G119">
            <v>42507038</v>
          </cell>
        </row>
        <row r="120">
          <cell r="A120" t="str">
            <v>MEYAN SA</v>
          </cell>
          <cell r="B120">
            <v>84624343053</v>
          </cell>
          <cell r="C120">
            <v>154516362508</v>
          </cell>
          <cell r="D120">
            <v>31756890522</v>
          </cell>
          <cell r="E120">
            <v>82100989227</v>
          </cell>
          <cell r="F120">
            <v>11516312282</v>
          </cell>
          <cell r="G120">
            <v>586360962</v>
          </cell>
        </row>
        <row r="121">
          <cell r="A121" t="str">
            <v>MIGUEL ALEJANDRO JIMENEZ DIAZ</v>
          </cell>
          <cell r="B121">
            <v>989738000</v>
          </cell>
          <cell r="C121">
            <v>1693038000</v>
          </cell>
          <cell r="D121">
            <v>15927000</v>
          </cell>
          <cell r="E121">
            <v>251860000</v>
          </cell>
          <cell r="F121">
            <v>142528000</v>
          </cell>
          <cell r="G121">
            <v>478000</v>
          </cell>
        </row>
        <row r="122">
          <cell r="A122" t="str">
            <v>MIGUEL ANGEL SAENZ ROBLES</v>
          </cell>
          <cell r="B122">
            <v>5184809233</v>
          </cell>
          <cell r="C122">
            <v>7534462588</v>
          </cell>
          <cell r="D122">
            <v>303475193</v>
          </cell>
          <cell r="E122">
            <v>704800816</v>
          </cell>
          <cell r="F122">
            <v>624239779</v>
          </cell>
          <cell r="G122">
            <v>18746077</v>
          </cell>
        </row>
        <row r="123">
          <cell r="A123" t="str">
            <v>MORENO RUBIO LUIS FERNANDO</v>
          </cell>
          <cell r="B123">
            <v>353556808</v>
          </cell>
          <cell r="C123">
            <v>721934118</v>
          </cell>
          <cell r="D123">
            <v>605892</v>
          </cell>
          <cell r="E123">
            <v>605892</v>
          </cell>
          <cell r="F123">
            <v>27431005</v>
          </cell>
          <cell r="G123">
            <v>0</v>
          </cell>
        </row>
        <row r="124">
          <cell r="A124" t="str">
            <v>MOVITIERRA CONSTRUCCIONES S.A</v>
          </cell>
          <cell r="B124">
            <v>9344296449</v>
          </cell>
          <cell r="C124">
            <v>17069693381</v>
          </cell>
          <cell r="D124">
            <v>4367937448</v>
          </cell>
          <cell r="E124">
            <v>7366679876</v>
          </cell>
          <cell r="F124">
            <v>982277801</v>
          </cell>
          <cell r="G124">
            <v>94224962</v>
          </cell>
        </row>
        <row r="125">
          <cell r="A125" t="str">
            <v>MSB SOLUTIONS S.A.S</v>
          </cell>
          <cell r="B125">
            <v>2494931666</v>
          </cell>
          <cell r="C125">
            <v>3697117132</v>
          </cell>
          <cell r="D125">
            <v>246765011</v>
          </cell>
          <cell r="E125">
            <v>1384813727</v>
          </cell>
          <cell r="F125">
            <v>584268314</v>
          </cell>
          <cell r="G125">
            <v>72378838</v>
          </cell>
        </row>
        <row r="126">
          <cell r="A126" t="str">
            <v>MURCIA MURCIA S.A</v>
          </cell>
          <cell r="B126">
            <v>25719760354</v>
          </cell>
          <cell r="C126">
            <v>67889621290</v>
          </cell>
          <cell r="D126">
            <v>11307852045</v>
          </cell>
          <cell r="E126">
            <v>34957437074</v>
          </cell>
          <cell r="F126">
            <v>3303563447</v>
          </cell>
          <cell r="G126">
            <v>742574420</v>
          </cell>
        </row>
        <row r="127">
          <cell r="A127" t="str">
            <v>MUVEK S.A.S</v>
          </cell>
          <cell r="B127">
            <v>9581892867</v>
          </cell>
          <cell r="C127">
            <v>10707949702</v>
          </cell>
          <cell r="D127">
            <v>383855272</v>
          </cell>
          <cell r="E127">
            <v>690166665</v>
          </cell>
          <cell r="F127">
            <v>753528048</v>
          </cell>
          <cell r="G127">
            <v>5829681</v>
          </cell>
        </row>
        <row r="128">
          <cell r="A128" t="str">
            <v>OBRAS CIVILES Y EQUIPOS LTDA OCIEQUIPOS   LIMITADA</v>
          </cell>
          <cell r="B128">
            <v>11371255579</v>
          </cell>
          <cell r="C128">
            <v>15079422381</v>
          </cell>
          <cell r="D128">
            <v>5284831757</v>
          </cell>
          <cell r="E128">
            <v>10495716850</v>
          </cell>
          <cell r="F128">
            <v>1249614972</v>
          </cell>
          <cell r="G128">
            <v>152385877</v>
          </cell>
        </row>
        <row r="129">
          <cell r="A129" t="str">
            <v>OBRAS MAQUINARIA Y EQUIPOS TRES A S.A.S</v>
          </cell>
          <cell r="B129">
            <v>13945236812</v>
          </cell>
          <cell r="C129">
            <v>14809236812</v>
          </cell>
          <cell r="D129">
            <v>3597927316</v>
          </cell>
          <cell r="E129">
            <v>4526614707</v>
          </cell>
          <cell r="F129">
            <v>431133876</v>
          </cell>
          <cell r="G129">
            <v>85700</v>
          </cell>
        </row>
        <row r="130">
          <cell r="A130" t="str">
            <v>ODEKA S.A.S</v>
          </cell>
          <cell r="B130">
            <v>42273716891</v>
          </cell>
          <cell r="C130">
            <v>42803528201</v>
          </cell>
          <cell r="D130">
            <v>5979232777</v>
          </cell>
          <cell r="E130">
            <v>21490339037</v>
          </cell>
          <cell r="F130">
            <v>637235140</v>
          </cell>
          <cell r="G130">
            <v>31894209</v>
          </cell>
        </row>
        <row r="131">
          <cell r="A131" t="str">
            <v>OLMEDA S.A.S</v>
          </cell>
          <cell r="B131">
            <v>2438502512</v>
          </cell>
          <cell r="C131">
            <v>2458002512</v>
          </cell>
          <cell r="D131">
            <v>410044353</v>
          </cell>
          <cell r="E131">
            <v>520885643</v>
          </cell>
          <cell r="F131">
            <v>115402195</v>
          </cell>
          <cell r="G131">
            <v>14691</v>
          </cell>
        </row>
        <row r="132">
          <cell r="A132" t="str">
            <v>OLT LOGISTICS S.A.S</v>
          </cell>
          <cell r="B132">
            <v>29872816000</v>
          </cell>
          <cell r="C132">
            <v>30048116000</v>
          </cell>
          <cell r="D132">
            <v>48116000</v>
          </cell>
          <cell r="E132">
            <v>48116000</v>
          </cell>
          <cell r="F132">
            <v>1917664400</v>
          </cell>
          <cell r="G132">
            <v>0</v>
          </cell>
        </row>
        <row r="133">
          <cell r="A133" t="str">
            <v>OMAR AUGUSTO CARDOZO CARDOZO</v>
          </cell>
          <cell r="B133">
            <v>1012017040</v>
          </cell>
          <cell r="C133">
            <v>1769404040</v>
          </cell>
          <cell r="D133">
            <v>7610751</v>
          </cell>
          <cell r="E133">
            <v>1034463283</v>
          </cell>
          <cell r="F133">
            <v>125654000</v>
          </cell>
          <cell r="G133">
            <v>8730000</v>
          </cell>
        </row>
        <row r="134">
          <cell r="A134" t="str">
            <v>ORGANIZACIÓN HENRY ACERO ROMERO S.A.S</v>
          </cell>
          <cell r="B134">
            <v>1442214531</v>
          </cell>
          <cell r="C134">
            <v>1661291551</v>
          </cell>
          <cell r="D134">
            <v>117090690</v>
          </cell>
          <cell r="E134">
            <v>117090690</v>
          </cell>
          <cell r="F134">
            <v>372753082</v>
          </cell>
          <cell r="G134">
            <v>1809141</v>
          </cell>
        </row>
        <row r="135">
          <cell r="A135" t="str">
            <v>ORLANDO RIVERA MORA</v>
          </cell>
          <cell r="B135">
            <v>1484328479</v>
          </cell>
          <cell r="C135">
            <v>1839028479</v>
          </cell>
          <cell r="D135">
            <v>30718770</v>
          </cell>
          <cell r="E135">
            <v>168494720</v>
          </cell>
          <cell r="F135">
            <v>122879008</v>
          </cell>
          <cell r="G135">
            <v>23604723</v>
          </cell>
        </row>
        <row r="136">
          <cell r="A136" t="str">
            <v>OSCAR ALBERTO GUZMAN TRIVIÑO</v>
          </cell>
          <cell r="B136">
            <v>743314099</v>
          </cell>
          <cell r="C136">
            <v>1312047704</v>
          </cell>
          <cell r="D136">
            <v>179974</v>
          </cell>
          <cell r="E136">
            <v>590064841</v>
          </cell>
          <cell r="F136">
            <v>108652000</v>
          </cell>
          <cell r="G136">
            <v>23164287</v>
          </cell>
        </row>
        <row r="137">
          <cell r="A137" t="str">
            <v>PARRA Y CIA S.A INGENIEROS</v>
          </cell>
          <cell r="B137">
            <v>1973535000</v>
          </cell>
          <cell r="C137">
            <v>2112864000</v>
          </cell>
          <cell r="D137">
            <v>71394000</v>
          </cell>
          <cell r="E137">
            <v>1005658000</v>
          </cell>
          <cell r="F137">
            <v>506773000</v>
          </cell>
          <cell r="G137">
            <v>133212000</v>
          </cell>
        </row>
        <row r="138">
          <cell r="A138" t="str">
            <v>PAVCOL S.A.S</v>
          </cell>
          <cell r="B138">
            <v>298302730417</v>
          </cell>
          <cell r="C138">
            <v>826066040596</v>
          </cell>
          <cell r="D138">
            <v>52809721541</v>
          </cell>
          <cell r="E138">
            <v>287182383591</v>
          </cell>
          <cell r="F138">
            <v>50757753250</v>
          </cell>
          <cell r="G138">
            <v>17470896463</v>
          </cell>
        </row>
        <row r="139">
          <cell r="A139" t="str">
            <v>PAVIGAS LTDA</v>
          </cell>
          <cell r="B139">
            <v>15516795</v>
          </cell>
          <cell r="C139">
            <v>20979813588</v>
          </cell>
          <cell r="D139">
            <v>4772534849</v>
          </cell>
          <cell r="E139">
            <v>13283835281</v>
          </cell>
          <cell r="F139">
            <v>1626158890</v>
          </cell>
          <cell r="G139">
            <v>771544423</v>
          </cell>
        </row>
        <row r="140">
          <cell r="A140" t="str">
            <v>PAVIMENTAR S.A.</v>
          </cell>
          <cell r="B140">
            <v>28791184539</v>
          </cell>
          <cell r="C140">
            <v>85534642805</v>
          </cell>
          <cell r="D140">
            <v>7300063822</v>
          </cell>
          <cell r="E140">
            <v>35671661947</v>
          </cell>
          <cell r="F140">
            <v>3906218077</v>
          </cell>
          <cell r="G140">
            <v>947877477</v>
          </cell>
        </row>
        <row r="141">
          <cell r="A141" t="str">
            <v>PAVIMENTOS EL DORADO S.A.S</v>
          </cell>
          <cell r="B141">
            <v>7908691220</v>
          </cell>
          <cell r="C141">
            <v>16298017483</v>
          </cell>
          <cell r="D141">
            <v>468916003</v>
          </cell>
          <cell r="E141">
            <v>10560897792</v>
          </cell>
          <cell r="F141">
            <v>1128754042</v>
          </cell>
          <cell r="G141">
            <v>491940</v>
          </cell>
        </row>
        <row r="142">
          <cell r="A142" t="str">
            <v>PEDRO ALFONSO VARGAS</v>
          </cell>
          <cell r="B142">
            <v>459793000</v>
          </cell>
          <cell r="C142">
            <v>924793000</v>
          </cell>
          <cell r="D142">
            <v>1093000</v>
          </cell>
          <cell r="E142">
            <v>9093000</v>
          </cell>
          <cell r="F142">
            <v>92563863</v>
          </cell>
          <cell r="G142">
            <v>16360445</v>
          </cell>
        </row>
        <row r="143">
          <cell r="A143" t="str">
            <v>PEDRO DIGNO NAVARRO CASTILLA</v>
          </cell>
          <cell r="B143">
            <v>3835098182</v>
          </cell>
          <cell r="C143">
            <v>5098744867</v>
          </cell>
          <cell r="D143">
            <v>2240497</v>
          </cell>
          <cell r="E143">
            <v>471064532</v>
          </cell>
          <cell r="F143">
            <v>410357941</v>
          </cell>
          <cell r="G143">
            <v>3929884</v>
          </cell>
        </row>
        <row r="144">
          <cell r="A144" t="str">
            <v>PEDRO JUAN NAVARRO RODRIGIEZ</v>
          </cell>
          <cell r="B144">
            <v>309959284</v>
          </cell>
          <cell r="C144">
            <v>691063484</v>
          </cell>
          <cell r="D144">
            <v>31948000</v>
          </cell>
          <cell r="E144">
            <v>31948000</v>
          </cell>
          <cell r="F144">
            <v>36064110</v>
          </cell>
          <cell r="G144">
            <v>0</v>
          </cell>
        </row>
        <row r="145">
          <cell r="A145" t="str">
            <v>PROMOTORA NACIONAL DE COPNSTRUCIONES SAS-PRONACON</v>
          </cell>
          <cell r="B145">
            <v>1609023765</v>
          </cell>
          <cell r="C145">
            <v>1757549581</v>
          </cell>
          <cell r="D145">
            <v>110075264</v>
          </cell>
          <cell r="E145">
            <v>526208388</v>
          </cell>
          <cell r="F145">
            <v>183674663</v>
          </cell>
          <cell r="G145">
            <v>2242773.27</v>
          </cell>
        </row>
        <row r="146">
          <cell r="A146" t="str">
            <v>PROVIAS SAS</v>
          </cell>
          <cell r="B146">
            <v>8954370950</v>
          </cell>
          <cell r="C146">
            <v>15718580388</v>
          </cell>
          <cell r="D146">
            <v>1784423787</v>
          </cell>
          <cell r="E146">
            <v>6968601420</v>
          </cell>
          <cell r="F146">
            <v>1459617549</v>
          </cell>
          <cell r="G146">
            <v>50089800</v>
          </cell>
        </row>
        <row r="147">
          <cell r="A147" t="str">
            <v>PROYECTOS DISEÑOS INGENIERIA ARQUITECTURA Y CONSTRUCCIONES LTDA</v>
          </cell>
          <cell r="B147">
            <v>5270971952</v>
          </cell>
          <cell r="C147">
            <v>5876036531</v>
          </cell>
          <cell r="D147">
            <v>2403668386</v>
          </cell>
          <cell r="E147">
            <v>3848773900</v>
          </cell>
          <cell r="F147">
            <v>386128273</v>
          </cell>
          <cell r="G147">
            <v>276983409</v>
          </cell>
        </row>
        <row r="148">
          <cell r="A148" t="str">
            <v>PUENTES Y TORONES SAS</v>
          </cell>
          <cell r="B148">
            <v>11986460187</v>
          </cell>
          <cell r="C148">
            <v>26068137310</v>
          </cell>
          <cell r="D148">
            <v>5328530791</v>
          </cell>
          <cell r="E148">
            <v>18077194784</v>
          </cell>
          <cell r="F148">
            <v>1979386579</v>
          </cell>
          <cell r="G148">
            <v>510486604</v>
          </cell>
        </row>
        <row r="149">
          <cell r="A149" t="str">
            <v>PYJ CONSULTORIA Y CONSTRUCCIONES LTDA</v>
          </cell>
          <cell r="B149">
            <v>924412780</v>
          </cell>
          <cell r="C149">
            <v>1290163060</v>
          </cell>
          <cell r="D149">
            <v>44450000</v>
          </cell>
          <cell r="E149">
            <v>151741754</v>
          </cell>
          <cell r="F149">
            <v>40301000</v>
          </cell>
          <cell r="G149">
            <v>0</v>
          </cell>
        </row>
        <row r="150">
          <cell r="A150" t="str">
            <v>QUARZO CONSTRUCCIONES S.A.S</v>
          </cell>
          <cell r="B150">
            <v>567005452</v>
          </cell>
          <cell r="C150">
            <v>1405417383</v>
          </cell>
          <cell r="D150">
            <v>87329725</v>
          </cell>
          <cell r="E150">
            <v>499705021</v>
          </cell>
          <cell r="F150">
            <v>28872218</v>
          </cell>
          <cell r="G150">
            <v>29048713</v>
          </cell>
        </row>
        <row r="151">
          <cell r="A151" t="str">
            <v>RAFAEL HUMBERTO ALVAREZ BUSTILLO</v>
          </cell>
          <cell r="B151">
            <v>1435770000</v>
          </cell>
          <cell r="C151">
            <v>2234561943</v>
          </cell>
          <cell r="D151">
            <v>40089303</v>
          </cell>
          <cell r="E151">
            <v>147028007</v>
          </cell>
          <cell r="F151">
            <v>214305800</v>
          </cell>
          <cell r="G151">
            <v>348000</v>
          </cell>
        </row>
        <row r="152">
          <cell r="A152" t="str">
            <v>REDES Y EDIFICACIONES S.A</v>
          </cell>
          <cell r="B152">
            <v>36037496815</v>
          </cell>
          <cell r="C152">
            <v>48049624398</v>
          </cell>
          <cell r="D152">
            <v>25310538817</v>
          </cell>
          <cell r="E152">
            <v>32724250323</v>
          </cell>
          <cell r="F152">
            <v>3122125773</v>
          </cell>
          <cell r="G152">
            <v>1795452978</v>
          </cell>
        </row>
        <row r="153">
          <cell r="A153" t="str">
            <v>RENAN CARDOZO CARDOZO</v>
          </cell>
          <cell r="B153">
            <v>1404885338</v>
          </cell>
          <cell r="C153">
            <v>2110854604</v>
          </cell>
          <cell r="D153">
            <v>25000000</v>
          </cell>
          <cell r="E153">
            <v>751163300</v>
          </cell>
          <cell r="F153">
            <v>256000000</v>
          </cell>
          <cell r="G153">
            <v>17500000</v>
          </cell>
        </row>
        <row r="154">
          <cell r="A154" t="str">
            <v xml:space="preserve">RENEE LOPEZ ROA </v>
          </cell>
          <cell r="B154">
            <v>909160248</v>
          </cell>
          <cell r="C154">
            <v>1094160248</v>
          </cell>
          <cell r="D154">
            <v>7771239</v>
          </cell>
          <cell r="E154">
            <v>140410741</v>
          </cell>
          <cell r="F154">
            <v>103949344</v>
          </cell>
          <cell r="G154">
            <v>10824403</v>
          </cell>
        </row>
        <row r="155">
          <cell r="A155" t="str">
            <v>RINOL PISOCRETO S.A.S</v>
          </cell>
          <cell r="B155">
            <v>8009614531</v>
          </cell>
          <cell r="C155">
            <v>9172278201</v>
          </cell>
          <cell r="D155">
            <v>6391618009</v>
          </cell>
          <cell r="E155">
            <v>6391618009</v>
          </cell>
          <cell r="F155">
            <v>8201436</v>
          </cell>
          <cell r="G155">
            <v>157257330</v>
          </cell>
        </row>
        <row r="156">
          <cell r="A156" t="str">
            <v>ROGELIO ARDILA TORRES</v>
          </cell>
          <cell r="B156">
            <v>4279139508</v>
          </cell>
          <cell r="C156">
            <v>7409302251</v>
          </cell>
          <cell r="D156">
            <v>471458818</v>
          </cell>
          <cell r="E156">
            <v>2991784876</v>
          </cell>
          <cell r="F156">
            <v>1052978421</v>
          </cell>
          <cell r="G156">
            <v>172169561</v>
          </cell>
        </row>
        <row r="157">
          <cell r="A157" t="str">
            <v>ROMULO ARISTOBULO TOBO USCATEGUI</v>
          </cell>
          <cell r="B157">
            <v>1846203837</v>
          </cell>
          <cell r="C157">
            <v>3050968569</v>
          </cell>
          <cell r="D157">
            <v>48120119</v>
          </cell>
          <cell r="E157">
            <v>1336603245</v>
          </cell>
          <cell r="F157">
            <v>353125552</v>
          </cell>
          <cell r="G157">
            <v>9404911</v>
          </cell>
        </row>
        <row r="158">
          <cell r="A158" t="str">
            <v>RSM CIA SAS</v>
          </cell>
          <cell r="B158">
            <v>4486282567</v>
          </cell>
          <cell r="C158">
            <v>6131543457</v>
          </cell>
          <cell r="D158">
            <v>892836645.75</v>
          </cell>
          <cell r="E158">
            <v>1437866645.75</v>
          </cell>
          <cell r="F158">
            <v>754901238</v>
          </cell>
          <cell r="G158">
            <v>27964417</v>
          </cell>
        </row>
        <row r="159">
          <cell r="A159" t="str">
            <v>SAINC INGENIEROS CONSTRUCTORES S.A</v>
          </cell>
          <cell r="B159">
            <v>150962658753</v>
          </cell>
          <cell r="C159">
            <v>213128496765</v>
          </cell>
          <cell r="D159">
            <v>65502901639</v>
          </cell>
          <cell r="E159">
            <v>138892895469</v>
          </cell>
          <cell r="F159">
            <v>-1474414954</v>
          </cell>
          <cell r="G159">
            <v>6214285360</v>
          </cell>
        </row>
        <row r="160">
          <cell r="A160" t="str">
            <v>SANTANDER ELIECER MAFIOLY CANTILLO</v>
          </cell>
          <cell r="B160">
            <v>4862174939</v>
          </cell>
          <cell r="C160">
            <v>6036680439</v>
          </cell>
          <cell r="D160">
            <v>48154821</v>
          </cell>
          <cell r="E160">
            <v>907771287</v>
          </cell>
          <cell r="F160">
            <v>579852025</v>
          </cell>
          <cell r="G160">
            <v>403666025</v>
          </cell>
        </row>
        <row r="161">
          <cell r="A161" t="str">
            <v>SARIA SAS</v>
          </cell>
          <cell r="B161">
            <v>5034888897</v>
          </cell>
          <cell r="C161">
            <v>8645489612</v>
          </cell>
          <cell r="D161">
            <v>601425869</v>
          </cell>
          <cell r="E161">
            <v>4811967561</v>
          </cell>
          <cell r="F161">
            <v>1284608266</v>
          </cell>
          <cell r="G161">
            <v>366488322</v>
          </cell>
        </row>
        <row r="162">
          <cell r="A162" t="str">
            <v>SIERRA PEREZ &amp; CIA S. EN C</v>
          </cell>
          <cell r="B162">
            <v>2145939519</v>
          </cell>
          <cell r="C162">
            <v>10616984915</v>
          </cell>
          <cell r="D162">
            <v>807816891</v>
          </cell>
          <cell r="E162">
            <v>4645143320</v>
          </cell>
          <cell r="F162">
            <v>1586241492</v>
          </cell>
          <cell r="G162">
            <v>149366255</v>
          </cell>
        </row>
        <row r="163">
          <cell r="A163" t="str">
            <v>SOCIEDAD ESPECIALIZADA EN INGENIERIA SAS</v>
          </cell>
          <cell r="B163">
            <v>7764403280</v>
          </cell>
          <cell r="C163">
            <v>8587208701</v>
          </cell>
          <cell r="D163">
            <v>2334781732</v>
          </cell>
          <cell r="E163">
            <v>3433250616</v>
          </cell>
          <cell r="F163">
            <v>634618804</v>
          </cell>
          <cell r="G163">
            <v>58740344</v>
          </cell>
        </row>
        <row r="164">
          <cell r="A164" t="str">
            <v>SOLARTE NACIONAL DE CONSTRUCCIONES SAS</v>
          </cell>
          <cell r="B164">
            <v>107552471054</v>
          </cell>
          <cell r="C164">
            <v>208850501763</v>
          </cell>
          <cell r="D164">
            <v>52055360132</v>
          </cell>
          <cell r="E164">
            <v>145040948497</v>
          </cell>
          <cell r="F164">
            <v>19994106007</v>
          </cell>
          <cell r="G164">
            <v>1470699817</v>
          </cell>
        </row>
        <row r="165">
          <cell r="A165" t="str">
            <v>SP INGENIEROS S.A.S.</v>
          </cell>
          <cell r="B165">
            <v>109963135998</v>
          </cell>
          <cell r="C165">
            <v>194658823276</v>
          </cell>
          <cell r="D165">
            <v>33868744624</v>
          </cell>
          <cell r="E165">
            <v>56422374110</v>
          </cell>
          <cell r="F165">
            <v>10626481411</v>
          </cell>
          <cell r="G165">
            <v>1084847252</v>
          </cell>
        </row>
        <row r="166">
          <cell r="A166" t="str">
            <v>SUMIMACK MP LTDA</v>
          </cell>
          <cell r="B166">
            <v>325493423</v>
          </cell>
          <cell r="C166">
            <v>384237423</v>
          </cell>
          <cell r="D166">
            <v>4091900</v>
          </cell>
          <cell r="E166">
            <v>111251955</v>
          </cell>
          <cell r="F166">
            <v>26622446</v>
          </cell>
          <cell r="G166">
            <v>848940</v>
          </cell>
        </row>
        <row r="167">
          <cell r="A167" t="str">
            <v>SYM INGENIERIA SAS</v>
          </cell>
          <cell r="B167">
            <v>1946412532</v>
          </cell>
          <cell r="C167">
            <v>3174237780</v>
          </cell>
          <cell r="D167">
            <v>48037506</v>
          </cell>
          <cell r="E167">
            <v>1659778547</v>
          </cell>
          <cell r="F167">
            <v>132823340</v>
          </cell>
          <cell r="G167">
            <v>1292140</v>
          </cell>
        </row>
        <row r="168">
          <cell r="A168" t="str">
            <v>SYS INGENIERIA CIVIL S.A.S</v>
          </cell>
          <cell r="B168">
            <v>669369799</v>
          </cell>
          <cell r="C168">
            <v>1232531361</v>
          </cell>
          <cell r="D168">
            <v>48646052</v>
          </cell>
          <cell r="E168">
            <v>491161315</v>
          </cell>
          <cell r="F168">
            <v>61801840</v>
          </cell>
          <cell r="G168">
            <v>7131940</v>
          </cell>
        </row>
        <row r="169">
          <cell r="A169" t="str">
            <v>U.C.O S.A</v>
          </cell>
          <cell r="B169">
            <v>5249958138</v>
          </cell>
          <cell r="C169">
            <v>19505055097</v>
          </cell>
          <cell r="D169">
            <v>846382800</v>
          </cell>
          <cell r="E169">
            <v>6380652136</v>
          </cell>
          <cell r="F169">
            <v>1972627074</v>
          </cell>
          <cell r="G169">
            <v>261413067</v>
          </cell>
        </row>
        <row r="170">
          <cell r="A170" t="str">
            <v>URIEL EDGARDO HERNANDEZ GAITAN</v>
          </cell>
          <cell r="B170">
            <v>1144447216</v>
          </cell>
          <cell r="C170">
            <v>1320764706</v>
          </cell>
          <cell r="D170">
            <v>418996321</v>
          </cell>
          <cell r="E170">
            <v>418996321</v>
          </cell>
          <cell r="F170">
            <v>54743587</v>
          </cell>
          <cell r="G170">
            <v>2514971</v>
          </cell>
        </row>
        <row r="171">
          <cell r="A171" t="str">
            <v>VIAS CANALES S.A.S</v>
          </cell>
          <cell r="B171">
            <v>2919521000</v>
          </cell>
          <cell r="C171">
            <v>4374773000</v>
          </cell>
          <cell r="D171">
            <v>182890000</v>
          </cell>
          <cell r="E171">
            <v>2592801000</v>
          </cell>
          <cell r="F171">
            <v>902016000</v>
          </cell>
          <cell r="G171">
            <v>272411000</v>
          </cell>
        </row>
        <row r="172">
          <cell r="A172" t="str">
            <v>VICTOR RAUL NEIRA DELBASTO</v>
          </cell>
          <cell r="B172">
            <v>801766071</v>
          </cell>
          <cell r="C172">
            <v>1424138071</v>
          </cell>
          <cell r="D172">
            <v>32404362</v>
          </cell>
          <cell r="E172">
            <v>377925144</v>
          </cell>
          <cell r="F172">
            <v>302953447</v>
          </cell>
          <cell r="G172">
            <v>9876543</v>
          </cell>
        </row>
        <row r="173">
          <cell r="A173" t="str">
            <v>VIGA INGENIERIA S.A.S</v>
          </cell>
          <cell r="B173">
            <v>455458845</v>
          </cell>
          <cell r="C173">
            <v>493435618</v>
          </cell>
          <cell r="D173">
            <v>75768343</v>
          </cell>
          <cell r="E173">
            <v>299987280</v>
          </cell>
          <cell r="F173">
            <v>119699824</v>
          </cell>
          <cell r="G173">
            <v>36642329</v>
          </cell>
        </row>
        <row r="174">
          <cell r="A174" t="str">
            <v>VILTEC S.A.S</v>
          </cell>
          <cell r="B174">
            <v>870018677</v>
          </cell>
          <cell r="C174">
            <v>2061282819</v>
          </cell>
          <cell r="D174">
            <v>157397856</v>
          </cell>
          <cell r="E174">
            <v>792306764</v>
          </cell>
          <cell r="F174">
            <v>405203626</v>
          </cell>
          <cell r="G174">
            <v>1652276</v>
          </cell>
        </row>
        <row r="175">
          <cell r="A175" t="str">
            <v>VINCOL S.A.S</v>
          </cell>
          <cell r="B175">
            <v>1039333456</v>
          </cell>
          <cell r="C175">
            <v>1610921599</v>
          </cell>
          <cell r="D175">
            <v>94603554</v>
          </cell>
          <cell r="E175">
            <v>814243868</v>
          </cell>
          <cell r="F175">
            <v>306325514</v>
          </cell>
          <cell r="G175">
            <v>10339961</v>
          </cell>
        </row>
        <row r="176">
          <cell r="A176" t="str">
            <v>VM INGENIEROS LTDA</v>
          </cell>
          <cell r="B176">
            <v>2215082700</v>
          </cell>
          <cell r="C176">
            <v>2953921923</v>
          </cell>
          <cell r="D176">
            <v>73175943</v>
          </cell>
          <cell r="E176">
            <v>353664053</v>
          </cell>
          <cell r="F176">
            <v>322526773</v>
          </cell>
          <cell r="G176">
            <v>32651172</v>
          </cell>
        </row>
        <row r="177">
          <cell r="A177" t="str">
            <v>VNF S.A.S</v>
          </cell>
          <cell r="B177">
            <v>7530553117</v>
          </cell>
          <cell r="C177">
            <v>11666991476</v>
          </cell>
          <cell r="D177">
            <v>1727553118</v>
          </cell>
          <cell r="E177">
            <v>4729845887</v>
          </cell>
          <cell r="F177">
            <v>850785624</v>
          </cell>
          <cell r="G177">
            <v>4494981</v>
          </cell>
        </row>
        <row r="178">
          <cell r="A178" t="str">
            <v>WILLIAN ANGEL MENDIETA</v>
          </cell>
          <cell r="B178">
            <v>469171343</v>
          </cell>
          <cell r="C178">
            <v>1030505943</v>
          </cell>
          <cell r="D178">
            <v>11018357</v>
          </cell>
          <cell r="E178">
            <v>261371462</v>
          </cell>
          <cell r="F178">
            <v>37197075</v>
          </cell>
          <cell r="G178">
            <v>5328226</v>
          </cell>
        </row>
        <row r="179">
          <cell r="A179" t="str">
            <v>(en blanco)</v>
          </cell>
        </row>
        <row r="180">
          <cell r="A180" t="str">
            <v>Total general</v>
          </cell>
          <cell r="B180">
            <v>5172236465602</v>
          </cell>
          <cell r="C180">
            <v>8434191466398</v>
          </cell>
          <cell r="D180">
            <v>1670148623780.75</v>
          </cell>
          <cell r="E180">
            <v>3962059722468.75</v>
          </cell>
          <cell r="F180">
            <v>560616680308</v>
          </cell>
          <cell r="G180">
            <v>104803664884.77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3:AF39"/>
  <sheetViews>
    <sheetView topLeftCell="B2" zoomScale="75" workbookViewId="0">
      <pane xSplit="3" ySplit="5" topLeftCell="M7" activePane="bottomRight" state="frozen"/>
      <selection activeCell="E34" sqref="E34"/>
      <selection pane="topRight" activeCell="E34" sqref="E34"/>
      <selection pane="bottomLeft" activeCell="E34" sqref="E34"/>
      <selection pane="bottomRight" activeCell="C35" sqref="C35:V38"/>
    </sheetView>
  </sheetViews>
  <sheetFormatPr baseColWidth="10" defaultRowHeight="13" x14ac:dyDescent="0.15"/>
  <cols>
    <col min="2" max="2" width="3.6640625" customWidth="1"/>
    <col min="3" max="3" width="6.83203125" customWidth="1"/>
    <col min="4" max="4" width="43" bestFit="1" customWidth="1"/>
    <col min="5" max="5" width="14.1640625" bestFit="1" customWidth="1"/>
    <col min="6" max="6" width="13.83203125" bestFit="1" customWidth="1"/>
    <col min="7" max="7" width="14.1640625" bestFit="1" customWidth="1"/>
    <col min="8" max="8" width="14" bestFit="1" customWidth="1"/>
    <col min="9" max="9" width="14.1640625" bestFit="1" customWidth="1"/>
    <col min="10" max="11" width="13.83203125" bestFit="1" customWidth="1"/>
    <col min="12" max="12" width="14.1640625" bestFit="1" customWidth="1"/>
    <col min="13" max="13" width="13.83203125" bestFit="1" customWidth="1"/>
    <col min="14" max="15" width="13.1640625" bestFit="1" customWidth="1"/>
    <col min="16" max="18" width="14.1640625" bestFit="1" customWidth="1"/>
    <col min="19" max="19" width="13.1640625" bestFit="1" customWidth="1"/>
  </cols>
  <sheetData>
    <row r="3" spans="2:32" ht="14" thickBot="1" x14ac:dyDescent="0.2"/>
    <row r="4" spans="2:32" x14ac:dyDescent="0.15">
      <c r="B4" s="449" t="s">
        <v>24</v>
      </c>
      <c r="C4" s="450"/>
      <c r="D4" s="453" t="s">
        <v>25</v>
      </c>
      <c r="E4" s="455" t="s">
        <v>127</v>
      </c>
      <c r="F4" s="456"/>
      <c r="G4" s="456"/>
      <c r="H4" s="456"/>
      <c r="I4" s="456"/>
      <c r="J4" s="456"/>
      <c r="K4" s="456"/>
      <c r="L4" s="456"/>
      <c r="M4" s="456"/>
      <c r="N4" s="456"/>
      <c r="O4" s="457"/>
      <c r="P4" s="446" t="s">
        <v>131</v>
      </c>
      <c r="Q4" s="447"/>
      <c r="R4" s="447"/>
      <c r="S4" s="448"/>
      <c r="T4" s="446" t="s">
        <v>132</v>
      </c>
      <c r="U4" s="447"/>
      <c r="V4" s="447"/>
      <c r="W4" s="448"/>
    </row>
    <row r="5" spans="2:32" ht="43" thickBot="1" x14ac:dyDescent="0.2">
      <c r="B5" s="451"/>
      <c r="C5" s="452"/>
      <c r="D5" s="454"/>
      <c r="E5" s="30" t="s">
        <v>116</v>
      </c>
      <c r="F5" s="31" t="s">
        <v>117</v>
      </c>
      <c r="G5" s="31" t="s">
        <v>118</v>
      </c>
      <c r="H5" s="31" t="s">
        <v>119</v>
      </c>
      <c r="I5" s="31" t="s">
        <v>120</v>
      </c>
      <c r="J5" s="31" t="s">
        <v>121</v>
      </c>
      <c r="K5" s="31" t="s">
        <v>122</v>
      </c>
      <c r="L5" s="31" t="s">
        <v>123</v>
      </c>
      <c r="M5" s="31" t="s">
        <v>124</v>
      </c>
      <c r="N5" s="31" t="s">
        <v>125</v>
      </c>
      <c r="O5" s="32" t="s">
        <v>126</v>
      </c>
      <c r="P5" s="33" t="s">
        <v>128</v>
      </c>
      <c r="Q5" s="34" t="s">
        <v>122</v>
      </c>
      <c r="R5" s="34" t="s">
        <v>129</v>
      </c>
      <c r="S5" s="35" t="s">
        <v>130</v>
      </c>
      <c r="T5" s="33" t="s">
        <v>128</v>
      </c>
      <c r="U5" s="34" t="s">
        <v>122</v>
      </c>
      <c r="V5" s="34" t="s">
        <v>129</v>
      </c>
      <c r="W5" s="35" t="s">
        <v>130</v>
      </c>
      <c r="X5" s="21"/>
      <c r="Y5" s="21"/>
      <c r="Z5" s="21"/>
      <c r="AA5" s="21"/>
      <c r="AB5" s="21"/>
      <c r="AC5" s="21"/>
      <c r="AD5" s="21"/>
      <c r="AE5" s="21"/>
      <c r="AF5" s="21"/>
    </row>
    <row r="6" spans="2:32" ht="14" thickBot="1" x14ac:dyDescent="0.2">
      <c r="B6" s="10"/>
      <c r="C6" s="10"/>
      <c r="D6" s="11"/>
      <c r="L6" s="58"/>
      <c r="T6" s="22"/>
      <c r="U6" s="22"/>
      <c r="V6" s="22"/>
      <c r="W6" s="22"/>
    </row>
    <row r="7" spans="2:32" ht="14" x14ac:dyDescent="0.15">
      <c r="B7" s="458">
        <v>1</v>
      </c>
      <c r="C7" s="46"/>
      <c r="D7" s="65" t="s">
        <v>142</v>
      </c>
      <c r="E7" s="48"/>
      <c r="F7" s="48"/>
      <c r="G7" s="48"/>
      <c r="H7" s="49"/>
      <c r="I7" s="48"/>
      <c r="J7" s="48"/>
      <c r="K7" s="49"/>
      <c r="L7" s="48"/>
      <c r="M7" s="49"/>
      <c r="N7" s="62"/>
      <c r="O7" s="62"/>
      <c r="P7" s="62"/>
      <c r="Q7" s="62"/>
      <c r="R7" s="62"/>
      <c r="S7" s="62"/>
      <c r="T7" s="50"/>
      <c r="U7" s="50"/>
      <c r="V7" s="50"/>
      <c r="W7" s="51"/>
    </row>
    <row r="8" spans="2:32" ht="14" x14ac:dyDescent="0.15">
      <c r="B8" s="459"/>
      <c r="C8" s="63">
        <v>1.1000000000000001</v>
      </c>
      <c r="D8" s="57" t="s">
        <v>143</v>
      </c>
      <c r="E8" s="47">
        <v>661279000</v>
      </c>
      <c r="F8" s="47">
        <v>586850000</v>
      </c>
      <c r="G8" s="47"/>
      <c r="H8" s="37">
        <f>SUM(E8:G8)</f>
        <v>1248129000</v>
      </c>
      <c r="I8" s="47">
        <v>133995725</v>
      </c>
      <c r="J8" s="47">
        <v>243009275</v>
      </c>
      <c r="K8" s="37">
        <f>SUM(I8:J8)</f>
        <v>377005000</v>
      </c>
      <c r="L8" s="47">
        <f>+H8-K8</f>
        <v>871124000</v>
      </c>
      <c r="M8" s="37">
        <f>+K8+L8</f>
        <v>1248129000</v>
      </c>
      <c r="N8" s="47">
        <v>89170000</v>
      </c>
      <c r="O8" s="47">
        <v>65583000</v>
      </c>
      <c r="P8" s="47">
        <v>1248129000</v>
      </c>
      <c r="Q8" s="47">
        <v>353418000</v>
      </c>
      <c r="R8" s="47">
        <v>894711000</v>
      </c>
      <c r="S8" s="47">
        <v>93656000</v>
      </c>
      <c r="T8" s="23">
        <f>(H8-P8)/P8</f>
        <v>0</v>
      </c>
      <c r="U8" s="23">
        <f>+(K8-Q8)/Q8</f>
        <v>6.673966804180885E-2</v>
      </c>
      <c r="V8" s="23">
        <f>(L8-R8)/R8</f>
        <v>-2.6362702593351373E-2</v>
      </c>
      <c r="W8" s="52">
        <f>(O8-S8)/S8</f>
        <v>-0.29974587853421031</v>
      </c>
    </row>
    <row r="9" spans="2:32" ht="14" x14ac:dyDescent="0.15">
      <c r="B9" s="459"/>
      <c r="C9" s="63">
        <v>1.2</v>
      </c>
      <c r="D9" s="57" t="s">
        <v>144</v>
      </c>
      <c r="E9" s="47">
        <v>902790808</v>
      </c>
      <c r="F9" s="47">
        <v>22582416</v>
      </c>
      <c r="G9" s="47">
        <v>15532940</v>
      </c>
      <c r="H9" s="37">
        <f t="shared" ref="H9:H31" si="0">SUM(E9:G9)</f>
        <v>940906164</v>
      </c>
      <c r="I9" s="47">
        <v>69497421</v>
      </c>
      <c r="J9" s="47">
        <v>467428657</v>
      </c>
      <c r="K9" s="37">
        <f t="shared" ref="K9:K31" si="1">SUM(I9:J9)</f>
        <v>536926078</v>
      </c>
      <c r="L9" s="47">
        <v>403980086</v>
      </c>
      <c r="M9" s="37">
        <f t="shared" ref="M9:M31" si="2">+K9+L9</f>
        <v>940906164</v>
      </c>
      <c r="N9" s="47">
        <v>18766695</v>
      </c>
      <c r="O9" s="47">
        <v>20396695</v>
      </c>
      <c r="P9" s="47"/>
      <c r="Q9" s="47"/>
      <c r="R9" s="47"/>
      <c r="S9" s="47"/>
      <c r="T9" s="23" t="e">
        <f t="shared" ref="T9:T31" si="3">(H9-P9)/P9</f>
        <v>#DIV/0!</v>
      </c>
      <c r="U9" s="23" t="e">
        <f t="shared" ref="U9:U31" si="4">+(K9-Q9)/Q9</f>
        <v>#DIV/0!</v>
      </c>
      <c r="V9" s="23" t="e">
        <f t="shared" ref="V9:V31" si="5">(L9-R9)/R9</f>
        <v>#DIV/0!</v>
      </c>
      <c r="W9" s="52" t="e">
        <f t="shared" ref="W9:W31" si="6">(O9-S9)/S9</f>
        <v>#DIV/0!</v>
      </c>
    </row>
    <row r="10" spans="2:32" ht="14" x14ac:dyDescent="0.15">
      <c r="B10" s="459"/>
      <c r="C10" s="63">
        <v>1.3</v>
      </c>
      <c r="D10" s="57" t="s">
        <v>145</v>
      </c>
      <c r="E10" s="47">
        <v>300353422</v>
      </c>
      <c r="F10" s="47">
        <v>251940082</v>
      </c>
      <c r="G10" s="47">
        <v>69532472</v>
      </c>
      <c r="H10" s="37">
        <f t="shared" si="0"/>
        <v>621825976</v>
      </c>
      <c r="I10" s="47">
        <v>153716887</v>
      </c>
      <c r="J10" s="47">
        <v>54587444</v>
      </c>
      <c r="K10" s="37">
        <f t="shared" si="1"/>
        <v>208304331</v>
      </c>
      <c r="L10" s="47">
        <v>413521645</v>
      </c>
      <c r="M10" s="37">
        <f t="shared" si="2"/>
        <v>621825976</v>
      </c>
      <c r="N10" s="47">
        <v>16241438</v>
      </c>
      <c r="O10" s="47">
        <v>16221673</v>
      </c>
      <c r="P10" s="47">
        <v>611957000</v>
      </c>
      <c r="Q10" s="47">
        <v>208285000</v>
      </c>
      <c r="R10" s="47">
        <v>403672000</v>
      </c>
      <c r="S10" s="47">
        <v>17042000</v>
      </c>
      <c r="T10" s="23">
        <f t="shared" si="3"/>
        <v>1.6126910877725067E-2</v>
      </c>
      <c r="U10" s="23">
        <f t="shared" si="4"/>
        <v>9.2810331997023312E-5</v>
      </c>
      <c r="V10" s="23">
        <f t="shared" si="5"/>
        <v>2.4400119403872451E-2</v>
      </c>
      <c r="W10" s="52">
        <f t="shared" si="6"/>
        <v>-4.8135606149512969E-2</v>
      </c>
    </row>
    <row r="11" spans="2:32" ht="14" x14ac:dyDescent="0.15">
      <c r="B11" s="459"/>
      <c r="C11" s="63">
        <v>1.4</v>
      </c>
      <c r="D11" s="57" t="s">
        <v>146</v>
      </c>
      <c r="E11" s="47">
        <v>506655816</v>
      </c>
      <c r="F11" s="47">
        <v>152054516</v>
      </c>
      <c r="G11" s="47">
        <v>245059330</v>
      </c>
      <c r="H11" s="37">
        <f t="shared" si="0"/>
        <v>903769662</v>
      </c>
      <c r="I11" s="47">
        <v>137779007</v>
      </c>
      <c r="J11" s="47">
        <v>42562365</v>
      </c>
      <c r="K11" s="37">
        <f t="shared" si="1"/>
        <v>180341372</v>
      </c>
      <c r="L11" s="47">
        <v>723428291</v>
      </c>
      <c r="M11" s="37">
        <f t="shared" si="2"/>
        <v>903769663</v>
      </c>
      <c r="N11" s="47">
        <v>50395207</v>
      </c>
      <c r="O11" s="47">
        <v>42647207</v>
      </c>
      <c r="P11" s="47">
        <v>903769000</v>
      </c>
      <c r="Q11" s="47">
        <v>180341000</v>
      </c>
      <c r="R11" s="47">
        <v>723428000</v>
      </c>
      <c r="S11" s="47">
        <v>46988000</v>
      </c>
      <c r="T11" s="23">
        <f t="shared" si="3"/>
        <v>7.3248805834234188E-7</v>
      </c>
      <c r="U11" s="23">
        <f t="shared" si="4"/>
        <v>2.0627588845575881E-6</v>
      </c>
      <c r="V11" s="23">
        <f t="shared" si="5"/>
        <v>4.0225150256832744E-7</v>
      </c>
      <c r="W11" s="52">
        <f t="shared" si="6"/>
        <v>-9.2380884481144121E-2</v>
      </c>
    </row>
    <row r="12" spans="2:32" ht="14" x14ac:dyDescent="0.15">
      <c r="B12" s="459"/>
      <c r="C12" s="63">
        <v>1.5</v>
      </c>
      <c r="D12" s="57" t="s">
        <v>147</v>
      </c>
      <c r="E12" s="47">
        <v>378072865</v>
      </c>
      <c r="F12" s="47">
        <v>103601233</v>
      </c>
      <c r="G12" s="47">
        <v>955950</v>
      </c>
      <c r="H12" s="37">
        <f t="shared" si="0"/>
        <v>482630048</v>
      </c>
      <c r="I12" s="47">
        <v>36771662</v>
      </c>
      <c r="J12" s="47">
        <v>134085789</v>
      </c>
      <c r="K12" s="37">
        <f t="shared" si="1"/>
        <v>170857451</v>
      </c>
      <c r="L12" s="47">
        <v>311772597</v>
      </c>
      <c r="M12" s="37">
        <f t="shared" si="2"/>
        <v>482630048</v>
      </c>
      <c r="N12" s="47">
        <v>15703386</v>
      </c>
      <c r="O12" s="47">
        <v>7048986</v>
      </c>
      <c r="P12" s="47">
        <v>482631000</v>
      </c>
      <c r="Q12" s="47">
        <v>170858000</v>
      </c>
      <c r="R12" s="47">
        <v>311773000</v>
      </c>
      <c r="S12" s="47">
        <v>22479000</v>
      </c>
      <c r="T12" s="23">
        <f t="shared" si="3"/>
        <v>-1.9725214501347823E-6</v>
      </c>
      <c r="U12" s="23">
        <f t="shared" si="4"/>
        <v>-3.2131945826358732E-6</v>
      </c>
      <c r="V12" s="23">
        <f t="shared" si="5"/>
        <v>-1.2926071212067754E-6</v>
      </c>
      <c r="W12" s="52">
        <f t="shared" si="6"/>
        <v>-0.68641905778726808</v>
      </c>
    </row>
    <row r="13" spans="2:32" ht="14" x14ac:dyDescent="0.15">
      <c r="B13" s="459"/>
      <c r="C13" s="63">
        <v>1.6</v>
      </c>
      <c r="D13" s="57" t="s">
        <v>148</v>
      </c>
      <c r="E13" s="47">
        <v>69932426</v>
      </c>
      <c r="F13" s="47">
        <v>460250218</v>
      </c>
      <c r="G13" s="47">
        <v>107112095</v>
      </c>
      <c r="H13" s="37">
        <f t="shared" si="0"/>
        <v>637294739</v>
      </c>
      <c r="I13" s="47">
        <v>29489669</v>
      </c>
      <c r="J13" s="47">
        <v>80572256</v>
      </c>
      <c r="K13" s="37">
        <f t="shared" si="1"/>
        <v>110061925</v>
      </c>
      <c r="L13" s="47">
        <v>527232814</v>
      </c>
      <c r="M13" s="37">
        <f t="shared" si="2"/>
        <v>637294739</v>
      </c>
      <c r="N13" s="47">
        <v>8363847</v>
      </c>
      <c r="O13" s="47">
        <v>3783847</v>
      </c>
      <c r="P13" s="47">
        <v>637294000</v>
      </c>
      <c r="Q13" s="47">
        <v>110061000</v>
      </c>
      <c r="R13" s="47">
        <v>527233000</v>
      </c>
      <c r="S13" s="47">
        <v>11897000</v>
      </c>
      <c r="T13" s="23">
        <f t="shared" si="3"/>
        <v>1.1595903931309569E-6</v>
      </c>
      <c r="U13" s="23">
        <f t="shared" si="4"/>
        <v>8.4044302704863674E-6</v>
      </c>
      <c r="V13" s="23">
        <f t="shared" si="5"/>
        <v>-3.527852012298168E-7</v>
      </c>
      <c r="W13" s="52">
        <f t="shared" si="6"/>
        <v>-0.681949483062957</v>
      </c>
    </row>
    <row r="14" spans="2:32" ht="14" x14ac:dyDescent="0.15">
      <c r="B14" s="45">
        <v>2</v>
      </c>
      <c r="C14" s="63"/>
      <c r="D14" s="59" t="s">
        <v>149</v>
      </c>
      <c r="E14" s="47">
        <v>40069494079</v>
      </c>
      <c r="F14" s="47">
        <v>5482697057</v>
      </c>
      <c r="G14" s="47">
        <v>13667555753</v>
      </c>
      <c r="H14" s="37">
        <f t="shared" si="0"/>
        <v>59219746889</v>
      </c>
      <c r="I14" s="47">
        <v>21914617588</v>
      </c>
      <c r="J14" s="47">
        <v>7301680273</v>
      </c>
      <c r="K14" s="37">
        <f t="shared" si="1"/>
        <v>29216297861</v>
      </c>
      <c r="L14" s="47">
        <v>30003449028</v>
      </c>
      <c r="M14" s="37">
        <f t="shared" si="2"/>
        <v>59219746889</v>
      </c>
      <c r="N14" s="47">
        <v>6682012591</v>
      </c>
      <c r="O14" s="47">
        <v>6273203591</v>
      </c>
      <c r="P14" s="47">
        <v>42778874000</v>
      </c>
      <c r="Q14" s="47">
        <v>22139102000</v>
      </c>
      <c r="R14" s="47">
        <v>20639772000</v>
      </c>
      <c r="S14" s="47">
        <v>1168027000</v>
      </c>
      <c r="T14" s="23">
        <f t="shared" si="3"/>
        <v>0.3843222448772261</v>
      </c>
      <c r="U14" s="23">
        <f t="shared" si="4"/>
        <v>0.31966950877230704</v>
      </c>
      <c r="V14" s="23">
        <f t="shared" si="5"/>
        <v>0.453671534162296</v>
      </c>
      <c r="W14" s="52">
        <f t="shared" si="6"/>
        <v>4.3707693323870078</v>
      </c>
    </row>
    <row r="15" spans="2:32" ht="14" x14ac:dyDescent="0.15">
      <c r="B15" s="459">
        <v>3</v>
      </c>
      <c r="C15" s="63"/>
      <c r="D15" s="59" t="s">
        <v>150</v>
      </c>
      <c r="E15" s="47"/>
      <c r="F15" s="47"/>
      <c r="G15" s="47"/>
      <c r="H15" s="37"/>
      <c r="I15" s="47"/>
      <c r="J15" s="47"/>
      <c r="K15" s="37"/>
      <c r="L15" s="47"/>
      <c r="M15" s="37"/>
      <c r="N15" s="47"/>
      <c r="O15" s="47"/>
      <c r="P15" s="47"/>
      <c r="Q15" s="47"/>
      <c r="R15" s="47"/>
      <c r="S15" s="47"/>
      <c r="T15" s="23"/>
      <c r="U15" s="23"/>
      <c r="V15" s="23"/>
      <c r="W15" s="52"/>
    </row>
    <row r="16" spans="2:32" ht="14" x14ac:dyDescent="0.15">
      <c r="B16" s="459"/>
      <c r="C16" s="63">
        <v>3.1</v>
      </c>
      <c r="D16" s="57" t="s">
        <v>151</v>
      </c>
      <c r="E16" s="47">
        <v>1044688000</v>
      </c>
      <c r="F16" s="47">
        <v>114208000</v>
      </c>
      <c r="G16" s="47">
        <v>507125000</v>
      </c>
      <c r="H16" s="37">
        <f t="shared" si="0"/>
        <v>1666021000</v>
      </c>
      <c r="I16" s="47">
        <v>89341000</v>
      </c>
      <c r="J16" s="47">
        <v>920563000</v>
      </c>
      <c r="K16" s="37">
        <f t="shared" si="1"/>
        <v>1009904000</v>
      </c>
      <c r="L16" s="47">
        <v>656117000</v>
      </c>
      <c r="M16" s="37">
        <f t="shared" si="2"/>
        <v>1666021000</v>
      </c>
      <c r="N16" s="47">
        <v>82940000</v>
      </c>
      <c r="O16" s="47">
        <v>65192000</v>
      </c>
      <c r="P16" s="47">
        <v>1666021000</v>
      </c>
      <c r="Q16" s="47">
        <v>1009904000</v>
      </c>
      <c r="R16" s="47">
        <v>656117000</v>
      </c>
      <c r="S16" s="47">
        <v>82940000</v>
      </c>
      <c r="T16" s="23">
        <f t="shared" si="3"/>
        <v>0</v>
      </c>
      <c r="U16" s="23">
        <f t="shared" si="4"/>
        <v>0</v>
      </c>
      <c r="V16" s="23">
        <f t="shared" si="5"/>
        <v>0</v>
      </c>
      <c r="W16" s="52">
        <f t="shared" si="6"/>
        <v>-0.213986013986014</v>
      </c>
    </row>
    <row r="17" spans="2:23" ht="14" x14ac:dyDescent="0.15">
      <c r="B17" s="459"/>
      <c r="C17" s="63">
        <v>3.2</v>
      </c>
      <c r="D17" s="57" t="s">
        <v>152</v>
      </c>
      <c r="E17" s="47">
        <v>2210583412</v>
      </c>
      <c r="F17" s="47">
        <v>1796245413</v>
      </c>
      <c r="G17" s="47">
        <v>950172658</v>
      </c>
      <c r="H17" s="37">
        <f t="shared" si="0"/>
        <v>4957001483</v>
      </c>
      <c r="I17" s="47">
        <v>578205453</v>
      </c>
      <c r="J17" s="47">
        <v>2306752990</v>
      </c>
      <c r="K17" s="37">
        <f t="shared" si="1"/>
        <v>2884958443</v>
      </c>
      <c r="L17" s="47">
        <v>2072043050</v>
      </c>
      <c r="M17" s="37">
        <f t="shared" si="2"/>
        <v>4957001493</v>
      </c>
      <c r="N17" s="47">
        <v>126050800</v>
      </c>
      <c r="O17" s="47">
        <v>81933020</v>
      </c>
      <c r="P17" s="47">
        <v>4957002000</v>
      </c>
      <c r="Q17" s="47">
        <v>2884958000</v>
      </c>
      <c r="R17" s="47">
        <v>2072044000</v>
      </c>
      <c r="S17" s="47">
        <v>126051000</v>
      </c>
      <c r="T17" s="23">
        <f t="shared" si="3"/>
        <v>-1.042969117220449E-7</v>
      </c>
      <c r="U17" s="23">
        <f t="shared" si="4"/>
        <v>1.5355509508284004E-7</v>
      </c>
      <c r="V17" s="23">
        <f t="shared" si="5"/>
        <v>-4.5848447233746003E-7</v>
      </c>
      <c r="W17" s="52">
        <f t="shared" si="6"/>
        <v>-0.35000103132858923</v>
      </c>
    </row>
    <row r="18" spans="2:23" ht="14" x14ac:dyDescent="0.15">
      <c r="B18" s="459"/>
      <c r="C18" s="63">
        <v>3.3</v>
      </c>
      <c r="D18" s="57" t="s">
        <v>153</v>
      </c>
      <c r="E18" s="47">
        <v>1128389590</v>
      </c>
      <c r="F18" s="47">
        <v>497010730</v>
      </c>
      <c r="G18" s="47">
        <v>450516529</v>
      </c>
      <c r="H18" s="37">
        <f t="shared" si="0"/>
        <v>2075916849</v>
      </c>
      <c r="I18" s="47">
        <v>843827380</v>
      </c>
      <c r="J18" s="47">
        <v>171544974</v>
      </c>
      <c r="K18" s="37">
        <f t="shared" si="1"/>
        <v>1015372354</v>
      </c>
      <c r="L18" s="47">
        <v>1060544495</v>
      </c>
      <c r="M18" s="37">
        <f t="shared" si="2"/>
        <v>2075916849</v>
      </c>
      <c r="N18" s="47">
        <v>150152888</v>
      </c>
      <c r="O18" s="47">
        <v>84818888</v>
      </c>
      <c r="P18" s="47">
        <v>2075917000</v>
      </c>
      <c r="Q18" s="47">
        <v>1014364000</v>
      </c>
      <c r="R18" s="47">
        <v>1061553000</v>
      </c>
      <c r="S18" s="47">
        <v>186669000</v>
      </c>
      <c r="T18" s="23">
        <f t="shared" si="3"/>
        <v>-7.2738938984554782E-8</v>
      </c>
      <c r="U18" s="23">
        <f t="shared" si="4"/>
        <v>9.9407510518906435E-4</v>
      </c>
      <c r="V18" s="23">
        <f t="shared" si="5"/>
        <v>-9.5002793077689012E-4</v>
      </c>
      <c r="W18" s="52">
        <f t="shared" si="6"/>
        <v>-0.54561877976525297</v>
      </c>
    </row>
    <row r="19" spans="2:23" ht="14" x14ac:dyDescent="0.15">
      <c r="B19" s="459"/>
      <c r="C19" s="63">
        <v>3.4</v>
      </c>
      <c r="D19" s="57" t="s">
        <v>154</v>
      </c>
      <c r="E19" s="47"/>
      <c r="F19" s="47"/>
      <c r="G19" s="47"/>
      <c r="H19" s="37">
        <f t="shared" si="0"/>
        <v>0</v>
      </c>
      <c r="I19" s="47"/>
      <c r="J19" s="47"/>
      <c r="K19" s="37">
        <f t="shared" si="1"/>
        <v>0</v>
      </c>
      <c r="L19" s="47"/>
      <c r="M19" s="37">
        <f t="shared" si="2"/>
        <v>0</v>
      </c>
      <c r="N19" s="47"/>
      <c r="O19" s="47"/>
      <c r="P19" s="47"/>
      <c r="Q19" s="47"/>
      <c r="R19" s="47"/>
      <c r="S19" s="47"/>
      <c r="T19" s="23" t="e">
        <f t="shared" si="3"/>
        <v>#DIV/0!</v>
      </c>
      <c r="U19" s="23" t="e">
        <f t="shared" si="4"/>
        <v>#DIV/0!</v>
      </c>
      <c r="V19" s="23" t="e">
        <f t="shared" si="5"/>
        <v>#DIV/0!</v>
      </c>
      <c r="W19" s="52" t="e">
        <f t="shared" si="6"/>
        <v>#DIV/0!</v>
      </c>
    </row>
    <row r="20" spans="2:23" ht="14" x14ac:dyDescent="0.15">
      <c r="B20" s="459"/>
      <c r="C20" s="63">
        <v>3.5</v>
      </c>
      <c r="D20" s="57" t="s">
        <v>155</v>
      </c>
      <c r="E20" s="47">
        <v>397516649</v>
      </c>
      <c r="F20" s="47">
        <v>44535519</v>
      </c>
      <c r="G20" s="47"/>
      <c r="H20" s="37">
        <f t="shared" si="0"/>
        <v>442052168</v>
      </c>
      <c r="I20" s="47">
        <v>205584360</v>
      </c>
      <c r="J20" s="47"/>
      <c r="K20" s="37">
        <f t="shared" si="1"/>
        <v>205584360</v>
      </c>
      <c r="L20" s="47">
        <v>236467808</v>
      </c>
      <c r="M20" s="37">
        <f t="shared" si="2"/>
        <v>442052168</v>
      </c>
      <c r="N20" s="47">
        <v>52120000</v>
      </c>
      <c r="O20" s="47">
        <v>52120000</v>
      </c>
      <c r="P20" s="47">
        <v>442053000</v>
      </c>
      <c r="Q20" s="47">
        <v>205584000</v>
      </c>
      <c r="R20" s="47">
        <f>P20-Q20</f>
        <v>236469000</v>
      </c>
      <c r="S20" s="47">
        <v>52120000</v>
      </c>
      <c r="T20" s="23">
        <f t="shared" si="3"/>
        <v>-1.8821272562339809E-6</v>
      </c>
      <c r="U20" s="23">
        <f t="shared" si="4"/>
        <v>1.7511090357226243E-6</v>
      </c>
      <c r="V20" s="23">
        <f t="shared" si="5"/>
        <v>-5.0408298762205619E-6</v>
      </c>
      <c r="W20" s="52">
        <f t="shared" si="6"/>
        <v>0</v>
      </c>
    </row>
    <row r="21" spans="2:23" ht="14" x14ac:dyDescent="0.15">
      <c r="B21" s="459"/>
      <c r="C21" s="63">
        <v>3.6</v>
      </c>
      <c r="D21" s="57" t="s">
        <v>156</v>
      </c>
      <c r="E21" s="47">
        <v>230187357</v>
      </c>
      <c r="F21" s="47">
        <v>487735892</v>
      </c>
      <c r="G21" s="47">
        <v>9625046</v>
      </c>
      <c r="H21" s="37">
        <f t="shared" si="0"/>
        <v>727548295</v>
      </c>
      <c r="I21" s="47">
        <v>117145481</v>
      </c>
      <c r="J21" s="47">
        <v>76862715</v>
      </c>
      <c r="K21" s="37">
        <f t="shared" si="1"/>
        <v>194008196</v>
      </c>
      <c r="L21" s="47">
        <v>533540099</v>
      </c>
      <c r="M21" s="37">
        <f t="shared" si="2"/>
        <v>727548295</v>
      </c>
      <c r="N21" s="47"/>
      <c r="O21" s="47"/>
      <c r="P21" s="47">
        <v>727548000</v>
      </c>
      <c r="Q21" s="47">
        <v>194008000</v>
      </c>
      <c r="R21" s="47">
        <v>533540000</v>
      </c>
      <c r="S21" s="47"/>
      <c r="T21" s="23">
        <f t="shared" si="3"/>
        <v>4.0547152902626356E-7</v>
      </c>
      <c r="U21" s="23">
        <f t="shared" si="4"/>
        <v>1.0102676178301925E-6</v>
      </c>
      <c r="V21" s="23">
        <f t="shared" si="5"/>
        <v>1.855530981744574E-7</v>
      </c>
      <c r="W21" s="52" t="e">
        <f t="shared" si="6"/>
        <v>#DIV/0!</v>
      </c>
    </row>
    <row r="22" spans="2:23" ht="14" x14ac:dyDescent="0.15">
      <c r="B22" s="459">
        <v>4</v>
      </c>
      <c r="C22" s="63"/>
      <c r="D22" s="59" t="s">
        <v>157</v>
      </c>
      <c r="E22" s="47"/>
      <c r="F22" s="47"/>
      <c r="G22" s="47"/>
      <c r="H22" s="37"/>
      <c r="I22" s="47"/>
      <c r="J22" s="47"/>
      <c r="K22" s="37"/>
      <c r="L22" s="47"/>
      <c r="M22" s="37"/>
      <c r="N22" s="47"/>
      <c r="O22" s="47"/>
      <c r="P22" s="47"/>
      <c r="Q22" s="47"/>
      <c r="R22" s="47"/>
      <c r="S22" s="47"/>
      <c r="T22" s="23"/>
      <c r="U22" s="23"/>
      <c r="V22" s="23"/>
      <c r="W22" s="52"/>
    </row>
    <row r="23" spans="2:23" ht="14" x14ac:dyDescent="0.15">
      <c r="B23" s="459"/>
      <c r="C23" s="63">
        <v>4.0999999999999996</v>
      </c>
      <c r="D23" s="57" t="s">
        <v>158</v>
      </c>
      <c r="E23" s="47">
        <v>940500000</v>
      </c>
      <c r="F23" s="47">
        <v>220000000</v>
      </c>
      <c r="G23" s="47">
        <v>19500000</v>
      </c>
      <c r="H23" s="37">
        <f t="shared" si="0"/>
        <v>1180000000</v>
      </c>
      <c r="I23" s="47">
        <v>50000000</v>
      </c>
      <c r="J23" s="47">
        <v>50000000</v>
      </c>
      <c r="K23" s="37">
        <f t="shared" si="1"/>
        <v>100000000</v>
      </c>
      <c r="L23" s="47">
        <v>1080000000</v>
      </c>
      <c r="M23" s="37">
        <f t="shared" si="2"/>
        <v>1180000000</v>
      </c>
      <c r="N23" s="47">
        <v>38000000</v>
      </c>
      <c r="O23" s="47">
        <v>38000000</v>
      </c>
      <c r="P23" s="47">
        <v>1180000000</v>
      </c>
      <c r="Q23" s="47">
        <v>100000000</v>
      </c>
      <c r="R23" s="47">
        <v>1080000000</v>
      </c>
      <c r="S23" s="47">
        <v>35000000</v>
      </c>
      <c r="T23" s="23">
        <f t="shared" si="3"/>
        <v>0</v>
      </c>
      <c r="U23" s="23">
        <f t="shared" si="4"/>
        <v>0</v>
      </c>
      <c r="V23" s="23">
        <f t="shared" si="5"/>
        <v>0</v>
      </c>
      <c r="W23" s="52">
        <f t="shared" si="6"/>
        <v>8.5714285714285715E-2</v>
      </c>
    </row>
    <row r="24" spans="2:23" ht="14" x14ac:dyDescent="0.15">
      <c r="B24" s="459"/>
      <c r="C24" s="63">
        <v>4.2</v>
      </c>
      <c r="D24" s="57" t="s">
        <v>159</v>
      </c>
      <c r="E24" s="47">
        <v>1215892000</v>
      </c>
      <c r="F24" s="47">
        <v>443008000</v>
      </c>
      <c r="G24" s="47">
        <v>283790000</v>
      </c>
      <c r="H24" s="37">
        <f t="shared" si="0"/>
        <v>1942690000</v>
      </c>
      <c r="I24" s="47">
        <v>374625000</v>
      </c>
      <c r="J24" s="47">
        <v>55000000</v>
      </c>
      <c r="K24" s="37">
        <f t="shared" si="1"/>
        <v>429625000</v>
      </c>
      <c r="L24" s="47">
        <v>1513065000</v>
      </c>
      <c r="M24" s="37">
        <f t="shared" si="2"/>
        <v>1942690000</v>
      </c>
      <c r="N24" s="47">
        <v>47375000</v>
      </c>
      <c r="O24" s="47">
        <v>47375000</v>
      </c>
      <c r="P24" s="47">
        <v>1942690000</v>
      </c>
      <c r="Q24" s="47">
        <v>429625000</v>
      </c>
      <c r="R24" s="47">
        <v>1513065000</v>
      </c>
      <c r="S24" s="47">
        <v>47375000</v>
      </c>
      <c r="T24" s="23">
        <f t="shared" si="3"/>
        <v>0</v>
      </c>
      <c r="U24" s="23">
        <f t="shared" si="4"/>
        <v>0</v>
      </c>
      <c r="V24" s="23">
        <f t="shared" si="5"/>
        <v>0</v>
      </c>
      <c r="W24" s="52">
        <f t="shared" si="6"/>
        <v>0</v>
      </c>
    </row>
    <row r="25" spans="2:23" ht="14" x14ac:dyDescent="0.15">
      <c r="B25" s="459"/>
      <c r="C25" s="63">
        <v>4.3</v>
      </c>
      <c r="D25" s="57" t="s">
        <v>160</v>
      </c>
      <c r="E25" s="47">
        <v>2149248232</v>
      </c>
      <c r="F25" s="47">
        <v>390736722</v>
      </c>
      <c r="G25" s="47"/>
      <c r="H25" s="37">
        <f t="shared" si="0"/>
        <v>2539984954</v>
      </c>
      <c r="I25" s="47">
        <v>1922763807</v>
      </c>
      <c r="J25" s="47">
        <v>93405043</v>
      </c>
      <c r="K25" s="37">
        <f t="shared" si="1"/>
        <v>2016168850</v>
      </c>
      <c r="L25" s="47">
        <v>523816104</v>
      </c>
      <c r="M25" s="37">
        <f t="shared" si="2"/>
        <v>2539984954</v>
      </c>
      <c r="N25" s="47">
        <v>41060626</v>
      </c>
      <c r="O25" s="47">
        <v>54549620</v>
      </c>
      <c r="P25" s="47">
        <v>2539984000</v>
      </c>
      <c r="Q25" s="47">
        <v>2016168000</v>
      </c>
      <c r="R25" s="47">
        <v>523816000</v>
      </c>
      <c r="S25" s="47">
        <v>71993000</v>
      </c>
      <c r="T25" s="23">
        <f t="shared" si="3"/>
        <v>3.7559291712073775E-7</v>
      </c>
      <c r="U25" s="23">
        <f t="shared" si="4"/>
        <v>4.2159185147269473E-7</v>
      </c>
      <c r="V25" s="23">
        <f t="shared" si="5"/>
        <v>1.9854299983200209E-7</v>
      </c>
      <c r="W25" s="52">
        <f t="shared" si="6"/>
        <v>-0.24229272290361564</v>
      </c>
    </row>
    <row r="26" spans="2:23" ht="14" x14ac:dyDescent="0.15">
      <c r="B26" s="459"/>
      <c r="C26" s="63">
        <v>4.4000000000000004</v>
      </c>
      <c r="D26" s="57" t="s">
        <v>161</v>
      </c>
      <c r="E26" s="47">
        <v>1286602000</v>
      </c>
      <c r="F26" s="47">
        <v>529776000</v>
      </c>
      <c r="G26" s="47">
        <v>367025000</v>
      </c>
      <c r="H26" s="37">
        <f t="shared" si="0"/>
        <v>2183403000</v>
      </c>
      <c r="I26" s="47">
        <v>631956000</v>
      </c>
      <c r="J26" s="47">
        <v>6584000</v>
      </c>
      <c r="K26" s="37">
        <f t="shared" si="1"/>
        <v>638540000</v>
      </c>
      <c r="L26" s="47">
        <v>1544863000</v>
      </c>
      <c r="M26" s="37">
        <f t="shared" si="2"/>
        <v>2183403000</v>
      </c>
      <c r="N26" s="47"/>
      <c r="O26" s="47"/>
      <c r="P26" s="47">
        <v>2183403000</v>
      </c>
      <c r="Q26" s="47">
        <v>638540000</v>
      </c>
      <c r="R26" s="47">
        <f>P26-Q26</f>
        <v>1544863000</v>
      </c>
      <c r="S26" s="47"/>
      <c r="T26" s="23">
        <f t="shared" si="3"/>
        <v>0</v>
      </c>
      <c r="U26" s="23">
        <f t="shared" si="4"/>
        <v>0</v>
      </c>
      <c r="V26" s="23">
        <f t="shared" si="5"/>
        <v>0</v>
      </c>
      <c r="W26" s="52" t="e">
        <f t="shared" si="6"/>
        <v>#DIV/0!</v>
      </c>
    </row>
    <row r="27" spans="2:23" ht="14" x14ac:dyDescent="0.15">
      <c r="B27" s="459">
        <v>5</v>
      </c>
      <c r="C27" s="63"/>
      <c r="D27" s="59" t="s">
        <v>162</v>
      </c>
      <c r="E27" s="47"/>
      <c r="F27" s="47"/>
      <c r="G27" s="47"/>
      <c r="H27" s="37"/>
      <c r="I27" s="47"/>
      <c r="J27" s="47"/>
      <c r="K27" s="37"/>
      <c r="L27" s="47"/>
      <c r="M27" s="37"/>
      <c r="N27" s="47"/>
      <c r="O27" s="47"/>
      <c r="P27" s="47"/>
      <c r="Q27" s="47"/>
      <c r="R27" s="47"/>
      <c r="S27" s="47"/>
      <c r="T27" s="23"/>
      <c r="U27" s="23"/>
      <c r="V27" s="23"/>
      <c r="W27" s="52"/>
    </row>
    <row r="28" spans="2:23" ht="14" x14ac:dyDescent="0.15">
      <c r="B28" s="459"/>
      <c r="C28" s="63">
        <v>5.0999999999999996</v>
      </c>
      <c r="D28" s="57" t="s">
        <v>163</v>
      </c>
      <c r="E28" s="47">
        <v>3662005000</v>
      </c>
      <c r="F28" s="47">
        <v>457085000</v>
      </c>
      <c r="G28" s="47">
        <v>114779000</v>
      </c>
      <c r="H28" s="37">
        <f t="shared" si="0"/>
        <v>4233869000</v>
      </c>
      <c r="I28" s="47">
        <v>530721000</v>
      </c>
      <c r="J28" s="47">
        <v>160038000</v>
      </c>
      <c r="K28" s="37">
        <f t="shared" si="1"/>
        <v>690759000</v>
      </c>
      <c r="L28" s="47">
        <v>3543110000</v>
      </c>
      <c r="M28" s="37">
        <f t="shared" si="2"/>
        <v>4233869000</v>
      </c>
      <c r="N28" s="47">
        <v>457250000</v>
      </c>
      <c r="O28" s="47">
        <v>297212000</v>
      </c>
      <c r="P28" s="47">
        <v>4229443000</v>
      </c>
      <c r="Q28" s="47">
        <v>686333000</v>
      </c>
      <c r="R28" s="47">
        <v>3543110000</v>
      </c>
      <c r="S28" s="47">
        <v>457250000</v>
      </c>
      <c r="T28" s="23">
        <f t="shared" si="3"/>
        <v>1.0464734954460906E-3</v>
      </c>
      <c r="U28" s="23">
        <f t="shared" si="4"/>
        <v>6.4487646667142628E-3</v>
      </c>
      <c r="V28" s="23">
        <f t="shared" si="5"/>
        <v>0</v>
      </c>
      <c r="W28" s="52">
        <f t="shared" si="6"/>
        <v>-0.35000109349371239</v>
      </c>
    </row>
    <row r="29" spans="2:23" ht="14" x14ac:dyDescent="0.15">
      <c r="B29" s="459"/>
      <c r="C29" s="63">
        <v>5.2</v>
      </c>
      <c r="D29" s="57" t="s">
        <v>164</v>
      </c>
      <c r="E29" s="47">
        <v>1345051857</v>
      </c>
      <c r="F29" s="47">
        <v>622683311</v>
      </c>
      <c r="G29" s="47">
        <v>1888148909</v>
      </c>
      <c r="H29" s="37">
        <f t="shared" si="0"/>
        <v>3855884077</v>
      </c>
      <c r="I29" s="47">
        <v>235974264</v>
      </c>
      <c r="J29" s="47">
        <v>1059293810</v>
      </c>
      <c r="K29" s="37">
        <f t="shared" si="1"/>
        <v>1295268074</v>
      </c>
      <c r="L29" s="47">
        <v>2560616003</v>
      </c>
      <c r="M29" s="37">
        <f t="shared" si="2"/>
        <v>3855884077</v>
      </c>
      <c r="N29" s="47">
        <v>211804765</v>
      </c>
      <c r="O29" s="47">
        <v>128144765</v>
      </c>
      <c r="P29" s="47">
        <v>1968115000</v>
      </c>
      <c r="Q29" s="47">
        <v>1295268000</v>
      </c>
      <c r="R29" s="47">
        <v>672847000</v>
      </c>
      <c r="S29" s="47">
        <v>239030000</v>
      </c>
      <c r="T29" s="23">
        <f t="shared" si="3"/>
        <v>0.95917620515061364</v>
      </c>
      <c r="U29" s="23">
        <f t="shared" si="4"/>
        <v>5.7131033886423504E-8</v>
      </c>
      <c r="V29" s="23">
        <f t="shared" si="5"/>
        <v>2.8056437838022612</v>
      </c>
      <c r="W29" s="52">
        <f t="shared" si="6"/>
        <v>-0.46389672844412833</v>
      </c>
    </row>
    <row r="30" spans="2:23" ht="14" x14ac:dyDescent="0.15">
      <c r="B30" s="459"/>
      <c r="C30" s="63">
        <v>5.3</v>
      </c>
      <c r="D30" s="57" t="s">
        <v>165</v>
      </c>
      <c r="E30" s="47">
        <v>68481000</v>
      </c>
      <c r="F30" s="47">
        <v>248149000</v>
      </c>
      <c r="G30" s="47">
        <v>1829723000</v>
      </c>
      <c r="H30" s="37">
        <f t="shared" si="0"/>
        <v>2146353000</v>
      </c>
      <c r="I30" s="47">
        <v>20336000</v>
      </c>
      <c r="J30" s="47">
        <v>1030069000</v>
      </c>
      <c r="K30" s="37">
        <f t="shared" si="1"/>
        <v>1050405000</v>
      </c>
      <c r="L30" s="47">
        <v>1095948000</v>
      </c>
      <c r="M30" s="37">
        <f t="shared" si="2"/>
        <v>2146353000</v>
      </c>
      <c r="N30" s="47">
        <v>63435000</v>
      </c>
      <c r="O30" s="47">
        <v>51635000</v>
      </c>
      <c r="P30" s="47">
        <v>2146353000</v>
      </c>
      <c r="Q30" s="47">
        <v>1050405000</v>
      </c>
      <c r="R30" s="47">
        <v>1095948000</v>
      </c>
      <c r="S30" s="47">
        <v>63435000</v>
      </c>
      <c r="T30" s="23">
        <f t="shared" si="3"/>
        <v>0</v>
      </c>
      <c r="U30" s="23">
        <f t="shared" si="4"/>
        <v>0</v>
      </c>
      <c r="V30" s="23">
        <f t="shared" si="5"/>
        <v>0</v>
      </c>
      <c r="W30" s="52">
        <f t="shared" si="6"/>
        <v>-0.18601718294317018</v>
      </c>
    </row>
    <row r="31" spans="2:23" ht="14" x14ac:dyDescent="0.15">
      <c r="B31" s="459"/>
      <c r="C31" s="63">
        <v>5.4</v>
      </c>
      <c r="D31" s="57" t="s">
        <v>166</v>
      </c>
      <c r="E31" s="47">
        <v>9098479232</v>
      </c>
      <c r="F31" s="47">
        <v>531593591</v>
      </c>
      <c r="G31" s="47">
        <f>1377315265+27043045</f>
        <v>1404358310</v>
      </c>
      <c r="H31" s="37">
        <f t="shared" si="0"/>
        <v>11034431133</v>
      </c>
      <c r="I31" s="47">
        <v>1681476244</v>
      </c>
      <c r="J31" s="47">
        <v>4212950518</v>
      </c>
      <c r="K31" s="37">
        <f t="shared" si="1"/>
        <v>5894426762</v>
      </c>
      <c r="L31" s="47">
        <v>5140004372</v>
      </c>
      <c r="M31" s="37">
        <f t="shared" si="2"/>
        <v>11034431134</v>
      </c>
      <c r="N31" s="47">
        <v>101528025</v>
      </c>
      <c r="O31" s="47">
        <v>54379630</v>
      </c>
      <c r="P31" s="47">
        <v>11007389000</v>
      </c>
      <c r="Q31" s="47">
        <v>5894427000</v>
      </c>
      <c r="R31" s="47">
        <v>5112962000</v>
      </c>
      <c r="S31" s="47">
        <v>122857000</v>
      </c>
      <c r="T31" s="23">
        <f t="shared" si="3"/>
        <v>2.4567254777677068E-3</v>
      </c>
      <c r="U31" s="23">
        <f t="shared" si="4"/>
        <v>-4.0377122322492076E-8</v>
      </c>
      <c r="V31" s="23">
        <f t="shared" si="5"/>
        <v>5.2889835676463073E-3</v>
      </c>
      <c r="W31" s="52">
        <f t="shared" si="6"/>
        <v>-0.55737458997045342</v>
      </c>
    </row>
    <row r="32" spans="2:23" ht="15" thickBot="1" x14ac:dyDescent="0.2">
      <c r="B32" s="61"/>
      <c r="C32" s="64"/>
      <c r="D32" s="60"/>
      <c r="E32" s="53"/>
      <c r="F32" s="53"/>
      <c r="G32" s="53"/>
      <c r="H32" s="54"/>
      <c r="I32" s="53"/>
      <c r="J32" s="53"/>
      <c r="K32" s="54"/>
      <c r="L32" s="53"/>
      <c r="M32" s="54"/>
      <c r="N32" s="53"/>
      <c r="O32" s="53"/>
      <c r="P32" s="53"/>
      <c r="Q32" s="53"/>
      <c r="R32" s="53"/>
      <c r="S32" s="53"/>
      <c r="T32" s="55"/>
      <c r="U32" s="55"/>
      <c r="V32" s="55"/>
      <c r="W32" s="56"/>
    </row>
    <row r="33" spans="2:23" ht="14" thickBot="1" x14ac:dyDescent="0.2"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2:23" x14ac:dyDescent="0.15">
      <c r="B34" s="9" t="s">
        <v>23</v>
      </c>
      <c r="C34" s="8"/>
      <c r="D34" s="1"/>
      <c r="E34" s="39"/>
      <c r="F34" s="40"/>
      <c r="G34" s="41"/>
      <c r="H34" s="40"/>
      <c r="I34" s="42"/>
      <c r="J34" s="42"/>
      <c r="K34" s="43"/>
      <c r="L34" s="40"/>
      <c r="M34" s="44"/>
      <c r="N34" s="40"/>
      <c r="O34" s="44"/>
      <c r="P34" s="40"/>
      <c r="Q34" s="44"/>
      <c r="R34" s="44"/>
      <c r="S34" s="44"/>
      <c r="T34" s="25"/>
      <c r="U34" s="25"/>
      <c r="V34" s="25"/>
      <c r="W34" s="26"/>
    </row>
    <row r="35" spans="2:23" x14ac:dyDescent="0.15">
      <c r="B35" s="2"/>
      <c r="C35" s="444" t="s">
        <v>167</v>
      </c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29"/>
    </row>
    <row r="36" spans="2:23" x14ac:dyDescent="0.15">
      <c r="B36" s="2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29"/>
    </row>
    <row r="37" spans="2:23" x14ac:dyDescent="0.15">
      <c r="B37" s="2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29"/>
    </row>
    <row r="38" spans="2:23" x14ac:dyDescent="0.15">
      <c r="B38" s="2"/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29"/>
    </row>
    <row r="39" spans="2:23" ht="14" thickBot="1" x14ac:dyDescent="0.2">
      <c r="B39" s="3"/>
      <c r="C39" s="4"/>
      <c r="D39" s="4"/>
      <c r="E39" s="5"/>
      <c r="F39" s="6"/>
      <c r="G39" s="6"/>
      <c r="H39" s="6"/>
      <c r="I39" s="6"/>
      <c r="J39" s="6"/>
      <c r="K39" s="7"/>
      <c r="L39" s="6"/>
      <c r="M39" s="4"/>
      <c r="N39" s="6"/>
      <c r="O39" s="4"/>
      <c r="P39" s="6"/>
      <c r="Q39" s="27"/>
      <c r="R39" s="27"/>
      <c r="S39" s="27"/>
      <c r="T39" s="27"/>
      <c r="U39" s="27"/>
      <c r="V39" s="27"/>
      <c r="W39" s="28"/>
    </row>
  </sheetData>
  <customSheetViews>
    <customSheetView guid="{7043DB3C-32B3-43B5-9ACE-4B1C78863594}" scale="75" state="hidden" topLeftCell="B2">
      <pane xSplit="3" ySplit="5" topLeftCell="M7" activePane="bottomRight" state="frozen"/>
      <selection pane="bottomRight" activeCell="C35" sqref="C35:V38"/>
      <pageMargins left="0.75" right="0.75" top="1" bottom="1" header="0" footer="0"/>
      <pageSetup paperSize="9" orientation="landscape" r:id="rId1"/>
      <headerFooter alignWithMargins="0"/>
    </customSheetView>
  </customSheetViews>
  <mergeCells count="10">
    <mergeCell ref="C35:V38"/>
    <mergeCell ref="T4:W4"/>
    <mergeCell ref="B4:C5"/>
    <mergeCell ref="D4:D5"/>
    <mergeCell ref="P4:S4"/>
    <mergeCell ref="E4:O4"/>
    <mergeCell ref="B7:B13"/>
    <mergeCell ref="B15:B21"/>
    <mergeCell ref="B22:B26"/>
    <mergeCell ref="B27:B31"/>
  </mergeCells>
  <phoneticPr fontId="0" type="noConversion"/>
  <conditionalFormatting sqref="D4 B6:D6 B4 D34:P34 B34:B39 C34:C35 C39:P39 B7 B14 C7:D32">
    <cfRule type="cellIs" dxfId="1912" priority="1" stopIfTrue="1" operator="equal">
      <formula>"NO ADMISIBLE"</formula>
    </cfRule>
  </conditionalFormatting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/>
  <dimension ref="A1:Q1254"/>
  <sheetViews>
    <sheetView topLeftCell="A300" workbookViewId="0">
      <selection activeCell="B307" sqref="B307:E307"/>
    </sheetView>
  </sheetViews>
  <sheetFormatPr baseColWidth="10" defaultRowHeight="13" x14ac:dyDescent="0.15"/>
  <cols>
    <col min="1" max="1" width="32.6640625" customWidth="1"/>
    <col min="2" max="2" width="25.5" bestFit="1" customWidth="1"/>
    <col min="3" max="4" width="21.83203125" bestFit="1" customWidth="1"/>
    <col min="5" max="5" width="22.83203125" bestFit="1" customWidth="1"/>
    <col min="6" max="9" width="20" bestFit="1" customWidth="1"/>
    <col min="10" max="10" width="21.1640625" customWidth="1"/>
    <col min="11" max="11" width="16.33203125" customWidth="1"/>
    <col min="12" max="12" width="20.33203125" bestFit="1" customWidth="1"/>
    <col min="13" max="13" width="16" customWidth="1"/>
    <col min="14" max="17" width="20.33203125" bestFit="1" customWidth="1"/>
    <col min="18" max="19" width="20.5" bestFit="1" customWidth="1"/>
  </cols>
  <sheetData>
    <row r="1" spans="1:17" ht="12.75" customHeight="1" x14ac:dyDescent="0.15">
      <c r="A1" s="465" t="s">
        <v>176</v>
      </c>
      <c r="B1" s="466" t="s">
        <v>179</v>
      </c>
      <c r="C1" s="468" t="s">
        <v>174</v>
      </c>
      <c r="D1" s="468" t="s">
        <v>178</v>
      </c>
      <c r="E1" s="462" t="s">
        <v>175</v>
      </c>
      <c r="F1" s="466"/>
      <c r="G1" s="468"/>
      <c r="H1" s="468"/>
      <c r="I1" s="462"/>
      <c r="J1" s="464"/>
      <c r="K1" s="464"/>
      <c r="L1" s="464"/>
      <c r="M1" s="460"/>
      <c r="N1" s="462"/>
      <c r="O1" s="462"/>
      <c r="P1" s="462"/>
      <c r="Q1" s="462"/>
    </row>
    <row r="2" spans="1:17" x14ac:dyDescent="0.15">
      <c r="A2" s="465"/>
      <c r="B2" s="467"/>
      <c r="C2" s="463"/>
      <c r="D2" s="462"/>
      <c r="E2" s="463"/>
      <c r="F2" s="467"/>
      <c r="G2" s="463"/>
      <c r="H2" s="462"/>
      <c r="I2" s="463"/>
      <c r="J2" s="460"/>
      <c r="K2" s="461"/>
      <c r="L2" s="460"/>
      <c r="M2" s="461"/>
      <c r="N2" s="463"/>
      <c r="O2" s="463"/>
      <c r="P2" s="463"/>
      <c r="Q2" s="463"/>
    </row>
    <row r="3" spans="1:17" ht="14" thickBot="1" x14ac:dyDescent="0.2">
      <c r="A3" s="465"/>
      <c r="B3" s="467"/>
      <c r="C3" s="463"/>
      <c r="D3" s="462"/>
      <c r="E3" s="463"/>
      <c r="F3" s="467"/>
      <c r="G3" s="463"/>
      <c r="H3" s="462"/>
      <c r="I3" s="463"/>
      <c r="J3" s="460"/>
      <c r="K3" s="461"/>
      <c r="L3" s="460"/>
      <c r="M3" s="461"/>
      <c r="N3" s="463"/>
      <c r="O3" s="463"/>
      <c r="P3" s="463"/>
      <c r="Q3" s="463"/>
    </row>
    <row r="4" spans="1:17" ht="15" x14ac:dyDescent="0.15">
      <c r="A4" s="84" t="s">
        <v>214</v>
      </c>
      <c r="B4" s="91">
        <v>725256000</v>
      </c>
      <c r="C4" s="91">
        <v>730287000</v>
      </c>
      <c r="D4" s="91">
        <v>242772000</v>
      </c>
      <c r="E4" s="91">
        <v>314919000</v>
      </c>
      <c r="F4" s="113"/>
      <c r="G4" s="113"/>
      <c r="H4" s="113"/>
      <c r="I4" s="113"/>
      <c r="J4" s="77"/>
      <c r="K4" s="77"/>
      <c r="L4" s="77"/>
      <c r="M4" s="77"/>
      <c r="O4" s="77"/>
      <c r="P4" s="114"/>
    </row>
    <row r="5" spans="1:17" ht="14" x14ac:dyDescent="0.15">
      <c r="A5" s="148" t="s">
        <v>215</v>
      </c>
      <c r="B5" s="92">
        <v>425000000</v>
      </c>
      <c r="C5" s="92">
        <v>500000000</v>
      </c>
      <c r="D5" s="92">
        <v>0</v>
      </c>
      <c r="E5" s="92">
        <v>0</v>
      </c>
      <c r="F5" s="113"/>
      <c r="G5" s="113"/>
      <c r="H5" s="113"/>
      <c r="I5" s="113"/>
      <c r="J5" s="77"/>
      <c r="K5" s="77"/>
      <c r="L5" s="77"/>
      <c r="M5" s="77"/>
      <c r="O5" s="77"/>
      <c r="P5" s="114"/>
    </row>
    <row r="6" spans="1:17" ht="14" x14ac:dyDescent="0.15">
      <c r="A6" s="148" t="s">
        <v>216</v>
      </c>
      <c r="B6" s="92">
        <v>1409393197</v>
      </c>
      <c r="C6" s="92">
        <v>1981956977</v>
      </c>
      <c r="D6" s="92">
        <v>101204660</v>
      </c>
      <c r="E6" s="92">
        <v>375092525</v>
      </c>
      <c r="F6" s="113"/>
      <c r="G6" s="113"/>
      <c r="H6" s="113"/>
      <c r="I6" s="113"/>
      <c r="J6" s="77"/>
      <c r="K6" s="77"/>
      <c r="L6" s="77"/>
      <c r="M6" s="77"/>
      <c r="O6" s="77"/>
      <c r="P6" s="114"/>
    </row>
    <row r="7" spans="1:17" ht="15" thickBot="1" x14ac:dyDescent="0.2">
      <c r="A7" s="148" t="s">
        <v>12</v>
      </c>
      <c r="B7" s="93">
        <v>3503200208</v>
      </c>
      <c r="C7" s="93">
        <v>5076171451</v>
      </c>
      <c r="D7" s="93">
        <v>499066086</v>
      </c>
      <c r="E7" s="93">
        <v>1922837194</v>
      </c>
      <c r="F7" s="113"/>
      <c r="G7" s="113"/>
      <c r="H7" s="113"/>
      <c r="I7" s="113"/>
      <c r="J7" s="77"/>
      <c r="K7" s="77"/>
      <c r="L7" s="77"/>
      <c r="M7" s="77"/>
      <c r="O7" s="77"/>
      <c r="P7" s="114"/>
    </row>
    <row r="8" spans="1:17" ht="15" x14ac:dyDescent="0.15">
      <c r="A8" s="96" t="s">
        <v>196</v>
      </c>
      <c r="B8" s="97">
        <v>3404833641</v>
      </c>
      <c r="C8" s="97">
        <v>4525717988</v>
      </c>
      <c r="D8" s="97">
        <v>675844461</v>
      </c>
      <c r="E8" s="97">
        <v>2240857170</v>
      </c>
      <c r="F8" s="113"/>
      <c r="G8" s="113"/>
      <c r="H8" s="113"/>
      <c r="I8" s="113"/>
      <c r="J8" s="77"/>
      <c r="K8" s="77"/>
      <c r="L8" s="77"/>
      <c r="M8" s="77"/>
      <c r="O8" s="77"/>
      <c r="P8" s="114"/>
    </row>
    <row r="9" spans="1:17" ht="15" x14ac:dyDescent="0.15">
      <c r="A9" s="72" t="s">
        <v>217</v>
      </c>
      <c r="B9" s="92">
        <v>840664949</v>
      </c>
      <c r="C9" s="92">
        <v>840664949</v>
      </c>
      <c r="D9" s="92">
        <v>319196008</v>
      </c>
      <c r="E9" s="92">
        <v>499068939</v>
      </c>
      <c r="F9" s="113"/>
      <c r="G9" s="113"/>
      <c r="H9" s="113"/>
      <c r="I9" s="113"/>
      <c r="J9" s="77"/>
      <c r="K9" s="77"/>
      <c r="L9" s="77"/>
      <c r="M9" s="77"/>
      <c r="O9" s="77"/>
      <c r="P9" s="114"/>
    </row>
    <row r="10" spans="1:17" ht="16" thickBot="1" x14ac:dyDescent="0.2">
      <c r="A10" s="98" t="s">
        <v>218</v>
      </c>
      <c r="B10" s="99"/>
      <c r="C10" s="99"/>
      <c r="D10" s="99"/>
      <c r="E10" s="99"/>
      <c r="F10" s="113"/>
      <c r="G10" s="113"/>
      <c r="H10" s="113"/>
      <c r="I10" s="113"/>
      <c r="J10" s="77"/>
      <c r="K10" s="77"/>
      <c r="L10" s="77"/>
      <c r="M10" s="77"/>
      <c r="O10" s="77"/>
      <c r="P10" s="114"/>
    </row>
    <row r="11" spans="1:17" ht="30" x14ac:dyDescent="0.15">
      <c r="A11" s="84" t="s">
        <v>219</v>
      </c>
      <c r="B11" s="91">
        <v>42456478993</v>
      </c>
      <c r="C11" s="91">
        <v>2797936297</v>
      </c>
      <c r="D11" s="91">
        <v>234817175</v>
      </c>
      <c r="E11" s="91">
        <v>1074099589</v>
      </c>
      <c r="F11" s="113"/>
      <c r="G11" s="113"/>
      <c r="H11" s="113"/>
      <c r="I11" s="113"/>
      <c r="J11" s="77"/>
      <c r="K11" s="77"/>
      <c r="L11" s="77"/>
      <c r="M11" s="77"/>
      <c r="O11" s="77"/>
      <c r="P11" s="114"/>
    </row>
    <row r="12" spans="1:17" ht="15" x14ac:dyDescent="0.15">
      <c r="A12" s="72" t="s">
        <v>4</v>
      </c>
      <c r="B12" s="92">
        <v>92339472</v>
      </c>
      <c r="C12" s="92">
        <v>422954429</v>
      </c>
      <c r="D12" s="92">
        <v>251254429</v>
      </c>
      <c r="E12" s="92">
        <v>26865000</v>
      </c>
      <c r="F12" s="113"/>
      <c r="G12" s="113"/>
      <c r="H12" s="113"/>
      <c r="I12" s="113"/>
      <c r="J12" s="77"/>
      <c r="K12" s="77"/>
      <c r="L12" s="77"/>
      <c r="M12" s="77"/>
      <c r="O12" s="77"/>
      <c r="P12" s="114"/>
    </row>
    <row r="13" spans="1:17" ht="16" thickBot="1" x14ac:dyDescent="0.2">
      <c r="A13" s="98" t="s">
        <v>19</v>
      </c>
      <c r="B13" s="99">
        <v>1080341282</v>
      </c>
      <c r="C13" s="99">
        <v>1639625550</v>
      </c>
      <c r="D13" s="99">
        <v>465216320</v>
      </c>
      <c r="E13" s="99">
        <v>465216320</v>
      </c>
      <c r="F13" s="113"/>
      <c r="G13" s="113"/>
      <c r="H13" s="113"/>
      <c r="I13" s="113"/>
      <c r="J13" s="77"/>
      <c r="K13" s="77"/>
      <c r="L13" s="77"/>
      <c r="M13" s="77"/>
      <c r="O13" s="77"/>
      <c r="P13" s="114"/>
    </row>
    <row r="14" spans="1:17" ht="15" x14ac:dyDescent="0.15">
      <c r="A14" s="84" t="s">
        <v>10</v>
      </c>
      <c r="B14" s="91">
        <v>499772178</v>
      </c>
      <c r="C14" s="91">
        <v>580272178</v>
      </c>
      <c r="D14" s="91">
        <v>23348000</v>
      </c>
      <c r="E14" s="91">
        <v>23348000</v>
      </c>
      <c r="F14" s="113"/>
      <c r="G14" s="113"/>
      <c r="H14" s="113"/>
      <c r="I14" s="113"/>
      <c r="J14" s="77"/>
      <c r="K14" s="77"/>
      <c r="L14" s="77"/>
      <c r="M14" s="77"/>
      <c r="O14" s="77"/>
      <c r="P14" s="114"/>
    </row>
    <row r="15" spans="1:17" ht="16" thickBot="1" x14ac:dyDescent="0.2">
      <c r="A15" s="98" t="s">
        <v>21</v>
      </c>
      <c r="B15" s="99">
        <v>1254046877</v>
      </c>
      <c r="C15" s="99">
        <v>1272903631</v>
      </c>
      <c r="D15" s="99">
        <v>90326298</v>
      </c>
      <c r="E15" s="99">
        <v>90326298</v>
      </c>
      <c r="F15" s="113"/>
      <c r="G15" s="113"/>
      <c r="H15" s="113"/>
      <c r="I15" s="113"/>
      <c r="J15" s="77"/>
      <c r="K15" s="77"/>
      <c r="L15" s="77"/>
      <c r="M15" s="77"/>
      <c r="O15" s="77"/>
      <c r="P15" s="114"/>
    </row>
    <row r="16" spans="1:17" ht="15" x14ac:dyDescent="0.15">
      <c r="A16" s="84" t="s">
        <v>220</v>
      </c>
      <c r="B16" s="91">
        <v>905939302</v>
      </c>
      <c r="C16" s="91">
        <v>1140994223</v>
      </c>
      <c r="D16" s="91">
        <v>92117132</v>
      </c>
      <c r="E16" s="91">
        <v>326788462</v>
      </c>
      <c r="F16" s="113"/>
      <c r="G16" s="113"/>
      <c r="H16" s="113"/>
      <c r="I16" s="113"/>
      <c r="J16" s="77"/>
      <c r="K16" s="77"/>
      <c r="L16" s="77"/>
      <c r="M16" s="77"/>
      <c r="O16" s="77"/>
      <c r="P16" s="114"/>
    </row>
    <row r="17" spans="1:16" ht="15" x14ac:dyDescent="0.15">
      <c r="A17" s="72" t="s">
        <v>189</v>
      </c>
      <c r="B17" s="92">
        <v>1043760836</v>
      </c>
      <c r="C17" s="92">
        <v>1937760836</v>
      </c>
      <c r="D17" s="92">
        <v>39153416</v>
      </c>
      <c r="E17" s="92">
        <v>761019416</v>
      </c>
      <c r="F17" s="113"/>
      <c r="G17" s="113"/>
      <c r="H17" s="113"/>
      <c r="I17" s="113"/>
      <c r="J17" s="77"/>
      <c r="K17" s="77"/>
      <c r="L17" s="77"/>
      <c r="M17" s="77"/>
      <c r="O17" s="77"/>
      <c r="P17" s="114"/>
    </row>
    <row r="18" spans="1:16" ht="16" thickBot="1" x14ac:dyDescent="0.2">
      <c r="A18" s="98" t="s">
        <v>18</v>
      </c>
      <c r="B18" s="99">
        <v>658241837</v>
      </c>
      <c r="C18" s="99">
        <v>877331500</v>
      </c>
      <c r="D18" s="99">
        <v>297026580</v>
      </c>
      <c r="E18" s="99">
        <v>416343048</v>
      </c>
      <c r="F18" s="113"/>
      <c r="G18" s="113"/>
      <c r="H18" s="113"/>
      <c r="I18" s="113"/>
      <c r="J18" s="77"/>
      <c r="K18" s="77"/>
      <c r="L18" s="77"/>
      <c r="M18" s="77"/>
      <c r="O18" s="77"/>
      <c r="P18" s="114"/>
    </row>
    <row r="19" spans="1:16" ht="30" x14ac:dyDescent="0.15">
      <c r="A19" s="72" t="s">
        <v>205</v>
      </c>
      <c r="B19" s="91">
        <v>394586228</v>
      </c>
      <c r="C19" s="106">
        <v>530858526</v>
      </c>
      <c r="D19" s="91">
        <v>1065310</v>
      </c>
      <c r="E19" s="91">
        <v>158195841</v>
      </c>
      <c r="F19" s="113"/>
      <c r="G19" s="113"/>
      <c r="H19" s="113"/>
      <c r="I19" s="113"/>
      <c r="J19" s="77"/>
      <c r="K19" s="77"/>
      <c r="L19" s="77"/>
      <c r="M19" s="77"/>
      <c r="O19" s="77"/>
      <c r="P19" s="114"/>
    </row>
    <row r="20" spans="1:16" ht="15" x14ac:dyDescent="0.15">
      <c r="A20" s="72" t="s">
        <v>221</v>
      </c>
      <c r="B20" s="101">
        <v>1000000</v>
      </c>
      <c r="C20" s="101">
        <v>1000000</v>
      </c>
      <c r="D20" s="101">
        <v>0</v>
      </c>
      <c r="E20" s="101">
        <v>0</v>
      </c>
      <c r="F20" s="113"/>
      <c r="G20" s="113"/>
      <c r="H20" s="113"/>
      <c r="I20" s="113"/>
      <c r="J20" s="77"/>
      <c r="K20" s="77"/>
      <c r="L20" s="77"/>
      <c r="M20" s="77"/>
      <c r="O20" s="77"/>
      <c r="P20" s="114"/>
    </row>
    <row r="21" spans="1:16" ht="16" thickBot="1" x14ac:dyDescent="0.2">
      <c r="A21" s="102" t="s">
        <v>222</v>
      </c>
      <c r="B21" s="103">
        <v>0</v>
      </c>
      <c r="C21" s="103">
        <v>0</v>
      </c>
      <c r="D21" s="103">
        <v>0</v>
      </c>
      <c r="E21" s="103">
        <v>0</v>
      </c>
      <c r="F21" s="113"/>
      <c r="G21" s="113"/>
      <c r="H21" s="113"/>
      <c r="I21" s="113"/>
      <c r="J21" s="77"/>
      <c r="K21" s="77"/>
      <c r="L21" s="77"/>
      <c r="M21" s="77"/>
      <c r="O21" s="77"/>
      <c r="P21" s="114"/>
    </row>
    <row r="22" spans="1:16" ht="15" x14ac:dyDescent="0.15">
      <c r="A22" s="84" t="s">
        <v>193</v>
      </c>
      <c r="B22" s="91">
        <v>835256271</v>
      </c>
      <c r="C22" s="91">
        <v>1158721679</v>
      </c>
      <c r="D22" s="91">
        <v>215648716</v>
      </c>
      <c r="E22" s="91">
        <v>232888813</v>
      </c>
      <c r="F22" s="113"/>
      <c r="G22" s="113"/>
      <c r="H22" s="113"/>
      <c r="I22" s="113"/>
      <c r="J22" s="77"/>
      <c r="K22" s="77"/>
      <c r="L22" s="77"/>
      <c r="M22" s="77"/>
      <c r="O22" s="77"/>
      <c r="P22" s="114"/>
    </row>
    <row r="23" spans="1:16" ht="16" thickBot="1" x14ac:dyDescent="0.2">
      <c r="A23" s="100" t="s">
        <v>223</v>
      </c>
      <c r="B23" s="101">
        <v>1570627591</v>
      </c>
      <c r="C23" s="101">
        <v>2670894176</v>
      </c>
      <c r="D23" s="101">
        <v>310793143</v>
      </c>
      <c r="E23" s="101">
        <v>705631299</v>
      </c>
      <c r="F23" s="113"/>
      <c r="G23" s="113"/>
      <c r="H23" s="113"/>
      <c r="I23" s="113"/>
      <c r="J23" s="77"/>
      <c r="K23" s="77"/>
      <c r="L23" s="77"/>
      <c r="M23" s="77"/>
      <c r="O23" s="77"/>
      <c r="P23" s="114"/>
    </row>
    <row r="24" spans="1:16" ht="30" x14ac:dyDescent="0.15">
      <c r="A24" s="84" t="s">
        <v>224</v>
      </c>
      <c r="B24" s="91">
        <v>3309653000</v>
      </c>
      <c r="C24" s="91">
        <v>3517834000</v>
      </c>
      <c r="D24" s="91">
        <v>258375000</v>
      </c>
      <c r="E24" s="91">
        <v>738051000</v>
      </c>
      <c r="F24" s="113"/>
      <c r="G24" s="113"/>
      <c r="H24" s="113"/>
      <c r="I24" s="113"/>
      <c r="J24" s="77"/>
      <c r="K24" s="77"/>
      <c r="L24" s="77"/>
      <c r="M24" s="77"/>
      <c r="O24" s="77"/>
      <c r="P24" s="114"/>
    </row>
    <row r="25" spans="1:16" ht="15" x14ac:dyDescent="0.15">
      <c r="A25" s="100" t="s">
        <v>225</v>
      </c>
      <c r="B25" s="101">
        <v>3175302507</v>
      </c>
      <c r="C25" s="101">
        <v>4398894848</v>
      </c>
      <c r="D25" s="101">
        <v>426738104</v>
      </c>
      <c r="E25" s="101">
        <v>426738104</v>
      </c>
      <c r="F25" s="113"/>
      <c r="G25" s="113"/>
      <c r="H25" s="113"/>
      <c r="I25" s="113"/>
      <c r="J25" s="77"/>
      <c r="K25" s="77"/>
      <c r="L25" s="77"/>
      <c r="M25" s="77"/>
      <c r="O25" s="77"/>
      <c r="P25" s="114"/>
    </row>
    <row r="26" spans="1:16" ht="15" x14ac:dyDescent="0.15">
      <c r="A26" s="100" t="s">
        <v>226</v>
      </c>
      <c r="B26" s="101">
        <v>17752725528</v>
      </c>
      <c r="C26" s="101">
        <v>18354187205</v>
      </c>
      <c r="D26" s="101">
        <v>9617677456</v>
      </c>
      <c r="E26" s="101">
        <v>10037674539</v>
      </c>
      <c r="F26" s="113"/>
      <c r="G26" s="113"/>
      <c r="H26" s="113"/>
      <c r="I26" s="113"/>
      <c r="J26" s="77"/>
      <c r="K26" s="77"/>
      <c r="L26" s="77"/>
      <c r="M26" s="77"/>
      <c r="O26" s="77"/>
      <c r="P26" s="114"/>
    </row>
    <row r="27" spans="1:16" ht="31" thickBot="1" x14ac:dyDescent="0.2">
      <c r="A27" s="76" t="s">
        <v>227</v>
      </c>
      <c r="B27" s="93">
        <v>622699890</v>
      </c>
      <c r="C27" s="93">
        <v>1090242220</v>
      </c>
      <c r="D27" s="93">
        <v>144836203</v>
      </c>
      <c r="E27" s="93">
        <v>144836203</v>
      </c>
      <c r="F27" s="113"/>
      <c r="G27" s="113"/>
      <c r="H27" s="113"/>
      <c r="I27" s="113"/>
      <c r="J27" s="77"/>
      <c r="K27" s="77"/>
      <c r="L27" s="77"/>
      <c r="M27" s="77"/>
      <c r="O27" s="77"/>
      <c r="P27" s="114"/>
    </row>
    <row r="28" spans="1:16" ht="16" thickBot="1" x14ac:dyDescent="0.2">
      <c r="A28" s="84" t="s">
        <v>228</v>
      </c>
      <c r="B28" s="91" t="s">
        <v>229</v>
      </c>
      <c r="C28" s="91" t="s">
        <v>229</v>
      </c>
      <c r="D28" s="91" t="s">
        <v>229</v>
      </c>
      <c r="E28" s="91" t="s">
        <v>229</v>
      </c>
      <c r="F28" s="113"/>
      <c r="G28" s="113"/>
      <c r="H28" s="113"/>
      <c r="I28" s="113"/>
      <c r="J28" s="77"/>
      <c r="K28" s="77"/>
      <c r="L28" s="77"/>
      <c r="M28" s="77"/>
      <c r="O28" s="77"/>
      <c r="P28" s="114"/>
    </row>
    <row r="29" spans="1:16" ht="16" thickBot="1" x14ac:dyDescent="0.2">
      <c r="A29" s="94" t="s">
        <v>230</v>
      </c>
      <c r="B29" s="95"/>
      <c r="C29" s="95"/>
      <c r="D29" s="95"/>
      <c r="E29" s="95"/>
      <c r="F29" s="113"/>
      <c r="G29" s="113"/>
      <c r="H29" s="113"/>
      <c r="I29" s="113"/>
      <c r="J29" s="77"/>
      <c r="K29" s="77"/>
      <c r="L29" s="77"/>
      <c r="M29" s="77"/>
      <c r="O29" s="77"/>
      <c r="P29" s="114"/>
    </row>
    <row r="30" spans="1:16" ht="15" x14ac:dyDescent="0.15">
      <c r="A30" s="84" t="s">
        <v>231</v>
      </c>
      <c r="B30" s="91">
        <v>1428202815</v>
      </c>
      <c r="C30" s="91">
        <v>1513500044</v>
      </c>
      <c r="D30" s="91">
        <v>1056068758</v>
      </c>
      <c r="E30" s="91">
        <v>1056068758</v>
      </c>
      <c r="F30" s="113"/>
      <c r="G30" s="113"/>
      <c r="H30" s="113"/>
      <c r="I30" s="113"/>
      <c r="J30" s="77"/>
      <c r="K30" s="77"/>
      <c r="L30" s="77"/>
      <c r="M30" s="77"/>
      <c r="O30" s="77"/>
      <c r="P30" s="114"/>
    </row>
    <row r="31" spans="1:16" ht="30" x14ac:dyDescent="0.15">
      <c r="A31" s="100" t="s">
        <v>232</v>
      </c>
      <c r="B31" s="101">
        <v>471291000</v>
      </c>
      <c r="C31" s="101">
        <v>535366000</v>
      </c>
      <c r="D31" s="101">
        <v>1000000</v>
      </c>
      <c r="E31" s="101">
        <v>61938000</v>
      </c>
      <c r="F31" s="113"/>
      <c r="G31" s="113"/>
      <c r="H31" s="113"/>
      <c r="I31" s="113"/>
      <c r="J31" s="77"/>
      <c r="K31" s="77"/>
      <c r="L31" s="77"/>
      <c r="M31" s="77"/>
      <c r="O31" s="77"/>
      <c r="P31" s="114"/>
    </row>
    <row r="32" spans="1:16" ht="31" thickBot="1" x14ac:dyDescent="0.2">
      <c r="A32" s="104" t="s">
        <v>233</v>
      </c>
      <c r="B32" s="105">
        <v>423015168</v>
      </c>
      <c r="C32" s="105">
        <v>457166337</v>
      </c>
      <c r="D32" s="105">
        <v>15448205</v>
      </c>
      <c r="E32" s="105">
        <v>53410625</v>
      </c>
      <c r="F32" s="113"/>
      <c r="G32" s="113"/>
      <c r="H32" s="113"/>
      <c r="I32" s="113"/>
      <c r="J32" s="77"/>
      <c r="K32" s="77"/>
      <c r="L32" s="77"/>
      <c r="M32" s="77"/>
      <c r="O32" s="77"/>
      <c r="P32" s="114"/>
    </row>
    <row r="33" spans="1:16" ht="15" x14ac:dyDescent="0.15">
      <c r="A33" s="84" t="s">
        <v>234</v>
      </c>
      <c r="B33" s="91">
        <v>1015917119</v>
      </c>
      <c r="C33" s="91">
        <v>1304124719</v>
      </c>
      <c r="D33" s="91">
        <v>280051000</v>
      </c>
      <c r="E33" s="91">
        <v>304041000</v>
      </c>
      <c r="F33" s="113"/>
      <c r="G33" s="113"/>
      <c r="H33" s="113"/>
      <c r="I33" s="113"/>
      <c r="J33" s="77"/>
      <c r="K33" s="77"/>
      <c r="L33" s="77"/>
      <c r="M33" s="77"/>
      <c r="O33" s="77"/>
      <c r="P33" s="114"/>
    </row>
    <row r="34" spans="1:16" ht="16" thickBot="1" x14ac:dyDescent="0.2">
      <c r="A34" s="72" t="s">
        <v>235</v>
      </c>
      <c r="B34" s="92">
        <v>2073541000</v>
      </c>
      <c r="C34" s="92">
        <v>2717687000</v>
      </c>
      <c r="D34" s="92">
        <v>772740000</v>
      </c>
      <c r="E34" s="92">
        <v>1640701000</v>
      </c>
      <c r="F34" s="113"/>
      <c r="G34" s="113"/>
      <c r="H34" s="113"/>
      <c r="I34" s="113"/>
      <c r="J34" s="77"/>
      <c r="K34" s="77"/>
      <c r="L34" s="77"/>
      <c r="M34" s="77"/>
      <c r="O34" s="77"/>
      <c r="P34" s="114"/>
    </row>
    <row r="35" spans="1:16" ht="15" x14ac:dyDescent="0.15">
      <c r="A35" s="84" t="s">
        <v>236</v>
      </c>
      <c r="B35" s="91">
        <v>2295556051</v>
      </c>
      <c r="C35" s="91">
        <v>2365448425</v>
      </c>
      <c r="D35" s="91">
        <v>7383228</v>
      </c>
      <c r="E35" s="91">
        <v>11143228</v>
      </c>
      <c r="F35" s="113"/>
      <c r="G35" s="113"/>
      <c r="H35" s="113"/>
      <c r="I35" s="113"/>
      <c r="J35" s="77"/>
      <c r="K35" s="77"/>
      <c r="L35" s="77"/>
      <c r="M35" s="77"/>
      <c r="O35" s="77"/>
      <c r="P35" s="114"/>
    </row>
    <row r="36" spans="1:16" ht="30" x14ac:dyDescent="0.15">
      <c r="A36" s="72" t="s">
        <v>237</v>
      </c>
      <c r="B36" s="92">
        <v>4357344531</v>
      </c>
      <c r="C36" s="92">
        <v>4618657622</v>
      </c>
      <c r="D36" s="92">
        <v>634070204</v>
      </c>
      <c r="E36" s="92">
        <v>1501447765</v>
      </c>
      <c r="F36" s="113"/>
      <c r="G36" s="113"/>
      <c r="H36" s="113"/>
      <c r="I36" s="113"/>
      <c r="J36" s="77"/>
      <c r="K36" s="77"/>
      <c r="L36" s="77"/>
      <c r="M36" s="77"/>
      <c r="O36" s="77"/>
      <c r="P36" s="114"/>
    </row>
    <row r="37" spans="1:16" ht="16" thickBot="1" x14ac:dyDescent="0.2">
      <c r="A37" s="72" t="s">
        <v>238</v>
      </c>
      <c r="B37" s="92">
        <v>1507730587</v>
      </c>
      <c r="C37" s="92">
        <v>1507730587</v>
      </c>
      <c r="D37" s="92">
        <v>406394370</v>
      </c>
      <c r="E37" s="92">
        <v>1050171059</v>
      </c>
      <c r="F37" s="113"/>
      <c r="G37" s="113"/>
      <c r="H37" s="113"/>
      <c r="I37" s="113"/>
      <c r="J37" s="77"/>
      <c r="K37" s="77"/>
      <c r="L37" s="77"/>
      <c r="M37" s="77"/>
      <c r="O37" s="77"/>
      <c r="P37" s="114"/>
    </row>
    <row r="38" spans="1:16" ht="30" x14ac:dyDescent="0.15">
      <c r="A38" s="84" t="s">
        <v>239</v>
      </c>
      <c r="B38" s="91">
        <v>1152176600</v>
      </c>
      <c r="C38" s="91">
        <v>1445167916</v>
      </c>
      <c r="D38" s="91">
        <v>78361858</v>
      </c>
      <c r="E38" s="91">
        <v>78361858</v>
      </c>
      <c r="F38" s="113"/>
      <c r="G38" s="113"/>
      <c r="H38" s="113"/>
      <c r="I38" s="113"/>
      <c r="J38" s="77"/>
      <c r="K38" s="77"/>
      <c r="L38" s="77"/>
      <c r="M38" s="77"/>
      <c r="O38" s="77"/>
      <c r="P38" s="114"/>
    </row>
    <row r="39" spans="1:16" ht="15" x14ac:dyDescent="0.15">
      <c r="A39" s="72" t="s">
        <v>201</v>
      </c>
      <c r="B39" s="92">
        <v>1994801622</v>
      </c>
      <c r="C39" s="92">
        <v>2236072136</v>
      </c>
      <c r="D39" s="92">
        <v>778212111</v>
      </c>
      <c r="E39" s="92">
        <v>778212111</v>
      </c>
      <c r="F39" s="113"/>
      <c r="G39" s="113"/>
      <c r="H39" s="113"/>
      <c r="I39" s="113"/>
      <c r="J39" s="77"/>
      <c r="K39" s="77"/>
      <c r="L39" s="77"/>
      <c r="M39" s="77"/>
      <c r="O39" s="77"/>
      <c r="P39" s="114"/>
    </row>
    <row r="40" spans="1:16" ht="16" thickBot="1" x14ac:dyDescent="0.2">
      <c r="A40" s="72" t="s">
        <v>240</v>
      </c>
      <c r="B40" s="92">
        <v>186310179</v>
      </c>
      <c r="C40" s="92">
        <v>203476845</v>
      </c>
      <c r="D40" s="92">
        <v>6907774</v>
      </c>
      <c r="E40" s="92">
        <v>6907774</v>
      </c>
      <c r="F40" s="113"/>
      <c r="G40" s="113"/>
      <c r="H40" s="113"/>
      <c r="I40" s="113"/>
      <c r="J40" s="77"/>
      <c r="K40" s="77"/>
      <c r="L40" s="77"/>
      <c r="M40" s="77"/>
      <c r="O40" s="77"/>
      <c r="P40" s="114"/>
    </row>
    <row r="41" spans="1:16" ht="15" x14ac:dyDescent="0.15">
      <c r="A41" s="84" t="s">
        <v>1</v>
      </c>
      <c r="B41" s="91">
        <v>300150235</v>
      </c>
      <c r="C41" s="91">
        <v>557593231</v>
      </c>
      <c r="D41" s="91">
        <v>9207158</v>
      </c>
      <c r="E41" s="91">
        <v>52692739</v>
      </c>
      <c r="F41" s="113"/>
      <c r="G41" s="113"/>
      <c r="H41" s="113"/>
      <c r="I41" s="113"/>
      <c r="J41" s="77"/>
      <c r="K41" s="77"/>
      <c r="L41" s="77"/>
      <c r="M41" s="77"/>
      <c r="O41" s="77"/>
      <c r="P41" s="114"/>
    </row>
    <row r="42" spans="1:16" ht="15" x14ac:dyDescent="0.15">
      <c r="A42" s="72" t="s">
        <v>241</v>
      </c>
      <c r="B42" s="92">
        <v>6696542254</v>
      </c>
      <c r="C42" s="92">
        <v>7187392854</v>
      </c>
      <c r="D42" s="92">
        <v>2790117606</v>
      </c>
      <c r="E42" s="92">
        <v>4271585509</v>
      </c>
      <c r="F42" s="113"/>
      <c r="G42" s="113"/>
      <c r="H42" s="113"/>
      <c r="I42" s="113"/>
      <c r="J42" s="77"/>
      <c r="K42" s="77"/>
      <c r="L42" s="77"/>
      <c r="M42" s="77"/>
      <c r="O42" s="77"/>
      <c r="P42" s="114"/>
    </row>
    <row r="43" spans="1:16" ht="16" thickBot="1" x14ac:dyDescent="0.2">
      <c r="A43" s="72" t="s">
        <v>242</v>
      </c>
      <c r="B43" s="92">
        <v>2137403000</v>
      </c>
      <c r="C43" s="92">
        <v>2184166000</v>
      </c>
      <c r="D43" s="92">
        <v>571873000</v>
      </c>
      <c r="E43" s="92">
        <v>1058612000</v>
      </c>
      <c r="F43" s="113"/>
      <c r="G43" s="113"/>
      <c r="H43" s="113"/>
      <c r="I43" s="113"/>
      <c r="J43" s="77"/>
      <c r="K43" s="77"/>
      <c r="L43" s="77"/>
      <c r="M43" s="77"/>
      <c r="O43" s="77"/>
      <c r="P43" s="114"/>
    </row>
    <row r="44" spans="1:16" ht="30" x14ac:dyDescent="0.15">
      <c r="A44" s="84" t="s">
        <v>243</v>
      </c>
      <c r="B44" s="91">
        <v>7972994960</v>
      </c>
      <c r="C44" s="91">
        <v>10750290836</v>
      </c>
      <c r="D44" s="91">
        <v>2503349498</v>
      </c>
      <c r="E44" s="91">
        <v>5565861116</v>
      </c>
      <c r="F44" s="113"/>
      <c r="G44" s="113"/>
      <c r="H44" s="113"/>
      <c r="I44" s="113"/>
      <c r="J44" s="77"/>
      <c r="K44" s="77"/>
      <c r="L44" s="77"/>
      <c r="M44" s="77"/>
      <c r="O44" s="77"/>
      <c r="P44" s="114"/>
    </row>
    <row r="45" spans="1:16" ht="31" thickBot="1" x14ac:dyDescent="0.2">
      <c r="A45" s="72" t="s">
        <v>244</v>
      </c>
      <c r="B45" s="92">
        <v>5127820027</v>
      </c>
      <c r="C45" s="92">
        <v>7192974133</v>
      </c>
      <c r="D45" s="92">
        <v>1289820709</v>
      </c>
      <c r="E45" s="92">
        <v>3271696613</v>
      </c>
      <c r="F45" s="113"/>
      <c r="G45" s="113"/>
      <c r="H45" s="113"/>
      <c r="I45" s="113"/>
      <c r="J45" s="77"/>
      <c r="K45" s="77"/>
      <c r="L45" s="77"/>
      <c r="M45" s="77"/>
      <c r="O45" s="77"/>
      <c r="P45" s="114"/>
    </row>
    <row r="46" spans="1:16" ht="16" thickBot="1" x14ac:dyDescent="0.2">
      <c r="A46" s="84" t="s">
        <v>245</v>
      </c>
      <c r="B46" s="91">
        <v>140075413</v>
      </c>
      <c r="C46" s="91">
        <v>680365715</v>
      </c>
      <c r="D46" s="91">
        <v>41045164</v>
      </c>
      <c r="E46" s="91">
        <v>81433766</v>
      </c>
      <c r="F46" s="113"/>
      <c r="G46" s="113"/>
      <c r="H46" s="113"/>
      <c r="I46" s="113"/>
      <c r="J46" s="77"/>
      <c r="K46" s="77"/>
      <c r="L46" s="77"/>
      <c r="M46" s="77"/>
      <c r="O46" s="77"/>
      <c r="P46" s="114"/>
    </row>
    <row r="47" spans="1:16" ht="15" x14ac:dyDescent="0.15">
      <c r="A47" s="84" t="s">
        <v>22</v>
      </c>
      <c r="B47" s="70">
        <v>231598442</v>
      </c>
      <c r="C47" s="70">
        <v>306518442</v>
      </c>
      <c r="D47" s="70">
        <v>1145650</v>
      </c>
      <c r="E47" s="70">
        <f>+D47</f>
        <v>1145650</v>
      </c>
      <c r="F47" s="113"/>
      <c r="G47" s="113"/>
      <c r="H47" s="113"/>
      <c r="I47" s="113"/>
      <c r="J47" s="77"/>
      <c r="K47" s="77"/>
      <c r="L47" s="77"/>
      <c r="M47" s="77"/>
      <c r="O47" s="77"/>
      <c r="P47" s="114"/>
    </row>
    <row r="48" spans="1:16" ht="15" x14ac:dyDescent="0.15">
      <c r="A48" s="72" t="s">
        <v>200</v>
      </c>
      <c r="B48" s="92">
        <v>422641403</v>
      </c>
      <c r="C48" s="92">
        <v>648743223</v>
      </c>
      <c r="D48" s="92">
        <v>11379202</v>
      </c>
      <c r="E48" s="92">
        <v>33490177</v>
      </c>
      <c r="F48" s="113"/>
      <c r="G48" s="113"/>
      <c r="H48" s="113"/>
      <c r="I48" s="113"/>
      <c r="J48" s="77"/>
      <c r="K48" s="77"/>
      <c r="L48" s="77"/>
      <c r="M48" s="77"/>
      <c r="O48" s="77"/>
      <c r="P48" s="114"/>
    </row>
    <row r="49" spans="1:16" ht="16" thickBot="1" x14ac:dyDescent="0.2">
      <c r="A49" s="72" t="s">
        <v>246</v>
      </c>
      <c r="B49" s="92">
        <v>12076120580</v>
      </c>
      <c r="C49" s="92">
        <v>26452616717</v>
      </c>
      <c r="D49" s="92">
        <v>5019990904</v>
      </c>
      <c r="E49" s="92">
        <v>14947217226</v>
      </c>
      <c r="F49" s="113"/>
      <c r="G49" s="113"/>
      <c r="H49" s="113"/>
      <c r="I49" s="113"/>
      <c r="J49" s="77"/>
      <c r="K49" s="77"/>
      <c r="L49" s="77"/>
      <c r="M49" s="77"/>
      <c r="O49" s="77"/>
      <c r="P49" s="114"/>
    </row>
    <row r="50" spans="1:16" ht="15" x14ac:dyDescent="0.15">
      <c r="A50" s="84" t="s">
        <v>3</v>
      </c>
      <c r="B50" s="91">
        <v>705248881</v>
      </c>
      <c r="C50" s="91">
        <v>1252533703</v>
      </c>
      <c r="D50" s="91">
        <v>7327558</v>
      </c>
      <c r="E50" s="91">
        <v>107378902</v>
      </c>
      <c r="F50" s="113"/>
      <c r="G50" s="113"/>
      <c r="H50" s="113"/>
      <c r="I50" s="113"/>
      <c r="J50" s="77"/>
      <c r="K50" s="77"/>
      <c r="L50" s="77"/>
      <c r="M50" s="77"/>
      <c r="O50" s="77"/>
      <c r="P50" s="114"/>
    </row>
    <row r="51" spans="1:16" ht="16" thickBot="1" x14ac:dyDescent="0.2">
      <c r="A51" s="72" t="s">
        <v>8</v>
      </c>
      <c r="B51" s="92">
        <v>10946116056</v>
      </c>
      <c r="C51" s="92">
        <v>12114861624</v>
      </c>
      <c r="D51" s="92">
        <v>1924966232</v>
      </c>
      <c r="E51" s="92">
        <v>7887985819</v>
      </c>
      <c r="F51" s="113"/>
      <c r="G51" s="113"/>
      <c r="H51" s="113"/>
      <c r="I51" s="113"/>
      <c r="J51" s="77"/>
      <c r="K51" s="77"/>
      <c r="L51" s="77"/>
      <c r="M51" s="77"/>
      <c r="O51" s="77"/>
      <c r="P51" s="114"/>
    </row>
    <row r="52" spans="1:16" ht="16" thickBot="1" x14ac:dyDescent="0.2">
      <c r="A52" s="84" t="s">
        <v>247</v>
      </c>
      <c r="B52" s="91">
        <v>1017105917</v>
      </c>
      <c r="C52" s="91">
        <v>1489647149</v>
      </c>
      <c r="D52" s="91">
        <v>26069000</v>
      </c>
      <c r="E52" s="91">
        <v>26069000</v>
      </c>
      <c r="F52" s="113"/>
      <c r="G52" s="113"/>
      <c r="H52" s="113"/>
      <c r="I52" s="113"/>
      <c r="J52" s="77"/>
      <c r="K52" s="77"/>
      <c r="L52" s="77"/>
      <c r="M52" s="77"/>
      <c r="O52" s="77"/>
      <c r="P52" s="114"/>
    </row>
    <row r="53" spans="1:16" ht="15" x14ac:dyDescent="0.15">
      <c r="A53" s="84" t="s">
        <v>248</v>
      </c>
      <c r="B53" s="91">
        <v>5566613579</v>
      </c>
      <c r="C53" s="91">
        <v>5833488329</v>
      </c>
      <c r="D53" s="91">
        <v>2128110742</v>
      </c>
      <c r="E53" s="91">
        <v>2296040752</v>
      </c>
      <c r="F53" s="113"/>
      <c r="G53" s="113"/>
      <c r="H53" s="113"/>
      <c r="I53" s="113"/>
      <c r="J53" s="77"/>
      <c r="K53" s="77"/>
      <c r="L53" s="77"/>
      <c r="M53" s="77"/>
      <c r="O53" s="77"/>
      <c r="P53" s="114"/>
    </row>
    <row r="54" spans="1:16" ht="16" thickBot="1" x14ac:dyDescent="0.2">
      <c r="A54" s="72" t="s">
        <v>249</v>
      </c>
      <c r="B54" s="92">
        <v>773284933</v>
      </c>
      <c r="C54" s="92">
        <v>1025353833</v>
      </c>
      <c r="D54" s="92">
        <v>151208092</v>
      </c>
      <c r="E54" s="92">
        <v>249348362</v>
      </c>
      <c r="F54" s="113"/>
      <c r="G54" s="113"/>
      <c r="H54" s="113"/>
      <c r="I54" s="113"/>
      <c r="J54" s="77"/>
      <c r="K54" s="77"/>
      <c r="L54" s="77"/>
      <c r="M54" s="77"/>
      <c r="O54" s="77"/>
      <c r="P54" s="114"/>
    </row>
    <row r="55" spans="1:16" ht="16" thickBot="1" x14ac:dyDescent="0.2">
      <c r="A55" s="84" t="s">
        <v>5</v>
      </c>
      <c r="B55" s="91">
        <v>0</v>
      </c>
      <c r="C55" s="91">
        <v>0</v>
      </c>
      <c r="D55" s="91">
        <v>0</v>
      </c>
      <c r="E55" s="91">
        <v>0</v>
      </c>
      <c r="F55" s="113"/>
      <c r="G55" s="113"/>
      <c r="H55" s="113"/>
      <c r="I55" s="113"/>
      <c r="J55" s="77"/>
      <c r="K55" s="77"/>
      <c r="L55" s="77"/>
      <c r="M55" s="77"/>
      <c r="O55" s="77"/>
      <c r="P55" s="114"/>
    </row>
    <row r="56" spans="1:16" ht="31" thickBot="1" x14ac:dyDescent="0.2">
      <c r="A56" s="84" t="s">
        <v>250</v>
      </c>
      <c r="B56" s="91">
        <v>297800000</v>
      </c>
      <c r="C56" s="91">
        <v>300000000</v>
      </c>
      <c r="D56" s="91">
        <v>1</v>
      </c>
      <c r="E56" s="91">
        <v>0</v>
      </c>
      <c r="F56" s="113"/>
      <c r="G56" s="113"/>
      <c r="H56" s="113"/>
      <c r="I56" s="113"/>
      <c r="J56" s="77"/>
      <c r="K56" s="77"/>
      <c r="L56" s="77"/>
      <c r="M56" s="77"/>
      <c r="O56" s="77"/>
      <c r="P56" s="114"/>
    </row>
    <row r="57" spans="1:16" ht="16" thickBot="1" x14ac:dyDescent="0.2">
      <c r="A57" s="72" t="s">
        <v>251</v>
      </c>
      <c r="B57" s="91">
        <v>0</v>
      </c>
      <c r="C57" s="91">
        <v>0</v>
      </c>
      <c r="D57" s="91">
        <v>0</v>
      </c>
      <c r="E57" s="91">
        <v>0</v>
      </c>
      <c r="F57" s="113"/>
      <c r="G57" s="113"/>
      <c r="H57" s="113"/>
      <c r="I57" s="113"/>
      <c r="J57" s="77"/>
      <c r="K57" s="77"/>
      <c r="L57" s="77"/>
      <c r="M57" s="77"/>
      <c r="O57" s="77"/>
      <c r="P57" s="114"/>
    </row>
    <row r="58" spans="1:16" ht="16" thickBot="1" x14ac:dyDescent="0.2">
      <c r="A58" s="72" t="s">
        <v>17</v>
      </c>
      <c r="B58" s="91">
        <v>1961036880</v>
      </c>
      <c r="C58" s="91">
        <v>2549639283</v>
      </c>
      <c r="D58" s="91">
        <v>40818443</v>
      </c>
      <c r="E58" s="91">
        <v>190938306</v>
      </c>
      <c r="F58" s="113"/>
      <c r="G58" s="113"/>
      <c r="H58" s="113"/>
      <c r="I58" s="113"/>
      <c r="J58" s="77"/>
      <c r="K58" s="77"/>
      <c r="L58" s="77"/>
      <c r="M58" s="77"/>
      <c r="O58" s="77"/>
      <c r="P58" s="114"/>
    </row>
    <row r="59" spans="1:16" ht="16" thickBot="1" x14ac:dyDescent="0.2">
      <c r="A59" s="72" t="s">
        <v>252</v>
      </c>
      <c r="B59" s="91">
        <v>0</v>
      </c>
      <c r="C59" s="91">
        <v>0</v>
      </c>
      <c r="D59" s="91">
        <v>0</v>
      </c>
      <c r="E59" s="91">
        <v>0</v>
      </c>
      <c r="F59" s="113"/>
      <c r="G59" s="113"/>
      <c r="H59" s="113"/>
      <c r="I59" s="113"/>
      <c r="J59" s="77"/>
      <c r="K59" s="77"/>
      <c r="L59" s="77"/>
      <c r="M59" s="77"/>
      <c r="O59" s="77"/>
      <c r="P59" s="114"/>
    </row>
    <row r="60" spans="1:16" ht="16" thickBot="1" x14ac:dyDescent="0.2">
      <c r="A60" s="72" t="s">
        <v>253</v>
      </c>
      <c r="B60" s="91">
        <v>1016488</v>
      </c>
      <c r="C60" s="91">
        <v>60903362</v>
      </c>
      <c r="D60" s="91">
        <v>233827</v>
      </c>
      <c r="E60" s="91">
        <f>+D60</f>
        <v>233827</v>
      </c>
      <c r="F60" s="113"/>
      <c r="G60" s="113"/>
      <c r="H60" s="113"/>
      <c r="I60" s="113"/>
      <c r="J60" s="77"/>
      <c r="K60" s="77"/>
      <c r="L60" s="77"/>
      <c r="M60" s="77"/>
      <c r="O60" s="77"/>
      <c r="P60" s="114"/>
    </row>
    <row r="61" spans="1:16" ht="16" thickBot="1" x14ac:dyDescent="0.2">
      <c r="A61" s="72" t="s">
        <v>254</v>
      </c>
      <c r="B61" s="91">
        <v>128813790</v>
      </c>
      <c r="C61" s="91">
        <v>178813790</v>
      </c>
      <c r="D61" s="91">
        <v>36564745</v>
      </c>
      <c r="E61" s="91">
        <v>36564745</v>
      </c>
      <c r="F61" s="113"/>
      <c r="G61" s="113"/>
      <c r="H61" s="113"/>
      <c r="I61" s="113"/>
      <c r="J61" s="77"/>
      <c r="K61" s="77"/>
      <c r="L61" s="77"/>
      <c r="M61" s="77"/>
      <c r="O61" s="77"/>
      <c r="P61" s="114"/>
    </row>
    <row r="62" spans="1:16" ht="16" thickBot="1" x14ac:dyDescent="0.2">
      <c r="A62" s="72" t="s">
        <v>195</v>
      </c>
      <c r="B62" s="91">
        <v>795709321</v>
      </c>
      <c r="C62" s="91">
        <v>935709321</v>
      </c>
      <c r="D62" s="91">
        <v>12619841</v>
      </c>
      <c r="E62" s="91">
        <v>33786051</v>
      </c>
      <c r="F62" s="113"/>
      <c r="G62" s="113"/>
      <c r="H62" s="113"/>
      <c r="I62" s="113"/>
      <c r="J62" s="77"/>
      <c r="K62" s="77"/>
      <c r="L62" s="77"/>
      <c r="M62" s="77"/>
      <c r="O62" s="77"/>
      <c r="P62" s="114"/>
    </row>
    <row r="63" spans="1:16" ht="16" thickBot="1" x14ac:dyDescent="0.2">
      <c r="A63" s="72" t="s">
        <v>255</v>
      </c>
      <c r="B63" s="91">
        <v>291386000</v>
      </c>
      <c r="C63" s="91">
        <v>371386000</v>
      </c>
      <c r="D63" s="91">
        <v>7702000</v>
      </c>
      <c r="E63" s="91">
        <v>7702000</v>
      </c>
      <c r="F63" s="113"/>
      <c r="G63" s="113"/>
      <c r="H63" s="113"/>
      <c r="I63" s="113"/>
      <c r="J63" s="77"/>
      <c r="K63" s="77"/>
      <c r="L63" s="77"/>
      <c r="M63" s="77"/>
      <c r="O63" s="77"/>
      <c r="P63" s="114"/>
    </row>
    <row r="64" spans="1:16" ht="16" thickBot="1" x14ac:dyDescent="0.2">
      <c r="A64" s="84" t="s">
        <v>256</v>
      </c>
      <c r="B64" s="92">
        <v>2201614818</v>
      </c>
      <c r="C64" s="92">
        <v>2281916028</v>
      </c>
      <c r="D64" s="92">
        <v>802652024</v>
      </c>
      <c r="E64" s="92">
        <v>1129095345</v>
      </c>
      <c r="F64" s="113"/>
      <c r="G64" s="113"/>
      <c r="H64" s="113"/>
      <c r="I64" s="113"/>
      <c r="J64" s="77"/>
      <c r="K64" s="77"/>
      <c r="L64" s="77"/>
      <c r="M64" s="77"/>
      <c r="O64" s="77"/>
      <c r="P64" s="114"/>
    </row>
    <row r="65" spans="1:16" ht="16" thickBot="1" x14ac:dyDescent="0.2">
      <c r="A65" s="72" t="s">
        <v>257</v>
      </c>
      <c r="B65" s="91">
        <v>4569174650</v>
      </c>
      <c r="C65" s="91">
        <v>6713424846</v>
      </c>
      <c r="D65" s="91">
        <v>1148965107</v>
      </c>
      <c r="E65" s="91">
        <v>1148965107</v>
      </c>
      <c r="F65" s="113"/>
      <c r="G65" s="113"/>
      <c r="H65" s="113"/>
      <c r="I65" s="113"/>
      <c r="J65" s="77"/>
      <c r="K65" s="77"/>
      <c r="L65" s="77"/>
      <c r="M65" s="77"/>
      <c r="O65" s="77"/>
      <c r="P65" s="114"/>
    </row>
    <row r="66" spans="1:16" ht="31" thickBot="1" x14ac:dyDescent="0.2">
      <c r="A66" s="72" t="s">
        <v>258</v>
      </c>
      <c r="B66" s="91">
        <v>781252250</v>
      </c>
      <c r="C66" s="91">
        <v>862480150</v>
      </c>
      <c r="D66" s="91">
        <v>463086300</v>
      </c>
      <c r="E66" s="91">
        <v>463086300</v>
      </c>
      <c r="F66" s="113"/>
      <c r="G66" s="113"/>
      <c r="H66" s="113"/>
      <c r="I66" s="113"/>
      <c r="J66" s="77"/>
      <c r="K66" s="77"/>
      <c r="L66" s="77"/>
      <c r="M66" s="77"/>
      <c r="O66" s="77"/>
      <c r="P66" s="114"/>
    </row>
    <row r="67" spans="1:16" ht="16" thickBot="1" x14ac:dyDescent="0.2">
      <c r="A67" s="84" t="s">
        <v>2</v>
      </c>
      <c r="B67" s="91">
        <v>0</v>
      </c>
      <c r="C67" s="91">
        <v>0</v>
      </c>
      <c r="D67" s="91">
        <v>0</v>
      </c>
      <c r="E67" s="91">
        <v>0</v>
      </c>
      <c r="F67" s="113"/>
      <c r="G67" s="113"/>
      <c r="H67" s="113"/>
      <c r="I67" s="113"/>
      <c r="J67" s="77"/>
      <c r="K67" s="77"/>
      <c r="L67" s="77"/>
      <c r="M67" s="77"/>
      <c r="O67" s="77"/>
      <c r="P67" s="114"/>
    </row>
    <row r="68" spans="1:16" ht="15" x14ac:dyDescent="0.15">
      <c r="A68" s="72" t="s">
        <v>259</v>
      </c>
      <c r="B68" s="91">
        <v>656617464</v>
      </c>
      <c r="C68" s="91">
        <v>1134117464</v>
      </c>
      <c r="D68" s="91">
        <v>1000000</v>
      </c>
      <c r="E68" s="91">
        <v>206925514</v>
      </c>
      <c r="F68" s="113"/>
      <c r="G68" s="113"/>
      <c r="H68" s="113"/>
      <c r="I68" s="113"/>
      <c r="J68" s="77"/>
      <c r="K68" s="77"/>
      <c r="L68" s="77"/>
      <c r="M68" s="77"/>
      <c r="O68" s="77"/>
      <c r="P68" s="114"/>
    </row>
    <row r="69" spans="1:16" ht="16" thickBot="1" x14ac:dyDescent="0.2">
      <c r="A69" s="72" t="s">
        <v>198</v>
      </c>
      <c r="B69" s="92">
        <v>698296243</v>
      </c>
      <c r="C69" s="92">
        <v>1922796243</v>
      </c>
      <c r="D69" s="92">
        <v>11000000</v>
      </c>
      <c r="E69" s="92">
        <f>+D69</f>
        <v>11000000</v>
      </c>
      <c r="F69" s="113"/>
      <c r="G69" s="113"/>
      <c r="H69" s="113"/>
      <c r="I69" s="113"/>
      <c r="J69" s="77"/>
      <c r="K69" s="77"/>
      <c r="L69" s="77"/>
      <c r="M69" s="77"/>
      <c r="O69" s="77"/>
      <c r="P69" s="114"/>
    </row>
    <row r="70" spans="1:16" ht="15" x14ac:dyDescent="0.15">
      <c r="A70" s="84" t="s">
        <v>260</v>
      </c>
      <c r="B70" s="92">
        <v>1864257378</v>
      </c>
      <c r="C70" s="92">
        <v>3023281535</v>
      </c>
      <c r="D70" s="92">
        <v>316203863</v>
      </c>
      <c r="E70" s="92">
        <v>1273047695</v>
      </c>
      <c r="F70" s="113"/>
      <c r="G70" s="113"/>
      <c r="H70" s="113"/>
      <c r="I70" s="113"/>
      <c r="J70" s="77"/>
      <c r="K70" s="77"/>
      <c r="L70" s="77"/>
      <c r="M70" s="77"/>
      <c r="O70" s="77"/>
      <c r="P70" s="114"/>
    </row>
    <row r="71" spans="1:16" ht="30" x14ac:dyDescent="0.15">
      <c r="A71" s="149" t="s">
        <v>261</v>
      </c>
      <c r="B71" s="92">
        <v>297777403</v>
      </c>
      <c r="C71" s="92">
        <v>557534287</v>
      </c>
      <c r="D71" s="92">
        <v>25304108</v>
      </c>
      <c r="E71" s="92">
        <v>41180453</v>
      </c>
      <c r="F71" s="113"/>
      <c r="G71" s="113"/>
      <c r="H71" s="113"/>
      <c r="I71" s="113"/>
      <c r="J71" s="77"/>
      <c r="K71" s="77"/>
      <c r="L71" s="77"/>
      <c r="M71" s="77"/>
      <c r="O71" s="77"/>
      <c r="P71" s="114"/>
    </row>
    <row r="72" spans="1:16" ht="31" thickBot="1" x14ac:dyDescent="0.2">
      <c r="A72" s="72" t="s">
        <v>262</v>
      </c>
      <c r="B72" s="92">
        <v>226667214</v>
      </c>
      <c r="C72" s="92">
        <v>230982176</v>
      </c>
      <c r="D72" s="92">
        <v>20757622</v>
      </c>
      <c r="E72" s="92">
        <v>20757622</v>
      </c>
      <c r="F72" s="113"/>
      <c r="G72" s="113"/>
      <c r="H72" s="113"/>
      <c r="I72" s="113"/>
      <c r="J72" s="77"/>
      <c r="K72" s="77"/>
      <c r="L72" s="77"/>
      <c r="M72" s="77"/>
      <c r="O72" s="77"/>
      <c r="P72" s="114"/>
    </row>
    <row r="73" spans="1:16" ht="16" thickBot="1" x14ac:dyDescent="0.2">
      <c r="A73" s="72" t="s">
        <v>263</v>
      </c>
      <c r="B73" s="91">
        <v>1730242069</v>
      </c>
      <c r="C73" s="91">
        <v>3407167827</v>
      </c>
      <c r="D73" s="91">
        <v>336681750</v>
      </c>
      <c r="E73" s="91">
        <v>1683393139</v>
      </c>
      <c r="F73" s="113"/>
      <c r="G73" s="113"/>
      <c r="H73" s="113"/>
      <c r="I73" s="113"/>
      <c r="J73" s="77"/>
      <c r="K73" s="77"/>
      <c r="L73" s="77"/>
      <c r="M73" s="77"/>
      <c r="O73" s="77"/>
      <c r="P73" s="114"/>
    </row>
    <row r="74" spans="1:16" ht="31" thickBot="1" x14ac:dyDescent="0.2">
      <c r="A74" s="150" t="s">
        <v>264</v>
      </c>
      <c r="B74" s="91">
        <v>9939225668</v>
      </c>
      <c r="C74" s="91">
        <v>15828521884</v>
      </c>
      <c r="D74" s="91">
        <v>5099941285</v>
      </c>
      <c r="E74" s="91">
        <v>5144575579</v>
      </c>
      <c r="F74" s="113"/>
      <c r="G74" s="113"/>
      <c r="H74" s="113"/>
      <c r="I74" s="113"/>
      <c r="J74" s="77"/>
      <c r="K74" s="77"/>
      <c r="L74" s="77"/>
      <c r="M74" s="77"/>
      <c r="O74" s="77"/>
      <c r="P74" s="114"/>
    </row>
    <row r="75" spans="1:16" ht="45" x14ac:dyDescent="0.15">
      <c r="A75" s="72" t="s">
        <v>265</v>
      </c>
      <c r="B75" s="91">
        <v>7499974647</v>
      </c>
      <c r="C75" s="91">
        <v>10540065059</v>
      </c>
      <c r="D75" s="91">
        <v>4046910335</v>
      </c>
      <c r="E75" s="91">
        <v>4046910335</v>
      </c>
      <c r="F75" s="113"/>
      <c r="G75" s="113"/>
      <c r="H75" s="113"/>
      <c r="I75" s="113"/>
      <c r="J75" s="77"/>
      <c r="K75" s="77"/>
      <c r="L75" s="77"/>
      <c r="M75" s="77"/>
      <c r="O75" s="77"/>
      <c r="P75" s="114"/>
    </row>
    <row r="76" spans="1:16" ht="16" thickBot="1" x14ac:dyDescent="0.2">
      <c r="A76" s="72" t="s">
        <v>266</v>
      </c>
      <c r="B76" s="92">
        <v>473214000</v>
      </c>
      <c r="C76" s="92">
        <v>1263930000</v>
      </c>
      <c r="D76" s="92">
        <v>20795000</v>
      </c>
      <c r="E76" s="92">
        <v>199807000</v>
      </c>
      <c r="F76" s="113"/>
      <c r="G76" s="113"/>
      <c r="H76" s="113"/>
      <c r="I76" s="113"/>
      <c r="J76" s="77"/>
      <c r="K76" s="77"/>
      <c r="L76" s="77"/>
      <c r="M76" s="77"/>
      <c r="O76" s="77"/>
      <c r="P76" s="114"/>
    </row>
    <row r="77" spans="1:16" ht="16" thickBot="1" x14ac:dyDescent="0.2">
      <c r="A77" s="84" t="s">
        <v>267</v>
      </c>
      <c r="B77" s="92">
        <v>583212000</v>
      </c>
      <c r="C77" s="92">
        <v>692140000</v>
      </c>
      <c r="D77" s="92">
        <v>5854000</v>
      </c>
      <c r="E77" s="92">
        <v>5854000</v>
      </c>
      <c r="F77" s="113"/>
      <c r="G77" s="113"/>
      <c r="H77" s="113"/>
      <c r="I77" s="113"/>
      <c r="J77" s="77"/>
      <c r="K77" s="77"/>
      <c r="L77" s="77"/>
      <c r="M77" s="77"/>
      <c r="O77" s="77"/>
      <c r="P77" s="114"/>
    </row>
    <row r="78" spans="1:16" ht="15" x14ac:dyDescent="0.15">
      <c r="A78" s="72" t="s">
        <v>268</v>
      </c>
      <c r="B78" s="91">
        <v>6046748044</v>
      </c>
      <c r="C78" s="91">
        <v>6312385656</v>
      </c>
      <c r="D78" s="91">
        <v>2265649304</v>
      </c>
      <c r="E78" s="91">
        <v>2592231586</v>
      </c>
      <c r="F78" s="113"/>
      <c r="G78" s="113"/>
      <c r="H78" s="113"/>
      <c r="I78" s="113"/>
      <c r="J78" s="77"/>
      <c r="K78" s="77"/>
      <c r="L78" s="77"/>
      <c r="M78" s="77"/>
      <c r="O78" s="77"/>
      <c r="P78" s="114"/>
    </row>
    <row r="79" spans="1:16" ht="16" thickBot="1" x14ac:dyDescent="0.2">
      <c r="A79" s="72" t="s">
        <v>269</v>
      </c>
      <c r="B79" s="92">
        <v>962221580</v>
      </c>
      <c r="C79" s="92">
        <v>1732463833</v>
      </c>
      <c r="D79" s="92">
        <v>156914378</v>
      </c>
      <c r="E79" s="92">
        <v>835764180</v>
      </c>
      <c r="F79" s="113"/>
      <c r="G79" s="113"/>
      <c r="H79" s="113"/>
      <c r="I79" s="113"/>
      <c r="J79" s="77"/>
      <c r="K79" s="77"/>
      <c r="L79" s="77"/>
      <c r="M79" s="77"/>
      <c r="O79" s="77"/>
      <c r="P79" s="114"/>
    </row>
    <row r="80" spans="1:16" ht="16" thickBot="1" x14ac:dyDescent="0.2">
      <c r="A80" s="84" t="s">
        <v>192</v>
      </c>
      <c r="B80" s="91">
        <v>650289671</v>
      </c>
      <c r="C80" s="91">
        <v>1173229023</v>
      </c>
      <c r="D80" s="91">
        <v>55477653</v>
      </c>
      <c r="E80" s="91">
        <v>168900783</v>
      </c>
      <c r="F80" s="113"/>
      <c r="G80" s="113"/>
      <c r="H80" s="113"/>
      <c r="I80" s="113"/>
      <c r="J80" s="77"/>
      <c r="K80" s="77"/>
      <c r="L80" s="77"/>
      <c r="M80" s="77"/>
      <c r="O80" s="77"/>
      <c r="P80" s="114"/>
    </row>
    <row r="81" spans="1:16" ht="31" thickBot="1" x14ac:dyDescent="0.2">
      <c r="A81" s="84" t="s">
        <v>270</v>
      </c>
      <c r="B81" s="92">
        <v>1505624460</v>
      </c>
      <c r="C81" s="92">
        <v>2242849799</v>
      </c>
      <c r="D81" s="92">
        <v>239961721</v>
      </c>
      <c r="E81" s="92">
        <v>525106167</v>
      </c>
      <c r="F81" s="113"/>
      <c r="G81" s="113"/>
      <c r="H81" s="113"/>
      <c r="I81" s="113"/>
      <c r="J81" s="77"/>
      <c r="K81" s="77"/>
      <c r="L81" s="77"/>
      <c r="M81" s="77"/>
      <c r="O81" s="77"/>
      <c r="P81" s="114"/>
    </row>
    <row r="82" spans="1:16" ht="16" thickBot="1" x14ac:dyDescent="0.2">
      <c r="A82" s="84" t="s">
        <v>271</v>
      </c>
      <c r="B82" s="92">
        <v>473359088</v>
      </c>
      <c r="C82" s="92">
        <f>+B82</f>
        <v>473359088</v>
      </c>
      <c r="D82" s="92">
        <v>3359088</v>
      </c>
      <c r="E82" s="92">
        <f>+D82</f>
        <v>3359088</v>
      </c>
      <c r="F82" s="113"/>
      <c r="G82" s="113"/>
      <c r="H82" s="113"/>
      <c r="I82" s="113"/>
      <c r="J82" s="77"/>
      <c r="K82" s="77"/>
      <c r="L82" s="77"/>
      <c r="M82" s="77"/>
      <c r="O82" s="77"/>
      <c r="P82" s="114"/>
    </row>
    <row r="83" spans="1:16" ht="15" x14ac:dyDescent="0.15">
      <c r="A83" s="72" t="s">
        <v>272</v>
      </c>
      <c r="B83" s="91">
        <v>3925835657</v>
      </c>
      <c r="C83" s="91">
        <v>5899229050</v>
      </c>
      <c r="D83" s="91">
        <v>1750071261</v>
      </c>
      <c r="E83" s="91">
        <v>1808060312</v>
      </c>
      <c r="F83" s="113"/>
      <c r="G83" s="113"/>
      <c r="H83" s="113"/>
      <c r="I83" s="113"/>
      <c r="J83" s="77"/>
      <c r="K83" s="77"/>
      <c r="L83" s="77"/>
      <c r="M83" s="77"/>
      <c r="O83" s="77"/>
      <c r="P83" s="114"/>
    </row>
    <row r="84" spans="1:16" ht="16" thickBot="1" x14ac:dyDescent="0.2">
      <c r="A84" s="72" t="s">
        <v>194</v>
      </c>
      <c r="B84" s="92">
        <v>1740890020</v>
      </c>
      <c r="C84" s="92">
        <v>2204364173</v>
      </c>
      <c r="D84" s="92">
        <v>468965558</v>
      </c>
      <c r="E84" s="92">
        <v>677328690</v>
      </c>
      <c r="F84" s="113"/>
      <c r="G84" s="113"/>
      <c r="H84" s="113"/>
      <c r="I84" s="113"/>
      <c r="J84" s="77"/>
      <c r="K84" s="77"/>
      <c r="L84" s="77"/>
      <c r="M84" s="77"/>
      <c r="O84" s="77"/>
      <c r="P84" s="114"/>
    </row>
    <row r="85" spans="1:16" ht="30" x14ac:dyDescent="0.15">
      <c r="A85" s="84" t="s">
        <v>273</v>
      </c>
      <c r="B85" s="91">
        <v>0</v>
      </c>
      <c r="C85" s="91">
        <v>0</v>
      </c>
      <c r="D85" s="91">
        <v>0</v>
      </c>
      <c r="E85" s="91">
        <v>0</v>
      </c>
      <c r="F85" s="113"/>
      <c r="G85" s="113"/>
      <c r="H85" s="113"/>
      <c r="I85" s="113"/>
      <c r="J85" s="77"/>
      <c r="K85" s="77"/>
      <c r="L85" s="77"/>
      <c r="M85" s="77"/>
      <c r="O85" s="77"/>
      <c r="P85" s="114"/>
    </row>
    <row r="86" spans="1:16" ht="16" thickBot="1" x14ac:dyDescent="0.2">
      <c r="A86" s="72" t="s">
        <v>274</v>
      </c>
      <c r="B86" s="92">
        <v>557806783</v>
      </c>
      <c r="C86" s="92">
        <v>562606873</v>
      </c>
      <c r="D86" s="92">
        <v>1755000</v>
      </c>
      <c r="E86" s="92">
        <v>60461700</v>
      </c>
      <c r="F86" s="113"/>
      <c r="G86" s="113"/>
      <c r="H86" s="113"/>
      <c r="I86" s="113"/>
      <c r="J86" s="77"/>
      <c r="K86" s="77"/>
      <c r="L86" s="77"/>
      <c r="M86" s="77"/>
      <c r="O86" s="77"/>
      <c r="P86" s="114"/>
    </row>
    <row r="87" spans="1:16" ht="15" x14ac:dyDescent="0.15">
      <c r="A87" s="72" t="s">
        <v>275</v>
      </c>
      <c r="B87" s="91">
        <v>2849188502</v>
      </c>
      <c r="C87" s="91">
        <v>3586386257</v>
      </c>
      <c r="D87" s="91">
        <v>1810094901</v>
      </c>
      <c r="E87" s="91">
        <v>2004133608</v>
      </c>
      <c r="F87" s="113"/>
      <c r="G87" s="113"/>
      <c r="H87" s="113"/>
      <c r="I87" s="113"/>
      <c r="J87" s="77"/>
      <c r="K87" s="77"/>
      <c r="L87" s="77"/>
      <c r="M87" s="77"/>
      <c r="O87" s="77"/>
      <c r="P87" s="114"/>
    </row>
    <row r="88" spans="1:16" ht="15" x14ac:dyDescent="0.15">
      <c r="A88" s="72" t="s">
        <v>190</v>
      </c>
      <c r="B88" s="92">
        <v>760472921</v>
      </c>
      <c r="C88" s="92">
        <v>1065091368</v>
      </c>
      <c r="D88" s="92">
        <v>97390175</v>
      </c>
      <c r="E88" s="92">
        <v>169451429</v>
      </c>
      <c r="F88" s="113"/>
      <c r="G88" s="113"/>
      <c r="H88" s="113"/>
      <c r="I88" s="113"/>
      <c r="J88" s="77"/>
      <c r="K88" s="77"/>
      <c r="L88" s="77"/>
      <c r="M88" s="77"/>
      <c r="O88" s="77"/>
      <c r="P88" s="114"/>
    </row>
    <row r="89" spans="1:16" ht="16" thickBot="1" x14ac:dyDescent="0.2">
      <c r="A89" s="72" t="s">
        <v>276</v>
      </c>
      <c r="B89" s="92">
        <v>148484516</v>
      </c>
      <c r="C89" s="92">
        <v>154359465</v>
      </c>
      <c r="D89" s="92">
        <v>27059271</v>
      </c>
      <c r="E89" s="92">
        <v>27059271</v>
      </c>
      <c r="F89" s="113"/>
      <c r="G89" s="113"/>
      <c r="H89" s="113"/>
      <c r="I89" s="113"/>
      <c r="J89" s="77"/>
      <c r="K89" s="77"/>
      <c r="L89" s="77"/>
      <c r="M89" s="77"/>
      <c r="O89" s="77"/>
      <c r="P89" s="114"/>
    </row>
    <row r="90" spans="1:16" ht="31" thickBot="1" x14ac:dyDescent="0.2">
      <c r="A90" s="72" t="s">
        <v>277</v>
      </c>
      <c r="B90" s="91">
        <v>1988177550</v>
      </c>
      <c r="C90" s="91">
        <v>3411810370</v>
      </c>
      <c r="D90" s="91">
        <v>634775914</v>
      </c>
      <c r="E90" s="91">
        <v>951428813</v>
      </c>
      <c r="F90" s="113"/>
      <c r="G90" s="113"/>
      <c r="H90" s="113"/>
      <c r="I90" s="113"/>
      <c r="J90" s="77"/>
      <c r="K90" s="77"/>
      <c r="L90" s="77"/>
      <c r="M90" s="77"/>
      <c r="O90" s="77"/>
      <c r="P90" s="114"/>
    </row>
    <row r="91" spans="1:16" ht="30" x14ac:dyDescent="0.15">
      <c r="A91" s="72" t="s">
        <v>278</v>
      </c>
      <c r="B91" s="91">
        <v>2580793898</v>
      </c>
      <c r="C91" s="91">
        <v>2957223104</v>
      </c>
      <c r="D91" s="91">
        <v>174514168</v>
      </c>
      <c r="E91" s="91">
        <v>1491748519</v>
      </c>
      <c r="F91" s="113"/>
      <c r="G91" s="113"/>
      <c r="H91" s="113"/>
      <c r="I91" s="113"/>
      <c r="J91" s="77"/>
      <c r="K91" s="77"/>
      <c r="L91" s="77"/>
      <c r="M91" s="77"/>
      <c r="O91" s="77"/>
      <c r="P91" s="114"/>
    </row>
    <row r="92" spans="1:16" ht="15" x14ac:dyDescent="0.15">
      <c r="A92" s="72" t="s">
        <v>9</v>
      </c>
      <c r="B92" s="92">
        <v>524882644</v>
      </c>
      <c r="C92" s="92">
        <v>606654000</v>
      </c>
      <c r="D92" s="92">
        <v>928000</v>
      </c>
      <c r="E92" s="92">
        <f>+D92</f>
        <v>928000</v>
      </c>
      <c r="F92" s="113"/>
      <c r="G92" s="113"/>
      <c r="H92" s="113"/>
      <c r="I92" s="113"/>
      <c r="J92" s="77"/>
      <c r="K92" s="77"/>
      <c r="L92" s="77"/>
      <c r="M92" s="77"/>
      <c r="O92" s="77"/>
      <c r="P92" s="114"/>
    </row>
    <row r="93" spans="1:16" ht="16" thickBot="1" x14ac:dyDescent="0.2">
      <c r="A93" s="72" t="s">
        <v>279</v>
      </c>
      <c r="B93" s="92">
        <v>471291000</v>
      </c>
      <c r="C93" s="92">
        <v>535366000</v>
      </c>
      <c r="D93" s="92">
        <v>1000000</v>
      </c>
      <c r="E93" s="92">
        <v>61938000</v>
      </c>
      <c r="F93" s="113"/>
      <c r="G93" s="113"/>
      <c r="H93" s="113"/>
      <c r="I93" s="113"/>
      <c r="J93" s="77"/>
      <c r="K93" s="77"/>
      <c r="L93" s="77"/>
      <c r="M93" s="77"/>
      <c r="O93" s="77"/>
      <c r="P93" s="114"/>
    </row>
    <row r="94" spans="1:16" ht="16" thickBot="1" x14ac:dyDescent="0.2">
      <c r="A94" s="72" t="s">
        <v>204</v>
      </c>
      <c r="B94" s="91">
        <v>51226432000</v>
      </c>
      <c r="C94" s="91">
        <v>52791155000</v>
      </c>
      <c r="D94" s="91">
        <v>31011374000</v>
      </c>
      <c r="E94" s="91">
        <v>31011374000</v>
      </c>
      <c r="F94" s="113"/>
      <c r="G94" s="113"/>
      <c r="H94" s="113"/>
      <c r="I94" s="113"/>
      <c r="J94" s="77"/>
      <c r="K94" s="77"/>
      <c r="L94" s="77"/>
      <c r="M94" s="77"/>
      <c r="O94" s="77"/>
      <c r="P94" s="114"/>
    </row>
    <row r="95" spans="1:16" ht="15" x14ac:dyDescent="0.15">
      <c r="A95" s="72" t="s">
        <v>280</v>
      </c>
      <c r="B95" s="91">
        <v>1982128000</v>
      </c>
      <c r="C95" s="91">
        <v>2109892000</v>
      </c>
      <c r="D95" s="91">
        <v>1255183000</v>
      </c>
      <c r="E95" s="91">
        <v>1690174000</v>
      </c>
      <c r="F95" s="113"/>
      <c r="G95" s="113"/>
      <c r="H95" s="113"/>
      <c r="I95" s="113"/>
      <c r="J95" s="77"/>
      <c r="K95" s="77"/>
      <c r="L95" s="77"/>
      <c r="M95" s="77"/>
      <c r="O95" s="77"/>
      <c r="P95" s="114"/>
    </row>
    <row r="96" spans="1:16" ht="15" x14ac:dyDescent="0.15">
      <c r="A96" s="72" t="s">
        <v>281</v>
      </c>
      <c r="B96" s="92">
        <v>5432126070</v>
      </c>
      <c r="C96" s="92">
        <v>7565688340</v>
      </c>
      <c r="D96" s="92">
        <v>2042649216</v>
      </c>
      <c r="E96" s="92">
        <v>2516728999</v>
      </c>
      <c r="F96" s="113"/>
      <c r="G96" s="113"/>
      <c r="H96" s="113"/>
      <c r="I96" s="113"/>
      <c r="J96" s="77"/>
      <c r="K96" s="77"/>
      <c r="L96" s="77"/>
      <c r="M96" s="77"/>
      <c r="O96" s="77"/>
      <c r="P96" s="114"/>
    </row>
    <row r="97" spans="1:16" ht="16" thickBot="1" x14ac:dyDescent="0.2">
      <c r="A97" s="72" t="s">
        <v>282</v>
      </c>
      <c r="B97" s="92">
        <v>2583116407</v>
      </c>
      <c r="C97" s="92">
        <v>2735326720</v>
      </c>
      <c r="D97" s="92">
        <v>746305669</v>
      </c>
      <c r="E97" s="92">
        <v>1186136562</v>
      </c>
      <c r="F97" s="113"/>
      <c r="G97" s="113"/>
      <c r="H97" s="113"/>
      <c r="I97" s="113"/>
      <c r="J97" s="77"/>
      <c r="K97" s="77"/>
      <c r="L97" s="77"/>
      <c r="M97" s="77"/>
      <c r="O97" s="77"/>
      <c r="P97" s="114"/>
    </row>
    <row r="98" spans="1:16" ht="16" thickBot="1" x14ac:dyDescent="0.2">
      <c r="A98" s="84" t="s">
        <v>283</v>
      </c>
      <c r="B98" s="93">
        <v>1786953368</v>
      </c>
      <c r="C98" s="93">
        <v>1832083768</v>
      </c>
      <c r="D98" s="93">
        <v>64253626</v>
      </c>
      <c r="E98" s="93">
        <v>64253626</v>
      </c>
      <c r="F98" s="113"/>
      <c r="G98" s="113"/>
      <c r="H98" s="113"/>
      <c r="I98" s="113"/>
      <c r="J98" s="77"/>
      <c r="K98" s="77"/>
      <c r="L98" s="77"/>
      <c r="M98" s="77"/>
      <c r="O98" s="77"/>
      <c r="P98" s="114"/>
    </row>
    <row r="99" spans="1:16" ht="16" thickBot="1" x14ac:dyDescent="0.2">
      <c r="A99" s="84" t="s">
        <v>284</v>
      </c>
      <c r="B99" s="91">
        <v>3973047703</v>
      </c>
      <c r="C99" s="91">
        <v>4332046730</v>
      </c>
      <c r="D99" s="91">
        <v>1126193208</v>
      </c>
      <c r="E99" s="91">
        <v>1163693208</v>
      </c>
      <c r="F99" s="113"/>
      <c r="G99" s="113"/>
      <c r="H99" s="113"/>
      <c r="I99" s="113"/>
      <c r="J99" s="77"/>
      <c r="K99" s="77"/>
      <c r="L99" s="77"/>
      <c r="M99" s="77"/>
      <c r="O99" s="77"/>
      <c r="P99" s="114"/>
    </row>
    <row r="100" spans="1:16" ht="15" x14ac:dyDescent="0.15">
      <c r="A100" s="84" t="s">
        <v>203</v>
      </c>
      <c r="B100" s="91">
        <v>3664902910</v>
      </c>
      <c r="C100" s="91">
        <v>4793075872</v>
      </c>
      <c r="D100" s="91">
        <v>417879801</v>
      </c>
      <c r="E100" s="91">
        <v>1306785735</v>
      </c>
      <c r="F100" s="113"/>
      <c r="G100" s="113"/>
      <c r="H100" s="113"/>
      <c r="I100" s="113"/>
      <c r="J100" s="77"/>
      <c r="K100" s="77"/>
      <c r="L100" s="77"/>
      <c r="M100" s="77"/>
      <c r="O100" s="77"/>
      <c r="P100" s="114"/>
    </row>
    <row r="101" spans="1:16" ht="15" x14ac:dyDescent="0.15">
      <c r="A101" s="72" t="s">
        <v>199</v>
      </c>
      <c r="B101" s="92">
        <v>2282464518</v>
      </c>
      <c r="C101" s="92">
        <v>2966804947</v>
      </c>
      <c r="D101" s="92">
        <v>59281350</v>
      </c>
      <c r="E101" s="92">
        <v>184781877</v>
      </c>
      <c r="F101" s="113"/>
      <c r="G101" s="113"/>
      <c r="H101" s="113"/>
      <c r="I101" s="113"/>
      <c r="J101" s="77"/>
      <c r="K101" s="77"/>
      <c r="L101" s="77"/>
      <c r="M101" s="77"/>
      <c r="O101" s="77"/>
      <c r="P101" s="114"/>
    </row>
    <row r="102" spans="1:16" ht="16" thickBot="1" x14ac:dyDescent="0.2">
      <c r="A102" s="72" t="s">
        <v>13</v>
      </c>
      <c r="B102" s="92">
        <v>97528372</v>
      </c>
      <c r="C102" s="92">
        <v>203154210</v>
      </c>
      <c r="D102" s="92">
        <v>12555067</v>
      </c>
      <c r="E102" s="92">
        <v>18060939</v>
      </c>
      <c r="F102" s="113"/>
      <c r="G102" s="113"/>
      <c r="H102" s="113"/>
      <c r="I102" s="113"/>
      <c r="J102" s="77"/>
      <c r="K102" s="77"/>
      <c r="L102" s="77"/>
      <c r="M102" s="77"/>
      <c r="O102" s="77"/>
      <c r="P102" s="114"/>
    </row>
    <row r="103" spans="1:16" ht="15" x14ac:dyDescent="0.15">
      <c r="A103" s="72" t="s">
        <v>197</v>
      </c>
      <c r="B103" s="91">
        <v>433442101</v>
      </c>
      <c r="C103" s="91">
        <v>481903101</v>
      </c>
      <c r="D103" s="91">
        <v>26423616</v>
      </c>
      <c r="E103" s="91">
        <v>43395216</v>
      </c>
      <c r="F103" s="113"/>
      <c r="G103" s="113"/>
      <c r="H103" s="113"/>
      <c r="I103" s="113"/>
      <c r="J103" s="77"/>
      <c r="K103" s="77"/>
      <c r="L103" s="77"/>
      <c r="M103" s="77"/>
      <c r="O103" s="77"/>
      <c r="P103" s="114"/>
    </row>
    <row r="104" spans="1:16" ht="45" x14ac:dyDescent="0.15">
      <c r="A104" s="72" t="s">
        <v>285</v>
      </c>
      <c r="B104" s="92">
        <v>449512984</v>
      </c>
      <c r="C104" s="92">
        <v>717656957</v>
      </c>
      <c r="D104" s="92">
        <v>77307688</v>
      </c>
      <c r="E104" s="92">
        <v>184547784</v>
      </c>
      <c r="F104" s="113"/>
      <c r="G104" s="113"/>
      <c r="H104" s="113"/>
      <c r="I104" s="113"/>
      <c r="J104" s="77"/>
      <c r="K104" s="77"/>
      <c r="L104" s="77"/>
      <c r="M104" s="77"/>
      <c r="O104" s="77"/>
      <c r="P104" s="114"/>
    </row>
    <row r="105" spans="1:16" ht="16" thickBot="1" x14ac:dyDescent="0.2">
      <c r="A105" s="72" t="s">
        <v>6</v>
      </c>
      <c r="B105" s="92">
        <v>614233238</v>
      </c>
      <c r="C105" s="92">
        <v>1528323644</v>
      </c>
      <c r="D105" s="92">
        <v>66892684</v>
      </c>
      <c r="E105" s="92">
        <v>215424766</v>
      </c>
      <c r="F105" s="113"/>
      <c r="G105" s="113"/>
      <c r="H105" s="113"/>
      <c r="I105" s="113"/>
      <c r="J105" s="77"/>
      <c r="K105" s="77"/>
      <c r="L105" s="77"/>
      <c r="M105" s="77"/>
      <c r="O105" s="77"/>
      <c r="P105" s="114"/>
    </row>
    <row r="106" spans="1:16" ht="16" thickBot="1" x14ac:dyDescent="0.2">
      <c r="A106" s="100" t="s">
        <v>218</v>
      </c>
      <c r="B106" s="95">
        <v>2000000</v>
      </c>
      <c r="C106" s="95">
        <v>2000000</v>
      </c>
      <c r="D106" s="95">
        <v>1</v>
      </c>
      <c r="E106" s="95">
        <v>0</v>
      </c>
      <c r="F106" s="113"/>
      <c r="G106" s="113"/>
      <c r="H106" s="113"/>
      <c r="I106" s="113"/>
      <c r="J106" s="77"/>
      <c r="K106" s="77"/>
      <c r="L106" s="77"/>
      <c r="M106" s="77"/>
      <c r="O106" s="77"/>
      <c r="P106" s="114"/>
    </row>
    <row r="107" spans="1:16" ht="15" x14ac:dyDescent="0.15">
      <c r="A107" s="84" t="s">
        <v>286</v>
      </c>
      <c r="B107" s="91">
        <v>3359553823</v>
      </c>
      <c r="C107" s="91">
        <v>4223083859</v>
      </c>
      <c r="D107" s="91">
        <v>94227134</v>
      </c>
      <c r="E107" s="91">
        <v>2076833236</v>
      </c>
      <c r="F107" s="113"/>
      <c r="G107" s="113"/>
      <c r="H107" s="113"/>
      <c r="I107" s="113"/>
      <c r="J107" s="77"/>
      <c r="K107" s="77"/>
      <c r="L107" s="77"/>
      <c r="M107" s="77"/>
      <c r="O107" s="77"/>
      <c r="P107" s="114"/>
    </row>
    <row r="108" spans="1:16" ht="16" thickBot="1" x14ac:dyDescent="0.2">
      <c r="A108" s="100" t="s">
        <v>287</v>
      </c>
      <c r="B108" s="151">
        <v>3252713368.6100001</v>
      </c>
      <c r="C108" s="151">
        <v>3316310430.0900002</v>
      </c>
      <c r="D108" s="151">
        <v>94352661.590000004</v>
      </c>
      <c r="E108" s="151">
        <v>104365478.08</v>
      </c>
      <c r="F108" s="113"/>
      <c r="G108" s="113"/>
      <c r="H108" s="113"/>
      <c r="I108" s="113"/>
      <c r="J108" s="77"/>
      <c r="K108" s="77"/>
      <c r="L108" s="77"/>
      <c r="M108" s="77"/>
      <c r="O108" s="77"/>
      <c r="P108" s="114"/>
    </row>
    <row r="109" spans="1:16" ht="45" x14ac:dyDescent="0.15">
      <c r="A109" s="84" t="s">
        <v>288</v>
      </c>
      <c r="B109" s="91">
        <v>103217643</v>
      </c>
      <c r="C109" s="91">
        <v>164639765</v>
      </c>
      <c r="D109" s="91">
        <v>5902799</v>
      </c>
      <c r="E109" s="91">
        <v>5902799</v>
      </c>
      <c r="F109" s="113"/>
      <c r="G109" s="113"/>
      <c r="H109" s="113"/>
      <c r="I109" s="113"/>
      <c r="J109" s="77"/>
      <c r="K109" s="77"/>
      <c r="L109" s="77"/>
      <c r="M109" s="77"/>
      <c r="O109" s="77"/>
      <c r="P109" s="114"/>
    </row>
    <row r="110" spans="1:16" ht="16" thickBot="1" x14ac:dyDescent="0.2">
      <c r="A110" s="100" t="s">
        <v>20</v>
      </c>
      <c r="B110" s="92">
        <v>2583116407</v>
      </c>
      <c r="C110" s="92">
        <v>2735326720</v>
      </c>
      <c r="D110" s="92">
        <v>746305669</v>
      </c>
      <c r="E110" s="92">
        <v>1186136562</v>
      </c>
      <c r="F110" s="113"/>
      <c r="G110" s="113"/>
      <c r="H110" s="113"/>
      <c r="I110" s="113"/>
      <c r="J110" s="77"/>
      <c r="K110" s="77"/>
      <c r="L110" s="77"/>
      <c r="M110" s="77"/>
      <c r="O110" s="77"/>
      <c r="P110" s="114"/>
    </row>
    <row r="111" spans="1:16" ht="16" thickBot="1" x14ac:dyDescent="0.2">
      <c r="A111" s="100" t="s">
        <v>289</v>
      </c>
      <c r="B111" s="91">
        <v>664390154</v>
      </c>
      <c r="C111" s="91">
        <v>743932804</v>
      </c>
      <c r="D111" s="91">
        <v>22626136</v>
      </c>
      <c r="E111" s="91">
        <v>58227698</v>
      </c>
      <c r="F111" s="113"/>
      <c r="G111" s="113"/>
      <c r="H111" s="113"/>
      <c r="I111" s="113"/>
      <c r="J111" s="77"/>
      <c r="K111" s="77"/>
      <c r="L111" s="77"/>
      <c r="M111" s="77"/>
      <c r="O111" s="77"/>
      <c r="P111" s="114"/>
    </row>
    <row r="112" spans="1:16" ht="30" x14ac:dyDescent="0.15">
      <c r="A112" s="84" t="s">
        <v>290</v>
      </c>
      <c r="B112" s="91">
        <v>2005078424</v>
      </c>
      <c r="C112" s="91">
        <v>3441452937</v>
      </c>
      <c r="D112" s="91">
        <v>378718253</v>
      </c>
      <c r="E112" s="91">
        <v>1037473518</v>
      </c>
      <c r="F112" s="113"/>
      <c r="G112" s="113"/>
      <c r="H112" s="113"/>
      <c r="I112" s="113"/>
      <c r="J112" s="77"/>
      <c r="K112" s="77"/>
      <c r="L112" s="77"/>
      <c r="M112" s="77"/>
      <c r="O112" s="77"/>
      <c r="P112" s="114"/>
    </row>
    <row r="113" spans="1:16" ht="31" thickBot="1" x14ac:dyDescent="0.2">
      <c r="A113" s="72" t="s">
        <v>291</v>
      </c>
      <c r="B113" s="92">
        <v>386832521</v>
      </c>
      <c r="C113" s="92">
        <v>420909950</v>
      </c>
      <c r="D113" s="92">
        <v>165680389</v>
      </c>
      <c r="E113" s="92">
        <v>165680389</v>
      </c>
      <c r="F113" s="113"/>
      <c r="G113" s="113"/>
      <c r="H113" s="113"/>
      <c r="I113" s="113"/>
      <c r="J113" s="77"/>
      <c r="K113" s="77"/>
      <c r="L113" s="77"/>
      <c r="M113" s="77"/>
      <c r="O113" s="77"/>
      <c r="P113" s="114"/>
    </row>
    <row r="114" spans="1:16" ht="15" x14ac:dyDescent="0.15">
      <c r="A114" s="72" t="s">
        <v>292</v>
      </c>
      <c r="B114" s="91">
        <v>535500000</v>
      </c>
      <c r="C114" s="91">
        <v>947440000</v>
      </c>
      <c r="D114" s="91">
        <v>5000000</v>
      </c>
      <c r="E114" s="91">
        <v>5000000</v>
      </c>
      <c r="F114" s="113"/>
      <c r="G114" s="113"/>
      <c r="H114" s="113"/>
      <c r="I114" s="113"/>
      <c r="J114" s="77"/>
      <c r="K114" s="77"/>
      <c r="L114" s="77"/>
      <c r="M114" s="77"/>
      <c r="O114" s="77"/>
      <c r="P114" s="114"/>
    </row>
    <row r="115" spans="1:16" ht="16" thickBot="1" x14ac:dyDescent="0.2">
      <c r="A115" s="72" t="s">
        <v>293</v>
      </c>
      <c r="B115" s="92">
        <v>390605000</v>
      </c>
      <c r="C115" s="92">
        <v>528605000</v>
      </c>
      <c r="D115" s="92">
        <v>5000000</v>
      </c>
      <c r="E115" s="92">
        <v>259000000</v>
      </c>
      <c r="F115" s="113"/>
      <c r="G115" s="113"/>
      <c r="H115" s="113"/>
      <c r="I115" s="113"/>
      <c r="J115" s="77"/>
      <c r="K115" s="77"/>
      <c r="L115" s="77"/>
      <c r="M115" s="77"/>
      <c r="O115" s="77"/>
      <c r="P115" s="114"/>
    </row>
    <row r="116" spans="1:16" ht="31" thickBot="1" x14ac:dyDescent="0.2">
      <c r="A116" s="84" t="s">
        <v>294</v>
      </c>
      <c r="B116" s="91">
        <v>3776743730</v>
      </c>
      <c r="C116" s="91">
        <v>4315551419</v>
      </c>
      <c r="D116" s="91">
        <v>223255355</v>
      </c>
      <c r="E116" s="91">
        <v>294177178</v>
      </c>
      <c r="F116" s="113"/>
      <c r="G116" s="113"/>
      <c r="H116" s="113"/>
      <c r="I116" s="113"/>
      <c r="J116" s="77"/>
      <c r="K116" s="77"/>
      <c r="L116" s="77"/>
      <c r="M116" s="77"/>
      <c r="O116" s="77"/>
      <c r="P116" s="114"/>
    </row>
    <row r="117" spans="1:16" ht="16" thickBot="1" x14ac:dyDescent="0.2">
      <c r="A117" s="100" t="s">
        <v>295</v>
      </c>
      <c r="B117" s="91">
        <v>42418345</v>
      </c>
      <c r="C117" s="91">
        <v>55595444</v>
      </c>
      <c r="D117" s="91">
        <v>3139474</v>
      </c>
      <c r="E117" s="91">
        <v>38867834</v>
      </c>
      <c r="F117" s="113"/>
      <c r="G117" s="113"/>
      <c r="H117" s="113"/>
      <c r="I117" s="113"/>
      <c r="J117" s="77"/>
      <c r="K117" s="77"/>
      <c r="L117" s="77"/>
      <c r="M117" s="77"/>
      <c r="O117" s="77"/>
      <c r="P117" s="114"/>
    </row>
    <row r="118" spans="1:16" ht="16" thickBot="1" x14ac:dyDescent="0.2">
      <c r="A118" s="100" t="s">
        <v>296</v>
      </c>
      <c r="B118" s="91">
        <v>563096543</v>
      </c>
      <c r="C118" s="91">
        <v>801533464</v>
      </c>
      <c r="D118" s="91">
        <v>30518459</v>
      </c>
      <c r="E118" s="91">
        <v>74112828</v>
      </c>
      <c r="F118" s="113"/>
      <c r="G118" s="113"/>
      <c r="H118" s="113"/>
      <c r="I118" s="113"/>
      <c r="J118" s="77"/>
      <c r="K118" s="77"/>
      <c r="L118" s="77"/>
      <c r="M118" s="77"/>
      <c r="O118" s="77"/>
      <c r="P118" s="114"/>
    </row>
    <row r="119" spans="1:16" ht="45" x14ac:dyDescent="0.15">
      <c r="A119" s="150" t="s">
        <v>297</v>
      </c>
      <c r="B119" s="91">
        <v>2500620210</v>
      </c>
      <c r="C119" s="91">
        <v>3872185822</v>
      </c>
      <c r="D119" s="91">
        <v>335091128</v>
      </c>
      <c r="E119" s="91">
        <v>1127122974</v>
      </c>
      <c r="F119" s="113"/>
      <c r="G119" s="113"/>
      <c r="H119" s="113"/>
      <c r="I119" s="113"/>
      <c r="J119" s="77"/>
      <c r="K119" s="77"/>
      <c r="L119" s="77"/>
      <c r="M119" s="77"/>
      <c r="O119" s="77"/>
      <c r="P119" s="114"/>
    </row>
    <row r="120" spans="1:16" ht="15" x14ac:dyDescent="0.15">
      <c r="A120" s="72" t="s">
        <v>202</v>
      </c>
      <c r="B120" s="92">
        <v>420124334</v>
      </c>
      <c r="C120" s="92">
        <v>639663407</v>
      </c>
      <c r="D120" s="92">
        <v>36262885</v>
      </c>
      <c r="E120" s="92">
        <v>113997171</v>
      </c>
      <c r="F120" s="113"/>
      <c r="G120" s="113"/>
      <c r="H120" s="113"/>
      <c r="I120" s="113"/>
      <c r="J120" s="77"/>
      <c r="K120" s="77"/>
      <c r="L120" s="77"/>
      <c r="M120" s="77"/>
      <c r="O120" s="77"/>
      <c r="P120" s="114"/>
    </row>
    <row r="121" spans="1:16" ht="16" thickBot="1" x14ac:dyDescent="0.2">
      <c r="A121" s="72" t="s">
        <v>298</v>
      </c>
      <c r="B121" s="92">
        <v>590217804</v>
      </c>
      <c r="C121" s="92">
        <v>994170604</v>
      </c>
      <c r="D121" s="92">
        <v>37120891</v>
      </c>
      <c r="E121" s="92">
        <v>285478109</v>
      </c>
      <c r="F121" s="113"/>
      <c r="G121" s="113"/>
      <c r="H121" s="113"/>
      <c r="I121" s="113"/>
      <c r="J121" s="77"/>
      <c r="K121" s="77"/>
      <c r="L121" s="77"/>
      <c r="M121" s="77"/>
      <c r="O121" s="77"/>
      <c r="P121" s="114"/>
    </row>
    <row r="122" spans="1:16" ht="16" thickBot="1" x14ac:dyDescent="0.2">
      <c r="A122" s="150" t="s">
        <v>299</v>
      </c>
      <c r="B122" s="91">
        <v>885333527</v>
      </c>
      <c r="C122" s="91">
        <v>906747522</v>
      </c>
      <c r="D122" s="91">
        <v>6233641</v>
      </c>
      <c r="E122" s="91">
        <v>406233641</v>
      </c>
      <c r="F122" s="113"/>
      <c r="G122" s="113"/>
      <c r="H122" s="113"/>
      <c r="I122" s="113"/>
      <c r="J122" s="77"/>
      <c r="K122" s="77"/>
      <c r="L122" s="77"/>
      <c r="M122" s="77"/>
      <c r="O122" s="77"/>
      <c r="P122" s="114"/>
    </row>
    <row r="123" spans="1:16" ht="15" x14ac:dyDescent="0.15">
      <c r="A123" s="150" t="s">
        <v>300</v>
      </c>
      <c r="B123" s="91">
        <v>679078354</v>
      </c>
      <c r="C123" s="91">
        <v>689598354</v>
      </c>
      <c r="D123" s="91">
        <v>40532233</v>
      </c>
      <c r="E123" s="91">
        <v>40532233</v>
      </c>
      <c r="F123" s="113"/>
      <c r="G123" s="113"/>
      <c r="H123" s="113"/>
      <c r="I123" s="113"/>
      <c r="J123" s="77"/>
      <c r="K123" s="77"/>
      <c r="L123" s="77"/>
      <c r="M123" s="77"/>
      <c r="O123" s="77"/>
      <c r="P123" s="114"/>
    </row>
    <row r="124" spans="1:16" ht="16" thickBot="1" x14ac:dyDescent="0.2">
      <c r="A124" s="72" t="s">
        <v>301</v>
      </c>
      <c r="B124" s="92">
        <v>393886983</v>
      </c>
      <c r="C124" s="92">
        <v>393886983</v>
      </c>
      <c r="D124" s="92">
        <v>53363278</v>
      </c>
      <c r="E124" s="92">
        <v>53363278</v>
      </c>
      <c r="F124" s="113"/>
      <c r="G124" s="113"/>
      <c r="H124" s="113"/>
      <c r="I124" s="113"/>
      <c r="J124" s="77"/>
      <c r="K124" s="77"/>
      <c r="L124" s="77"/>
      <c r="M124" s="77"/>
      <c r="O124" s="77"/>
      <c r="P124" s="114"/>
    </row>
    <row r="125" spans="1:16" ht="16" thickBot="1" x14ac:dyDescent="0.2">
      <c r="A125" s="84" t="s">
        <v>302</v>
      </c>
      <c r="B125" s="92">
        <v>425000000</v>
      </c>
      <c r="C125" s="92">
        <v>500000000</v>
      </c>
      <c r="D125" s="92">
        <v>1</v>
      </c>
      <c r="E125" s="92">
        <v>1</v>
      </c>
      <c r="F125" s="113"/>
      <c r="G125" s="113"/>
      <c r="H125" s="113"/>
      <c r="I125" s="113"/>
      <c r="J125" s="77"/>
      <c r="K125" s="77"/>
      <c r="L125" s="77"/>
      <c r="M125" s="77"/>
      <c r="O125" s="77"/>
      <c r="P125" s="114"/>
    </row>
    <row r="126" spans="1:16" ht="15" x14ac:dyDescent="0.15">
      <c r="A126" s="84" t="s">
        <v>303</v>
      </c>
      <c r="B126" s="91">
        <v>432000000</v>
      </c>
      <c r="C126" s="91">
        <v>502000000</v>
      </c>
      <c r="D126" s="91">
        <v>1</v>
      </c>
      <c r="E126" s="91">
        <v>1</v>
      </c>
      <c r="F126" s="113"/>
      <c r="G126" s="113"/>
      <c r="H126" s="113"/>
      <c r="I126" s="113"/>
      <c r="J126" s="77"/>
      <c r="K126" s="77"/>
      <c r="L126" s="77"/>
      <c r="M126" s="77"/>
      <c r="O126" s="77"/>
      <c r="P126" s="114"/>
    </row>
    <row r="127" spans="1:16" ht="15" x14ac:dyDescent="0.15">
      <c r="A127" s="150" t="s">
        <v>304</v>
      </c>
      <c r="B127" s="92">
        <v>322566366</v>
      </c>
      <c r="C127" s="92">
        <v>334391867</v>
      </c>
      <c r="D127" s="92">
        <v>15627993</v>
      </c>
      <c r="E127" s="92">
        <v>23192835</v>
      </c>
      <c r="F127" s="113"/>
      <c r="G127" s="113"/>
      <c r="H127" s="113"/>
      <c r="I127" s="113"/>
      <c r="J127" s="77"/>
      <c r="K127" s="77"/>
      <c r="L127" s="77"/>
      <c r="M127" s="77"/>
      <c r="O127" s="77"/>
      <c r="P127" s="114"/>
    </row>
    <row r="128" spans="1:16" ht="16" thickBot="1" x14ac:dyDescent="0.2">
      <c r="A128" s="150" t="s">
        <v>305</v>
      </c>
      <c r="B128" s="92">
        <v>375929433</v>
      </c>
      <c r="C128" s="92">
        <v>390562433</v>
      </c>
      <c r="D128" s="92">
        <v>51135688</v>
      </c>
      <c r="E128" s="92">
        <v>51135688</v>
      </c>
      <c r="F128" s="113"/>
      <c r="G128" s="113"/>
      <c r="H128" s="113"/>
      <c r="I128" s="113"/>
      <c r="J128" s="77"/>
      <c r="K128" s="77"/>
      <c r="L128" s="77"/>
      <c r="M128" s="77"/>
      <c r="O128" s="77"/>
      <c r="P128" s="114"/>
    </row>
    <row r="129" spans="1:16" ht="16" thickBot="1" x14ac:dyDescent="0.2">
      <c r="A129" s="84" t="s">
        <v>306</v>
      </c>
      <c r="B129" s="91">
        <v>1186355193</v>
      </c>
      <c r="C129" s="91">
        <v>1482894651</v>
      </c>
      <c r="D129" s="91">
        <v>551335527</v>
      </c>
      <c r="E129" s="91">
        <v>591999566</v>
      </c>
      <c r="F129" s="113"/>
      <c r="G129" s="113"/>
      <c r="H129" s="113"/>
      <c r="I129" s="113"/>
      <c r="J129" s="77"/>
      <c r="K129" s="77"/>
      <c r="L129" s="77"/>
      <c r="M129" s="77"/>
      <c r="O129" s="77"/>
      <c r="P129" s="114"/>
    </row>
    <row r="130" spans="1:16" ht="15" x14ac:dyDescent="0.15">
      <c r="A130" s="150" t="s">
        <v>191</v>
      </c>
      <c r="B130" s="91">
        <v>649359502</v>
      </c>
      <c r="C130" s="91">
        <v>891901502</v>
      </c>
      <c r="D130" s="91">
        <v>56265209</v>
      </c>
      <c r="E130" s="91">
        <v>250157782</v>
      </c>
      <c r="F130" s="113"/>
      <c r="G130" s="113"/>
      <c r="H130" s="113"/>
      <c r="I130" s="113"/>
      <c r="J130" s="77"/>
      <c r="K130" s="77"/>
      <c r="L130" s="77"/>
      <c r="M130" s="77"/>
      <c r="O130" s="77"/>
      <c r="P130" s="114"/>
    </row>
    <row r="131" spans="1:16" ht="15" x14ac:dyDescent="0.15">
      <c r="A131" s="150" t="s">
        <v>307</v>
      </c>
      <c r="B131" s="92">
        <v>1525147160</v>
      </c>
      <c r="C131" s="92">
        <v>2057294798</v>
      </c>
      <c r="D131" s="92">
        <v>191414580</v>
      </c>
      <c r="E131" s="92">
        <v>191414580</v>
      </c>
      <c r="F131" s="113"/>
      <c r="G131" s="113"/>
      <c r="H131" s="113"/>
      <c r="I131" s="113"/>
      <c r="J131" s="77"/>
      <c r="K131" s="77"/>
      <c r="L131" s="77"/>
      <c r="M131" s="77"/>
      <c r="O131" s="77"/>
      <c r="P131" s="114"/>
    </row>
    <row r="132" spans="1:16" ht="15" x14ac:dyDescent="0.15">
      <c r="A132" s="150" t="s">
        <v>7</v>
      </c>
      <c r="B132" s="92">
        <v>935199665</v>
      </c>
      <c r="C132" s="92">
        <v>33776819</v>
      </c>
      <c r="D132" s="92">
        <v>1654117435</v>
      </c>
      <c r="E132" s="92">
        <v>507616690</v>
      </c>
      <c r="F132" s="113"/>
      <c r="G132" s="113"/>
      <c r="H132" s="113"/>
      <c r="I132" s="113"/>
      <c r="J132" s="77"/>
      <c r="K132" s="77"/>
      <c r="L132" s="77"/>
      <c r="M132" s="77"/>
      <c r="O132" s="77"/>
      <c r="P132" s="114"/>
    </row>
    <row r="133" spans="1:16" ht="16" thickBot="1" x14ac:dyDescent="0.2">
      <c r="A133" s="150" t="s">
        <v>308</v>
      </c>
      <c r="B133" s="92">
        <v>766399611</v>
      </c>
      <c r="C133" s="92">
        <v>769578074</v>
      </c>
      <c r="D133" s="92">
        <v>385676837</v>
      </c>
      <c r="E133" s="92">
        <v>385676837</v>
      </c>
      <c r="F133" s="113"/>
      <c r="G133" s="113"/>
      <c r="H133" s="113"/>
      <c r="I133" s="113"/>
      <c r="J133" s="77"/>
      <c r="K133" s="77"/>
      <c r="L133" s="77"/>
      <c r="M133" s="77"/>
      <c r="O133" s="77"/>
      <c r="P133" s="114"/>
    </row>
    <row r="134" spans="1:16" ht="15" x14ac:dyDescent="0.15">
      <c r="A134" s="150" t="s">
        <v>309</v>
      </c>
      <c r="B134" s="91">
        <v>1227426882</v>
      </c>
      <c r="C134" s="91">
        <v>1332686694</v>
      </c>
      <c r="D134" s="91">
        <v>202049922</v>
      </c>
      <c r="E134" s="91">
        <v>348240907</v>
      </c>
      <c r="F134" s="113"/>
      <c r="G134" s="113"/>
      <c r="H134" s="113"/>
      <c r="I134" s="113"/>
      <c r="J134" s="77"/>
      <c r="K134" s="77"/>
      <c r="L134" s="77"/>
      <c r="M134" s="77"/>
      <c r="O134" s="77"/>
      <c r="P134" s="114"/>
    </row>
    <row r="135" spans="1:16" ht="15" x14ac:dyDescent="0.15">
      <c r="A135" s="72" t="s">
        <v>310</v>
      </c>
      <c r="B135" s="92">
        <v>858994551</v>
      </c>
      <c r="C135" s="92">
        <v>1650241298</v>
      </c>
      <c r="D135" s="92">
        <v>123782133</v>
      </c>
      <c r="E135" s="92">
        <v>133649315</v>
      </c>
      <c r="F135" s="113"/>
      <c r="G135" s="113"/>
      <c r="H135" s="113"/>
      <c r="I135" s="113"/>
      <c r="J135" s="77"/>
      <c r="K135" s="77"/>
      <c r="L135" s="77"/>
      <c r="M135" s="77"/>
      <c r="O135" s="77"/>
      <c r="P135" s="114"/>
    </row>
    <row r="136" spans="1:16" ht="31" thickBot="1" x14ac:dyDescent="0.2">
      <c r="A136" s="150" t="s">
        <v>244</v>
      </c>
      <c r="B136" s="92">
        <v>5127820027</v>
      </c>
      <c r="C136" s="92">
        <v>7192974133</v>
      </c>
      <c r="D136" s="92">
        <v>1289820709</v>
      </c>
      <c r="E136" s="92">
        <v>3271696613</v>
      </c>
      <c r="F136" s="113"/>
      <c r="G136" s="113"/>
      <c r="H136" s="113"/>
      <c r="I136" s="113"/>
      <c r="J136" s="77"/>
      <c r="K136" s="77"/>
      <c r="L136" s="77"/>
      <c r="M136" s="77"/>
      <c r="O136" s="77"/>
      <c r="P136" s="114"/>
    </row>
    <row r="137" spans="1:16" ht="15" x14ac:dyDescent="0.15">
      <c r="A137" s="84" t="s">
        <v>311</v>
      </c>
      <c r="B137" s="91"/>
      <c r="C137" s="91"/>
      <c r="D137" s="91"/>
      <c r="E137" s="91"/>
      <c r="F137" s="113"/>
      <c r="G137" s="113"/>
      <c r="H137" s="113"/>
      <c r="I137" s="113"/>
      <c r="J137" s="77"/>
      <c r="K137" s="77"/>
      <c r="L137" s="77"/>
      <c r="M137" s="77"/>
      <c r="O137" s="77"/>
      <c r="P137" s="114"/>
    </row>
    <row r="138" spans="1:16" ht="15" x14ac:dyDescent="0.15">
      <c r="A138" s="150" t="s">
        <v>0</v>
      </c>
      <c r="B138" s="92">
        <v>1740537106</v>
      </c>
      <c r="C138" s="92">
        <v>3336462534</v>
      </c>
      <c r="D138" s="92">
        <v>36238000</v>
      </c>
      <c r="E138" s="92">
        <v>217567008</v>
      </c>
      <c r="F138" s="113"/>
      <c r="G138" s="113"/>
      <c r="H138" s="113"/>
      <c r="I138" s="113"/>
      <c r="J138" s="77"/>
      <c r="K138" s="77"/>
      <c r="L138" s="77"/>
      <c r="M138" s="77"/>
      <c r="O138" s="77"/>
      <c r="P138" s="114"/>
    </row>
    <row r="139" spans="1:16" ht="16" thickBot="1" x14ac:dyDescent="0.2">
      <c r="A139" s="150" t="s">
        <v>312</v>
      </c>
      <c r="B139" s="92">
        <v>700015400</v>
      </c>
      <c r="C139" s="92">
        <v>889032800</v>
      </c>
      <c r="D139" s="92">
        <v>194899094</v>
      </c>
      <c r="E139" s="92">
        <v>194899084</v>
      </c>
      <c r="F139" s="113"/>
      <c r="G139" s="113"/>
      <c r="H139" s="113"/>
      <c r="I139" s="113"/>
      <c r="J139" s="77"/>
      <c r="K139" s="77"/>
      <c r="L139" s="77"/>
      <c r="M139" s="77"/>
      <c r="O139" s="77"/>
      <c r="P139" s="114"/>
    </row>
    <row r="140" spans="1:16" ht="15" x14ac:dyDescent="0.15">
      <c r="A140" s="150" t="s">
        <v>313</v>
      </c>
      <c r="B140" s="91">
        <v>244150930</v>
      </c>
      <c r="C140" s="91">
        <v>474107603</v>
      </c>
      <c r="D140" s="91">
        <v>17342083</v>
      </c>
      <c r="E140" s="91">
        <v>17342083</v>
      </c>
      <c r="F140" s="113"/>
      <c r="G140" s="113"/>
      <c r="H140" s="113"/>
      <c r="I140" s="113"/>
      <c r="J140" s="77"/>
      <c r="K140" s="77"/>
      <c r="L140" s="77"/>
      <c r="M140" s="77"/>
      <c r="O140" s="77"/>
      <c r="P140" s="114"/>
    </row>
    <row r="141" spans="1:16" ht="15" x14ac:dyDescent="0.15">
      <c r="A141" s="150" t="s">
        <v>11</v>
      </c>
      <c r="B141" s="92">
        <v>761730323</v>
      </c>
      <c r="C141" s="92">
        <v>917560548</v>
      </c>
      <c r="D141" s="92">
        <v>6109000</v>
      </c>
      <c r="E141" s="92">
        <v>20209000</v>
      </c>
      <c r="F141" s="113"/>
      <c r="G141" s="113"/>
      <c r="H141" s="113"/>
      <c r="I141" s="113"/>
      <c r="J141" s="77"/>
      <c r="K141" s="77"/>
      <c r="L141" s="77"/>
      <c r="M141" s="77"/>
      <c r="O141" s="77"/>
      <c r="P141" s="114"/>
    </row>
    <row r="142" spans="1:16" ht="16" thickBot="1" x14ac:dyDescent="0.2">
      <c r="A142" s="72" t="s">
        <v>314</v>
      </c>
      <c r="B142" s="92">
        <v>385100000</v>
      </c>
      <c r="C142" s="92">
        <v>399420000</v>
      </c>
      <c r="D142" s="92">
        <v>2500000</v>
      </c>
      <c r="E142" s="92">
        <v>7500000</v>
      </c>
      <c r="F142" s="113"/>
      <c r="G142" s="113"/>
      <c r="H142" s="113"/>
      <c r="I142" s="113"/>
      <c r="J142" s="77"/>
      <c r="K142" s="77"/>
      <c r="L142" s="77"/>
      <c r="M142" s="77"/>
      <c r="O142" s="77"/>
      <c r="P142" s="114"/>
    </row>
    <row r="143" spans="1:16" ht="16" thickBot="1" x14ac:dyDescent="0.2">
      <c r="A143" s="136" t="s">
        <v>315</v>
      </c>
      <c r="B143" s="91">
        <v>34662788220</v>
      </c>
      <c r="C143" s="91">
        <v>89884914898</v>
      </c>
      <c r="D143" s="91">
        <v>13587898135</v>
      </c>
      <c r="E143" s="91">
        <v>44331564439</v>
      </c>
      <c r="F143" s="113"/>
      <c r="G143" s="113"/>
      <c r="H143" s="113"/>
      <c r="I143" s="113"/>
      <c r="J143" s="77"/>
      <c r="K143" s="77"/>
      <c r="L143" s="77"/>
      <c r="M143" s="77"/>
      <c r="O143" s="77"/>
      <c r="P143" s="114"/>
    </row>
    <row r="144" spans="1:16" ht="16" thickBot="1" x14ac:dyDescent="0.2">
      <c r="A144" s="136" t="s">
        <v>316</v>
      </c>
      <c r="B144" s="91">
        <v>1475955406</v>
      </c>
      <c r="C144" s="91">
        <v>1502101446</v>
      </c>
      <c r="D144" s="91">
        <v>182177490</v>
      </c>
      <c r="E144" s="91">
        <v>833349163</v>
      </c>
      <c r="F144" s="113"/>
      <c r="G144" s="113"/>
      <c r="H144" s="113"/>
      <c r="I144" s="113"/>
      <c r="J144" s="77"/>
      <c r="K144" s="77"/>
      <c r="L144" s="77"/>
      <c r="M144" s="77"/>
      <c r="O144" s="77"/>
      <c r="P144" s="114"/>
    </row>
    <row r="145" spans="1:16" ht="16" thickBot="1" x14ac:dyDescent="0.2">
      <c r="A145" s="136" t="s">
        <v>317</v>
      </c>
      <c r="B145" s="91">
        <v>9441033661</v>
      </c>
      <c r="C145" s="91">
        <v>10849537696</v>
      </c>
      <c r="D145" s="91">
        <v>3490939102</v>
      </c>
      <c r="E145" s="91">
        <v>7045902946</v>
      </c>
      <c r="F145" s="113"/>
      <c r="G145" s="113"/>
      <c r="H145" s="113"/>
      <c r="I145" s="113"/>
      <c r="J145" s="77"/>
      <c r="K145" s="77"/>
      <c r="L145" s="77"/>
      <c r="M145" s="77"/>
      <c r="O145" s="77"/>
      <c r="P145" s="114"/>
    </row>
    <row r="146" spans="1:16" ht="31" thickBot="1" x14ac:dyDescent="0.2">
      <c r="A146" s="84" t="s">
        <v>318</v>
      </c>
      <c r="B146" s="92"/>
      <c r="C146" s="92"/>
      <c r="D146" s="92"/>
      <c r="E146" s="92"/>
      <c r="F146" s="113"/>
      <c r="G146" s="113"/>
      <c r="H146" s="113"/>
      <c r="I146" s="113"/>
      <c r="J146" s="77"/>
      <c r="K146" s="77"/>
      <c r="L146" s="77"/>
      <c r="M146" s="77"/>
      <c r="O146" s="77"/>
      <c r="P146" s="114"/>
    </row>
    <row r="147" spans="1:16" ht="15" x14ac:dyDescent="0.15">
      <c r="A147" s="136" t="s">
        <v>320</v>
      </c>
      <c r="B147" s="91">
        <v>3102790556</v>
      </c>
      <c r="C147" s="91">
        <v>3600864896</v>
      </c>
      <c r="D147" s="91">
        <v>569514925</v>
      </c>
      <c r="E147" s="91">
        <v>1641356107</v>
      </c>
      <c r="F147" s="113"/>
      <c r="G147" s="113"/>
      <c r="H147" s="113"/>
      <c r="I147" s="113"/>
      <c r="J147" s="77"/>
      <c r="K147" s="77"/>
      <c r="L147" s="77"/>
      <c r="M147" s="77"/>
      <c r="O147" s="77"/>
      <c r="P147" s="114"/>
    </row>
    <row r="148" spans="1:16" ht="31" thickBot="1" x14ac:dyDescent="0.2">
      <c r="A148" s="136" t="s">
        <v>321</v>
      </c>
      <c r="B148" s="154">
        <v>288526344</v>
      </c>
      <c r="C148" s="154">
        <v>331101828</v>
      </c>
      <c r="D148" s="154">
        <v>11456316</v>
      </c>
      <c r="E148" s="154">
        <v>125956316</v>
      </c>
      <c r="F148" s="113"/>
      <c r="G148" s="113"/>
      <c r="H148" s="113"/>
      <c r="I148" s="113"/>
      <c r="J148" s="77"/>
      <c r="K148" s="77"/>
      <c r="L148" s="77"/>
      <c r="M148" s="77"/>
      <c r="O148" s="77"/>
      <c r="P148" s="114"/>
    </row>
    <row r="149" spans="1:16" s="158" customFormat="1" ht="16" thickBot="1" x14ac:dyDescent="0.2">
      <c r="A149" s="155" t="s">
        <v>322</v>
      </c>
      <c r="B149" s="156">
        <v>1319622736</v>
      </c>
      <c r="C149" s="156">
        <v>1986411306</v>
      </c>
      <c r="D149" s="156">
        <v>57093112</v>
      </c>
      <c r="E149" s="156">
        <v>571877226</v>
      </c>
      <c r="F149" s="157"/>
      <c r="G149" s="157"/>
      <c r="H149" s="157"/>
      <c r="I149" s="157"/>
      <c r="J149" s="152"/>
      <c r="K149" s="152"/>
      <c r="L149" s="152"/>
      <c r="M149" s="152"/>
      <c r="O149" s="152"/>
      <c r="P149" s="121"/>
    </row>
    <row r="150" spans="1:16" ht="15" x14ac:dyDescent="0.15">
      <c r="A150" s="84" t="s">
        <v>323</v>
      </c>
      <c r="B150" s="91">
        <v>1798365257</v>
      </c>
      <c r="C150" s="91">
        <v>2869277409</v>
      </c>
      <c r="D150" s="91">
        <v>37261611</v>
      </c>
      <c r="E150" s="91">
        <v>1284613358</v>
      </c>
      <c r="F150" s="113"/>
      <c r="G150" s="113"/>
      <c r="H150" s="113"/>
      <c r="I150" s="113"/>
      <c r="J150" s="77"/>
      <c r="K150" s="77"/>
      <c r="L150" s="77"/>
      <c r="M150" s="77"/>
      <c r="O150" s="77"/>
      <c r="P150" s="114"/>
    </row>
    <row r="151" spans="1:16" ht="15" x14ac:dyDescent="0.15">
      <c r="A151" s="136" t="s">
        <v>324</v>
      </c>
      <c r="B151" s="92">
        <v>579429751</v>
      </c>
      <c r="C151" s="92">
        <v>695174817</v>
      </c>
      <c r="D151" s="92">
        <v>150000</v>
      </c>
      <c r="E151" s="92">
        <v>115410341</v>
      </c>
      <c r="F151" s="113"/>
      <c r="G151" s="113"/>
      <c r="H151" s="113"/>
      <c r="I151" s="113"/>
      <c r="J151" s="77"/>
      <c r="K151" s="77"/>
      <c r="L151" s="77"/>
      <c r="M151" s="77"/>
      <c r="O151" s="77"/>
      <c r="P151" s="114"/>
    </row>
    <row r="152" spans="1:16" ht="16" thickBot="1" x14ac:dyDescent="0.2">
      <c r="A152" s="136" t="s">
        <v>325</v>
      </c>
      <c r="B152" s="92">
        <v>627258000</v>
      </c>
      <c r="C152" s="92">
        <v>1197660858</v>
      </c>
      <c r="D152" s="92">
        <v>8380000</v>
      </c>
      <c r="E152" s="92">
        <v>277813000</v>
      </c>
      <c r="F152" s="113"/>
      <c r="G152" s="113"/>
      <c r="H152" s="113"/>
      <c r="I152" s="113"/>
      <c r="J152" s="77"/>
      <c r="K152" s="77"/>
      <c r="L152" s="77"/>
      <c r="M152" s="77"/>
      <c r="O152" s="77"/>
      <c r="P152" s="114"/>
    </row>
    <row r="153" spans="1:16" ht="16" thickBot="1" x14ac:dyDescent="0.2">
      <c r="A153" s="84" t="s">
        <v>326</v>
      </c>
      <c r="B153" s="92">
        <v>16865020000</v>
      </c>
      <c r="C153" s="92">
        <v>23351391000</v>
      </c>
      <c r="D153" s="92">
        <v>7260939000</v>
      </c>
      <c r="E153" s="92">
        <v>10530759000</v>
      </c>
      <c r="F153" s="113"/>
      <c r="G153" s="113"/>
      <c r="H153" s="113"/>
      <c r="I153" s="113"/>
      <c r="J153" s="77"/>
      <c r="K153" s="77"/>
      <c r="L153" s="77"/>
      <c r="M153" s="77"/>
      <c r="O153" s="77"/>
      <c r="P153" s="114"/>
    </row>
    <row r="154" spans="1:16" ht="31" thickBot="1" x14ac:dyDescent="0.2">
      <c r="A154" s="136" t="s">
        <v>327</v>
      </c>
      <c r="B154" s="91">
        <v>449311239</v>
      </c>
      <c r="C154" s="91">
        <v>550519687</v>
      </c>
      <c r="D154" s="91">
        <v>38638899</v>
      </c>
      <c r="E154" s="91">
        <v>180900427</v>
      </c>
      <c r="F154" s="113"/>
      <c r="G154" s="113"/>
      <c r="H154" s="113"/>
      <c r="I154" s="113"/>
      <c r="J154" s="77"/>
      <c r="K154" s="77"/>
      <c r="L154" s="77"/>
      <c r="M154" s="77"/>
      <c r="O154" s="77"/>
      <c r="P154" s="114"/>
    </row>
    <row r="155" spans="1:16" ht="16" thickBot="1" x14ac:dyDescent="0.2">
      <c r="A155" s="136" t="s">
        <v>328</v>
      </c>
      <c r="B155" s="91">
        <v>868790142</v>
      </c>
      <c r="C155" s="91">
        <v>872990142</v>
      </c>
      <c r="D155" s="91">
        <v>14172029</v>
      </c>
      <c r="E155" s="91">
        <v>212434224</v>
      </c>
      <c r="F155" s="113"/>
      <c r="G155" s="113"/>
      <c r="H155" s="113"/>
      <c r="I155" s="113"/>
      <c r="J155" s="77"/>
      <c r="K155" s="77"/>
      <c r="L155" s="77"/>
      <c r="M155" s="77"/>
      <c r="O155" s="77"/>
      <c r="P155" s="114"/>
    </row>
    <row r="156" spans="1:16" ht="16" thickBot="1" x14ac:dyDescent="0.2">
      <c r="A156" s="84" t="s">
        <v>329</v>
      </c>
      <c r="B156" s="91">
        <v>33606927414</v>
      </c>
      <c r="C156" s="91">
        <v>49888039546</v>
      </c>
      <c r="D156" s="91">
        <v>7554743432</v>
      </c>
      <c r="E156" s="91">
        <v>20226739014</v>
      </c>
      <c r="F156" s="113"/>
      <c r="G156" s="113"/>
      <c r="H156" s="113"/>
      <c r="I156" s="113"/>
      <c r="J156" s="77"/>
      <c r="K156" s="77"/>
      <c r="L156" s="77"/>
      <c r="M156" s="77"/>
      <c r="O156" s="77"/>
      <c r="P156" s="114"/>
    </row>
    <row r="157" spans="1:16" ht="16" thickBot="1" x14ac:dyDescent="0.2">
      <c r="A157" s="84" t="s">
        <v>330</v>
      </c>
      <c r="B157" s="92">
        <v>4409825365</v>
      </c>
      <c r="C157" s="92">
        <v>5618742721</v>
      </c>
      <c r="D157" s="92">
        <v>134864506</v>
      </c>
      <c r="E157" s="92">
        <v>1994499618</v>
      </c>
      <c r="F157" s="113"/>
      <c r="G157" s="113"/>
      <c r="H157" s="113"/>
      <c r="I157" s="113"/>
      <c r="J157" s="77"/>
      <c r="K157" s="77"/>
      <c r="L157" s="77"/>
      <c r="M157" s="77"/>
      <c r="O157" s="77"/>
      <c r="P157" s="114"/>
    </row>
    <row r="158" spans="1:16" ht="16" thickBot="1" x14ac:dyDescent="0.2">
      <c r="A158" s="84" t="s">
        <v>331</v>
      </c>
      <c r="B158" s="92">
        <v>1389593858</v>
      </c>
      <c r="C158" s="92">
        <v>1530369429</v>
      </c>
      <c r="D158" s="92">
        <v>385757926</v>
      </c>
      <c r="E158" s="92">
        <v>385757926</v>
      </c>
      <c r="F158" s="113"/>
      <c r="G158" s="113"/>
      <c r="H158" s="113"/>
      <c r="I158" s="113"/>
      <c r="J158" s="77"/>
      <c r="K158" s="77"/>
      <c r="L158" s="77"/>
      <c r="M158" s="77"/>
      <c r="O158" s="77"/>
      <c r="P158" s="114"/>
    </row>
    <row r="159" spans="1:16" ht="16" thickBot="1" x14ac:dyDescent="0.2">
      <c r="A159" s="84" t="s">
        <v>332</v>
      </c>
      <c r="B159" s="91">
        <v>12870674636</v>
      </c>
      <c r="C159" s="91">
        <v>15340262577</v>
      </c>
      <c r="D159" s="91">
        <v>6984695419</v>
      </c>
      <c r="E159" s="91">
        <v>7644349032</v>
      </c>
      <c r="F159" s="113"/>
      <c r="G159" s="113"/>
      <c r="H159" s="113"/>
      <c r="I159" s="113"/>
      <c r="J159" s="77"/>
      <c r="K159" s="77"/>
      <c r="L159" s="77"/>
      <c r="M159" s="77"/>
      <c r="O159" s="77"/>
      <c r="P159" s="114"/>
    </row>
    <row r="160" spans="1:16" ht="15" x14ac:dyDescent="0.15">
      <c r="A160" s="136" t="s">
        <v>333</v>
      </c>
      <c r="B160" s="91">
        <v>2671805572</v>
      </c>
      <c r="C160" s="91">
        <v>4394237368</v>
      </c>
      <c r="D160" s="91">
        <v>90563289</v>
      </c>
      <c r="E160" s="91">
        <v>853063289</v>
      </c>
      <c r="F160" s="113"/>
      <c r="G160" s="113"/>
      <c r="H160" s="113"/>
      <c r="I160" s="113"/>
      <c r="J160" s="77"/>
      <c r="K160" s="77"/>
      <c r="L160" s="77"/>
      <c r="M160" s="77"/>
      <c r="O160" s="77"/>
      <c r="P160" s="114"/>
    </row>
    <row r="161" spans="1:16" ht="16" thickBot="1" x14ac:dyDescent="0.2">
      <c r="A161" s="136" t="s">
        <v>334</v>
      </c>
      <c r="B161" s="92">
        <v>765205776</v>
      </c>
      <c r="C161" s="92">
        <v>1008232956</v>
      </c>
      <c r="D161" s="92">
        <v>18636000</v>
      </c>
      <c r="E161" s="92">
        <v>163457331</v>
      </c>
      <c r="F161" s="113"/>
      <c r="G161" s="113"/>
      <c r="H161" s="113"/>
      <c r="I161" s="113"/>
      <c r="J161" s="77"/>
      <c r="K161" s="77"/>
      <c r="L161" s="77"/>
      <c r="M161" s="77"/>
      <c r="O161" s="77"/>
      <c r="P161" s="114"/>
    </row>
    <row r="162" spans="1:16" ht="16" thickBot="1" x14ac:dyDescent="0.2">
      <c r="A162" s="84" t="s">
        <v>335</v>
      </c>
      <c r="B162" s="92">
        <v>1298590982</v>
      </c>
      <c r="C162" s="92">
        <v>1395058781</v>
      </c>
      <c r="D162" s="92">
        <v>357839831</v>
      </c>
      <c r="E162" s="92">
        <v>470675367</v>
      </c>
      <c r="F162" s="113"/>
      <c r="G162" s="113"/>
      <c r="H162" s="113"/>
      <c r="I162" s="113"/>
      <c r="J162" s="77"/>
      <c r="K162" s="77"/>
      <c r="L162" s="77"/>
      <c r="M162" s="77"/>
      <c r="O162" s="77"/>
      <c r="P162" s="114"/>
    </row>
    <row r="163" spans="1:16" ht="16" thickBot="1" x14ac:dyDescent="0.2">
      <c r="A163" s="136" t="s">
        <v>336</v>
      </c>
      <c r="B163" s="91">
        <v>370592042</v>
      </c>
      <c r="C163" s="91">
        <v>1126158651</v>
      </c>
      <c r="D163" s="91">
        <v>13701695</v>
      </c>
      <c r="E163" s="91">
        <v>466859589</v>
      </c>
      <c r="F163" s="113"/>
      <c r="G163" s="113"/>
      <c r="H163" s="113"/>
      <c r="I163" s="113"/>
      <c r="J163" s="77"/>
      <c r="K163" s="77"/>
      <c r="L163" s="77"/>
      <c r="M163" s="77"/>
      <c r="O163" s="77"/>
      <c r="P163" s="114"/>
    </row>
    <row r="164" spans="1:16" ht="16" thickBot="1" x14ac:dyDescent="0.2">
      <c r="A164" s="136" t="s">
        <v>337</v>
      </c>
      <c r="B164" s="91">
        <v>457971254</v>
      </c>
      <c r="C164" s="91">
        <v>696086469</v>
      </c>
      <c r="D164" s="91">
        <v>25238326</v>
      </c>
      <c r="E164" s="91">
        <v>111297016</v>
      </c>
      <c r="F164" s="113"/>
      <c r="G164" s="113"/>
      <c r="H164" s="113"/>
      <c r="I164" s="113"/>
      <c r="J164" s="77"/>
      <c r="K164" s="77"/>
      <c r="L164" s="77"/>
      <c r="M164" s="77"/>
      <c r="O164" s="77"/>
      <c r="P164" s="114"/>
    </row>
    <row r="165" spans="1:16" ht="16" thickBot="1" x14ac:dyDescent="0.2">
      <c r="A165" s="136" t="s">
        <v>338</v>
      </c>
      <c r="B165" s="91">
        <v>1658315929</v>
      </c>
      <c r="C165" s="91">
        <v>2058232731</v>
      </c>
      <c r="D165" s="91">
        <v>143877470</v>
      </c>
      <c r="E165" s="91">
        <v>1209196097</v>
      </c>
      <c r="F165" s="113"/>
      <c r="G165" s="113"/>
      <c r="H165" s="113"/>
      <c r="I165" s="113"/>
      <c r="J165" s="77"/>
      <c r="K165" s="77"/>
      <c r="L165" s="77"/>
      <c r="M165" s="77"/>
      <c r="O165" s="77"/>
      <c r="P165" s="114"/>
    </row>
    <row r="166" spans="1:16" ht="16" thickBot="1" x14ac:dyDescent="0.2">
      <c r="A166" s="84" t="s">
        <v>339</v>
      </c>
      <c r="B166" s="92">
        <v>33614367292</v>
      </c>
      <c r="C166" s="92">
        <v>42420450001</v>
      </c>
      <c r="D166" s="92">
        <v>23169664748</v>
      </c>
      <c r="E166" s="92">
        <v>29518731978</v>
      </c>
      <c r="F166" s="113"/>
      <c r="G166" s="113"/>
      <c r="H166" s="113"/>
      <c r="I166" s="113"/>
      <c r="J166" s="77"/>
      <c r="K166" s="77"/>
      <c r="L166" s="77"/>
      <c r="M166" s="77"/>
      <c r="O166" s="77"/>
      <c r="P166" s="114"/>
    </row>
    <row r="167" spans="1:16" ht="16" thickBot="1" x14ac:dyDescent="0.2">
      <c r="A167" s="84" t="s">
        <v>340</v>
      </c>
      <c r="B167" s="92">
        <v>4701529000</v>
      </c>
      <c r="C167" s="92">
        <v>10134559000</v>
      </c>
      <c r="D167" s="92">
        <v>1387518000</v>
      </c>
      <c r="E167" s="92">
        <v>4212234000</v>
      </c>
      <c r="F167" s="113"/>
      <c r="G167" s="113"/>
      <c r="H167" s="113"/>
      <c r="I167" s="113"/>
      <c r="J167" s="77"/>
      <c r="K167" s="77"/>
      <c r="L167" s="77"/>
      <c r="M167" s="77"/>
      <c r="O167" s="77"/>
      <c r="P167" s="114"/>
    </row>
    <row r="168" spans="1:16" ht="16" thickBot="1" x14ac:dyDescent="0.2">
      <c r="A168" s="84" t="s">
        <v>341</v>
      </c>
      <c r="B168" s="91">
        <v>8182048000</v>
      </c>
      <c r="C168" s="91">
        <v>12735747000</v>
      </c>
      <c r="D168" s="91">
        <v>3233967000</v>
      </c>
      <c r="E168" s="91">
        <v>5539840000</v>
      </c>
      <c r="F168" s="113"/>
      <c r="G168" s="113"/>
      <c r="H168" s="113"/>
      <c r="I168" s="113"/>
      <c r="J168" s="77"/>
      <c r="K168" s="77"/>
      <c r="L168" s="77"/>
      <c r="M168" s="77"/>
      <c r="O168" s="77"/>
      <c r="P168" s="114"/>
    </row>
    <row r="169" spans="1:16" ht="16" thickBot="1" x14ac:dyDescent="0.2">
      <c r="A169" s="84" t="s">
        <v>342</v>
      </c>
      <c r="B169" s="91">
        <v>15959509780</v>
      </c>
      <c r="C169" s="91">
        <v>20886947884</v>
      </c>
      <c r="D169" s="91">
        <v>665437814</v>
      </c>
      <c r="E169" s="91">
        <v>4542335203</v>
      </c>
      <c r="F169" s="113"/>
      <c r="G169" s="113"/>
      <c r="H169" s="113"/>
      <c r="I169" s="113"/>
      <c r="J169" s="77"/>
      <c r="K169" s="77"/>
      <c r="L169" s="77"/>
      <c r="M169" s="77"/>
      <c r="O169" s="77"/>
      <c r="P169" s="114"/>
    </row>
    <row r="170" spans="1:16" ht="16" thickBot="1" x14ac:dyDescent="0.2">
      <c r="A170" s="84" t="s">
        <v>343</v>
      </c>
      <c r="B170" s="91">
        <v>4779893000</v>
      </c>
      <c r="C170" s="91">
        <v>6765189000</v>
      </c>
      <c r="D170" s="91">
        <v>1363455000</v>
      </c>
      <c r="E170" s="91">
        <v>4050697000</v>
      </c>
      <c r="F170" s="113"/>
      <c r="G170" s="113"/>
      <c r="H170" s="113"/>
      <c r="I170" s="113"/>
      <c r="J170" s="77"/>
      <c r="K170" s="77"/>
      <c r="L170" s="77"/>
      <c r="M170" s="77"/>
      <c r="O170" s="77"/>
      <c r="P170" s="114"/>
    </row>
    <row r="171" spans="1:16" ht="15" x14ac:dyDescent="0.15">
      <c r="A171" s="84" t="s">
        <v>344</v>
      </c>
      <c r="B171" s="91">
        <v>4724254680</v>
      </c>
      <c r="C171" s="91">
        <v>8300262350</v>
      </c>
      <c r="D171" s="91">
        <v>2139417356</v>
      </c>
      <c r="E171" s="91">
        <v>3413562938</v>
      </c>
      <c r="F171" s="113"/>
      <c r="G171" s="113"/>
      <c r="H171" s="113"/>
      <c r="I171" s="113"/>
      <c r="J171" s="77"/>
      <c r="K171" s="77"/>
      <c r="L171" s="77"/>
      <c r="M171" s="77"/>
      <c r="O171" s="77"/>
      <c r="P171" s="114"/>
    </row>
    <row r="172" spans="1:16" ht="15" x14ac:dyDescent="0.15">
      <c r="A172" s="136" t="s">
        <v>345</v>
      </c>
      <c r="B172" s="92">
        <v>4481808609</v>
      </c>
      <c r="C172" s="92">
        <v>7139401341</v>
      </c>
      <c r="D172" s="92">
        <v>1510406484</v>
      </c>
      <c r="E172" s="92">
        <v>4274047833</v>
      </c>
      <c r="F172" s="113"/>
      <c r="G172" s="113"/>
      <c r="H172" s="113"/>
      <c r="I172" s="113"/>
      <c r="J172" s="77"/>
      <c r="K172" s="77"/>
      <c r="L172" s="77"/>
      <c r="M172" s="77"/>
      <c r="O172" s="77"/>
      <c r="P172" s="114"/>
    </row>
    <row r="173" spans="1:16" ht="16" thickBot="1" x14ac:dyDescent="0.2">
      <c r="A173" s="136" t="s">
        <v>346</v>
      </c>
      <c r="B173" s="92">
        <v>860486568</v>
      </c>
      <c r="C173" s="92">
        <v>973476921</v>
      </c>
      <c r="D173" s="92">
        <v>103972270</v>
      </c>
      <c r="E173" s="92">
        <v>192043380</v>
      </c>
      <c r="F173" s="113"/>
      <c r="G173" s="113"/>
      <c r="H173" s="113"/>
      <c r="I173" s="113"/>
      <c r="J173" s="77"/>
      <c r="K173" s="77"/>
      <c r="L173" s="77"/>
      <c r="M173" s="77"/>
      <c r="O173" s="77"/>
      <c r="P173" s="114"/>
    </row>
    <row r="174" spans="1:16" ht="16" thickBot="1" x14ac:dyDescent="0.2">
      <c r="A174" s="136" t="s">
        <v>347</v>
      </c>
      <c r="B174" s="95">
        <v>595435000</v>
      </c>
      <c r="C174" s="95">
        <v>675435000</v>
      </c>
      <c r="D174" s="95">
        <v>161950000</v>
      </c>
      <c r="E174" s="95">
        <v>161950000</v>
      </c>
      <c r="F174" s="113"/>
      <c r="G174" s="113"/>
      <c r="H174" s="113"/>
      <c r="I174" s="113"/>
      <c r="J174" s="77"/>
      <c r="K174" s="77"/>
      <c r="L174" s="77"/>
      <c r="M174" s="77"/>
      <c r="O174" s="77"/>
      <c r="P174" s="114"/>
    </row>
    <row r="175" spans="1:16" ht="16" thickBot="1" x14ac:dyDescent="0.2">
      <c r="A175" s="136" t="s">
        <v>348</v>
      </c>
      <c r="B175" s="91">
        <v>2006029000</v>
      </c>
      <c r="C175" s="91">
        <v>3192576000</v>
      </c>
      <c r="D175" s="91">
        <v>191029000</v>
      </c>
      <c r="E175" s="91">
        <v>1892799000</v>
      </c>
      <c r="F175" s="113"/>
      <c r="G175" s="113"/>
      <c r="H175" s="113"/>
      <c r="I175" s="113"/>
      <c r="J175" s="77"/>
      <c r="K175" s="77"/>
      <c r="L175" s="77"/>
      <c r="M175" s="77"/>
      <c r="O175" s="77"/>
      <c r="P175" s="114"/>
    </row>
    <row r="176" spans="1:16" ht="15" x14ac:dyDescent="0.15">
      <c r="A176" s="84" t="s">
        <v>349</v>
      </c>
      <c r="B176" s="97">
        <v>1183488111</v>
      </c>
      <c r="C176" s="97">
        <v>1421208506</v>
      </c>
      <c r="D176" s="97">
        <v>8714800</v>
      </c>
      <c r="E176" s="97">
        <v>159640300</v>
      </c>
      <c r="F176" s="113"/>
      <c r="G176" s="113"/>
      <c r="H176" s="113"/>
      <c r="I176" s="113"/>
      <c r="J176" s="77"/>
      <c r="K176" s="77"/>
      <c r="L176" s="77"/>
      <c r="M176" s="77"/>
      <c r="O176" s="77"/>
      <c r="P176" s="114"/>
    </row>
    <row r="177" spans="1:16" ht="15" x14ac:dyDescent="0.15">
      <c r="A177" s="136" t="s">
        <v>350</v>
      </c>
      <c r="B177" s="92">
        <v>1227640605</v>
      </c>
      <c r="C177" s="92">
        <v>2169036605</v>
      </c>
      <c r="D177" s="92">
        <v>101548000</v>
      </c>
      <c r="E177" s="92">
        <v>812694000</v>
      </c>
      <c r="F177" s="113"/>
      <c r="G177" s="113"/>
      <c r="H177" s="113"/>
      <c r="I177" s="113"/>
      <c r="J177" s="77"/>
      <c r="K177" s="77"/>
      <c r="L177" s="77"/>
      <c r="M177" s="77"/>
      <c r="O177" s="77"/>
      <c r="P177" s="114"/>
    </row>
    <row r="178" spans="1:16" ht="16" thickBot="1" x14ac:dyDescent="0.2">
      <c r="A178" s="136" t="s">
        <v>351</v>
      </c>
      <c r="B178" s="92">
        <v>342962786</v>
      </c>
      <c r="C178" s="92">
        <v>821101886</v>
      </c>
      <c r="D178" s="92">
        <v>40066154</v>
      </c>
      <c r="E178" s="92">
        <v>224546037</v>
      </c>
      <c r="F178" s="113"/>
      <c r="G178" s="113"/>
      <c r="H178" s="113"/>
      <c r="I178" s="113"/>
      <c r="J178" s="77"/>
      <c r="K178" s="77"/>
      <c r="L178" s="77"/>
      <c r="M178" s="77"/>
      <c r="O178" s="77"/>
      <c r="P178" s="114"/>
    </row>
    <row r="179" spans="1:16" ht="16" thickBot="1" x14ac:dyDescent="0.2">
      <c r="A179" s="136" t="s">
        <v>352</v>
      </c>
      <c r="B179" s="91">
        <v>1641144835</v>
      </c>
      <c r="C179" s="91">
        <v>2144962489</v>
      </c>
      <c r="D179" s="91">
        <v>13494071</v>
      </c>
      <c r="E179" s="91">
        <v>999724748</v>
      </c>
      <c r="F179" s="113"/>
      <c r="G179" s="113"/>
      <c r="H179" s="113"/>
      <c r="I179" s="113"/>
      <c r="J179" s="77"/>
      <c r="K179" s="77"/>
      <c r="L179" s="77"/>
      <c r="M179" s="77"/>
      <c r="O179" s="77"/>
      <c r="P179" s="114"/>
    </row>
    <row r="180" spans="1:16" ht="16" thickBot="1" x14ac:dyDescent="0.2">
      <c r="A180" s="136" t="s">
        <v>353</v>
      </c>
      <c r="B180" s="91">
        <v>282973205</v>
      </c>
      <c r="C180" s="91">
        <v>525410526</v>
      </c>
      <c r="D180" s="91">
        <v>22957610</v>
      </c>
      <c r="E180" s="91">
        <v>103770128</v>
      </c>
      <c r="F180" s="113"/>
      <c r="G180" s="113"/>
      <c r="H180" s="113"/>
      <c r="I180" s="113"/>
      <c r="J180" s="77"/>
      <c r="K180" s="77"/>
      <c r="L180" s="77"/>
      <c r="M180" s="77"/>
      <c r="O180" s="77"/>
      <c r="P180" s="114"/>
    </row>
    <row r="181" spans="1:16" ht="16" thickBot="1" x14ac:dyDescent="0.2">
      <c r="A181" s="84" t="s">
        <v>354</v>
      </c>
      <c r="B181" s="91">
        <v>84343749463</v>
      </c>
      <c r="C181" s="91">
        <v>160679150088</v>
      </c>
      <c r="D181" s="91">
        <v>53087883033</v>
      </c>
      <c r="E181" s="91">
        <v>83174426891</v>
      </c>
      <c r="F181" s="113"/>
      <c r="G181" s="113"/>
      <c r="H181" s="113"/>
      <c r="I181" s="113"/>
      <c r="J181" s="77"/>
      <c r="K181" s="77"/>
      <c r="L181" s="77"/>
      <c r="M181" s="77"/>
      <c r="O181" s="77"/>
      <c r="P181" s="114"/>
    </row>
    <row r="182" spans="1:16" ht="15" x14ac:dyDescent="0.15">
      <c r="A182" s="84" t="s">
        <v>355</v>
      </c>
      <c r="B182" s="91">
        <v>1088714572</v>
      </c>
      <c r="C182" s="91">
        <v>1776306536</v>
      </c>
      <c r="D182" s="91">
        <v>65823222</v>
      </c>
      <c r="E182" s="91">
        <v>410636755</v>
      </c>
      <c r="F182" s="113"/>
      <c r="G182" s="113"/>
      <c r="H182" s="113"/>
      <c r="I182" s="113"/>
      <c r="J182" s="77"/>
      <c r="K182" s="77"/>
      <c r="L182" s="77"/>
      <c r="M182" s="77"/>
      <c r="O182" s="77"/>
      <c r="P182" s="114"/>
    </row>
    <row r="183" spans="1:16" ht="15" x14ac:dyDescent="0.15">
      <c r="A183" s="136" t="s">
        <v>356</v>
      </c>
      <c r="B183" s="92">
        <v>2050605225</v>
      </c>
      <c r="C183" s="92">
        <v>2192627853</v>
      </c>
      <c r="D183" s="92">
        <v>334117109</v>
      </c>
      <c r="E183" s="92">
        <v>567383034</v>
      </c>
      <c r="F183" s="113"/>
      <c r="G183" s="113"/>
      <c r="H183" s="113"/>
      <c r="I183" s="113"/>
      <c r="J183" s="77"/>
      <c r="K183" s="77"/>
      <c r="L183" s="77"/>
      <c r="M183" s="77"/>
      <c r="O183" s="77"/>
      <c r="P183" s="114"/>
    </row>
    <row r="184" spans="1:16" ht="16" thickBot="1" x14ac:dyDescent="0.2">
      <c r="A184" s="136" t="s">
        <v>357</v>
      </c>
      <c r="B184" s="92">
        <v>655031118</v>
      </c>
      <c r="C184" s="92">
        <v>1193217118</v>
      </c>
      <c r="D184" s="92">
        <v>45225855</v>
      </c>
      <c r="E184" s="92">
        <v>291716076</v>
      </c>
      <c r="F184" s="113"/>
      <c r="G184" s="113"/>
      <c r="H184" s="113"/>
      <c r="I184" s="113"/>
      <c r="J184" s="77"/>
      <c r="K184" s="77"/>
      <c r="L184" s="77"/>
      <c r="M184" s="77"/>
      <c r="O184" s="77"/>
      <c r="P184" s="114"/>
    </row>
    <row r="185" spans="1:16" ht="31" thickBot="1" x14ac:dyDescent="0.2">
      <c r="A185" s="136" t="s">
        <v>358</v>
      </c>
      <c r="B185" s="91">
        <v>290505909985</v>
      </c>
      <c r="C185" s="91">
        <v>374938983590</v>
      </c>
      <c r="D185" s="91">
        <v>163486163583</v>
      </c>
      <c r="E185" s="91">
        <v>220650173436</v>
      </c>
      <c r="F185" s="113"/>
      <c r="G185" s="113"/>
      <c r="H185" s="113"/>
      <c r="I185" s="113"/>
      <c r="J185" s="77"/>
      <c r="K185" s="77"/>
      <c r="L185" s="77"/>
      <c r="M185" s="77"/>
      <c r="O185" s="77"/>
      <c r="P185" s="114"/>
    </row>
    <row r="186" spans="1:16" ht="16" thickBot="1" x14ac:dyDescent="0.2">
      <c r="A186" s="136" t="s">
        <v>359</v>
      </c>
      <c r="B186" s="91">
        <v>1562224060</v>
      </c>
      <c r="C186" s="91">
        <v>1847757066</v>
      </c>
      <c r="D186" s="91">
        <v>504980407</v>
      </c>
      <c r="E186" s="91">
        <v>877134117</v>
      </c>
      <c r="F186" s="113"/>
      <c r="G186" s="113"/>
      <c r="H186" s="113"/>
      <c r="I186" s="113"/>
      <c r="J186" s="77"/>
      <c r="K186" s="77"/>
      <c r="L186" s="77"/>
      <c r="M186" s="77"/>
      <c r="O186" s="77"/>
      <c r="P186" s="114"/>
    </row>
    <row r="187" spans="1:16" ht="16" thickBot="1" x14ac:dyDescent="0.2">
      <c r="A187" s="136" t="s">
        <v>360</v>
      </c>
      <c r="B187" s="91">
        <v>705333022</v>
      </c>
      <c r="C187" s="91">
        <v>881498026</v>
      </c>
      <c r="D187" s="91">
        <v>4299989</v>
      </c>
      <c r="E187" s="91">
        <v>68756109</v>
      </c>
      <c r="F187" s="113"/>
      <c r="G187" s="113"/>
      <c r="H187" s="113"/>
      <c r="I187" s="113"/>
      <c r="J187" s="77"/>
      <c r="K187" s="77"/>
      <c r="L187" s="77"/>
      <c r="M187" s="77"/>
      <c r="O187" s="77"/>
      <c r="P187" s="114"/>
    </row>
    <row r="188" spans="1:16" ht="15" x14ac:dyDescent="0.15">
      <c r="A188" s="136" t="s">
        <v>361</v>
      </c>
      <c r="B188" s="91">
        <v>1380270604</v>
      </c>
      <c r="C188" s="91">
        <v>1560758294</v>
      </c>
      <c r="D188" s="91">
        <v>11580000</v>
      </c>
      <c r="E188" s="91">
        <v>78538677</v>
      </c>
      <c r="F188" s="113"/>
      <c r="G188" s="113"/>
      <c r="H188" s="113"/>
      <c r="I188" s="113"/>
      <c r="J188" s="77"/>
      <c r="K188" s="77"/>
      <c r="L188" s="77"/>
      <c r="M188" s="77"/>
      <c r="O188" s="77"/>
      <c r="P188" s="114"/>
    </row>
    <row r="189" spans="1:16" ht="16" thickBot="1" x14ac:dyDescent="0.2">
      <c r="A189" s="136" t="s">
        <v>362</v>
      </c>
      <c r="B189" s="154">
        <v>9115280000</v>
      </c>
      <c r="C189" s="154">
        <v>12375300000</v>
      </c>
      <c r="D189" s="154">
        <v>60145000</v>
      </c>
      <c r="E189" s="154">
        <v>60145000</v>
      </c>
      <c r="F189" s="113"/>
      <c r="G189" s="113"/>
      <c r="H189" s="113"/>
      <c r="I189" s="113"/>
      <c r="J189" s="77"/>
      <c r="K189" s="77"/>
      <c r="L189" s="77"/>
      <c r="M189" s="77"/>
      <c r="O189" s="77"/>
      <c r="P189" s="114"/>
    </row>
    <row r="190" spans="1:16" ht="16" thickBot="1" x14ac:dyDescent="0.2">
      <c r="A190" s="136" t="s">
        <v>363</v>
      </c>
      <c r="B190" s="91">
        <v>1415446865</v>
      </c>
      <c r="C190" s="91">
        <v>1771428976</v>
      </c>
      <c r="D190" s="91">
        <v>23369307</v>
      </c>
      <c r="E190" s="91">
        <v>206152819</v>
      </c>
      <c r="F190" s="113"/>
      <c r="G190" s="113"/>
      <c r="H190" s="113"/>
      <c r="I190" s="113"/>
      <c r="J190" s="77"/>
      <c r="K190" s="77"/>
      <c r="L190" s="77"/>
      <c r="M190" s="77"/>
      <c r="O190" s="77"/>
      <c r="P190" s="114"/>
    </row>
    <row r="191" spans="1:16" ht="15" x14ac:dyDescent="0.15">
      <c r="A191" s="136" t="s">
        <v>364</v>
      </c>
      <c r="B191" s="91">
        <v>2634507941</v>
      </c>
      <c r="C191" s="154">
        <v>2863994465</v>
      </c>
      <c r="D191" s="91">
        <v>282396225</v>
      </c>
      <c r="E191" s="91">
        <v>1467098800</v>
      </c>
      <c r="F191" s="113"/>
      <c r="G191" s="113"/>
      <c r="H191" s="113"/>
      <c r="I191" s="113"/>
      <c r="J191" s="77"/>
      <c r="K191" s="77"/>
      <c r="L191" s="77"/>
      <c r="M191" s="77"/>
      <c r="O191" s="77"/>
      <c r="P191" s="114"/>
    </row>
    <row r="192" spans="1:16" ht="15" x14ac:dyDescent="0.15">
      <c r="A192" s="136" t="s">
        <v>365</v>
      </c>
      <c r="B192" s="92">
        <v>130000000</v>
      </c>
      <c r="C192" s="92">
        <f>+B192</f>
        <v>130000000</v>
      </c>
      <c r="D192" s="92">
        <v>1300000</v>
      </c>
      <c r="E192" s="92">
        <v>1300000</v>
      </c>
      <c r="F192" s="113"/>
      <c r="G192" s="113"/>
      <c r="H192" s="113"/>
      <c r="I192" s="113"/>
      <c r="J192" s="77"/>
      <c r="K192" s="77"/>
      <c r="L192" s="77"/>
      <c r="M192" s="77"/>
      <c r="O192" s="77"/>
      <c r="P192" s="114"/>
    </row>
    <row r="193" spans="1:16" ht="16" thickBot="1" x14ac:dyDescent="0.2">
      <c r="A193" s="136" t="s">
        <v>366</v>
      </c>
      <c r="B193" s="92">
        <v>3508144111</v>
      </c>
      <c r="C193" s="92">
        <v>5453128793</v>
      </c>
      <c r="D193" s="92">
        <v>181175003</v>
      </c>
      <c r="E193" s="92">
        <v>2610309557</v>
      </c>
      <c r="F193" s="113"/>
      <c r="G193" s="113"/>
      <c r="H193" s="113"/>
      <c r="I193" s="113"/>
      <c r="J193" s="77"/>
      <c r="K193" s="77"/>
      <c r="L193" s="77"/>
      <c r="M193" s="77"/>
      <c r="O193" s="77"/>
      <c r="P193" s="114"/>
    </row>
    <row r="194" spans="1:16" ht="16" thickBot="1" x14ac:dyDescent="0.2">
      <c r="A194" s="136" t="s">
        <v>367</v>
      </c>
      <c r="B194" s="91">
        <v>6919279449</v>
      </c>
      <c r="C194" s="154">
        <v>16175298162</v>
      </c>
      <c r="D194" s="91">
        <v>2423816472</v>
      </c>
      <c r="E194" s="91">
        <v>8081540951</v>
      </c>
      <c r="F194" s="113"/>
      <c r="G194" s="113"/>
      <c r="H194" s="113"/>
      <c r="I194" s="113"/>
      <c r="J194" s="77"/>
      <c r="K194" s="77"/>
      <c r="L194" s="77"/>
      <c r="M194" s="77"/>
      <c r="O194" s="77"/>
      <c r="P194" s="114"/>
    </row>
    <row r="195" spans="1:16" ht="16" thickBot="1" x14ac:dyDescent="0.2">
      <c r="A195" s="136" t="s">
        <v>368</v>
      </c>
      <c r="B195" s="91">
        <v>5494249063</v>
      </c>
      <c r="C195" s="154">
        <v>7418127851</v>
      </c>
      <c r="D195" s="91">
        <v>1454428123</v>
      </c>
      <c r="E195" s="91">
        <v>2555790933</v>
      </c>
      <c r="F195" s="113"/>
      <c r="G195" s="113"/>
      <c r="H195" s="113"/>
      <c r="I195" s="113"/>
      <c r="J195" s="77"/>
      <c r="K195" s="77"/>
      <c r="L195" s="77"/>
      <c r="M195" s="77"/>
      <c r="O195" s="77"/>
      <c r="P195" s="114"/>
    </row>
    <row r="196" spans="1:16" ht="30" x14ac:dyDescent="0.15">
      <c r="A196" s="136" t="s">
        <v>371</v>
      </c>
      <c r="B196" s="91">
        <v>2015756000</v>
      </c>
      <c r="C196" s="91">
        <v>2742365000</v>
      </c>
      <c r="D196" s="91">
        <v>79609000</v>
      </c>
      <c r="E196" s="91">
        <v>1096155000</v>
      </c>
      <c r="F196" s="113"/>
      <c r="G196" s="113"/>
      <c r="H196" s="113"/>
      <c r="I196" s="113"/>
      <c r="J196" s="77"/>
      <c r="K196" s="77"/>
      <c r="L196" s="77"/>
      <c r="M196" s="77"/>
      <c r="O196" s="77"/>
      <c r="P196" s="114"/>
    </row>
    <row r="197" spans="1:16" ht="30" x14ac:dyDescent="0.15">
      <c r="A197" s="136" t="s">
        <v>369</v>
      </c>
      <c r="B197" s="92">
        <v>488315000</v>
      </c>
      <c r="C197" s="92">
        <v>619243000</v>
      </c>
      <c r="D197" s="92">
        <v>2135000</v>
      </c>
      <c r="E197" s="92">
        <v>92035000</v>
      </c>
      <c r="F197" s="113"/>
      <c r="G197" s="113"/>
      <c r="H197" s="113"/>
      <c r="I197" s="113"/>
      <c r="J197" s="77"/>
      <c r="K197" s="77"/>
      <c r="L197" s="77"/>
      <c r="M197" s="77"/>
      <c r="O197" s="77"/>
      <c r="P197" s="114"/>
    </row>
    <row r="198" spans="1:16" ht="31" thickBot="1" x14ac:dyDescent="0.2">
      <c r="A198" s="136" t="s">
        <v>370</v>
      </c>
      <c r="B198" s="92">
        <v>938811000</v>
      </c>
      <c r="C198" s="92">
        <v>1401803000</v>
      </c>
      <c r="D198" s="92">
        <v>6349000</v>
      </c>
      <c r="E198" s="92">
        <v>129350000</v>
      </c>
      <c r="F198" s="113"/>
      <c r="G198" s="113"/>
      <c r="H198" s="113"/>
      <c r="I198" s="113"/>
      <c r="J198" s="77"/>
      <c r="K198" s="77"/>
      <c r="L198" s="77"/>
      <c r="M198" s="77"/>
      <c r="O198" s="77"/>
      <c r="P198" s="114"/>
    </row>
    <row r="199" spans="1:16" ht="15" x14ac:dyDescent="0.15">
      <c r="A199" s="136" t="s">
        <v>372</v>
      </c>
      <c r="B199" s="91">
        <v>759500000</v>
      </c>
      <c r="C199" s="91">
        <v>823000000</v>
      </c>
      <c r="D199" s="91">
        <v>3445000</v>
      </c>
      <c r="E199" s="91">
        <v>116895000</v>
      </c>
      <c r="F199" s="113"/>
      <c r="G199" s="113"/>
      <c r="H199" s="113"/>
      <c r="I199" s="113"/>
      <c r="J199" s="77"/>
      <c r="K199" s="77"/>
      <c r="L199" s="77"/>
      <c r="M199" s="77"/>
      <c r="O199" s="77"/>
      <c r="P199" s="114"/>
    </row>
    <row r="200" spans="1:16" ht="15" x14ac:dyDescent="0.15">
      <c r="A200" s="136" t="s">
        <v>373</v>
      </c>
      <c r="B200" s="92"/>
      <c r="C200" s="92"/>
      <c r="D200" s="92"/>
      <c r="E200" s="92"/>
      <c r="F200" s="113"/>
      <c r="G200" s="113"/>
      <c r="H200" s="113"/>
      <c r="I200" s="113"/>
      <c r="J200" s="77"/>
      <c r="K200" s="77"/>
      <c r="L200" s="77"/>
      <c r="M200" s="77"/>
      <c r="O200" s="77"/>
      <c r="P200" s="114"/>
    </row>
    <row r="201" spans="1:16" ht="30" x14ac:dyDescent="0.15">
      <c r="A201" s="136" t="s">
        <v>374</v>
      </c>
      <c r="B201" s="92">
        <v>1168634059</v>
      </c>
      <c r="C201" s="92">
        <v>1300876751</v>
      </c>
      <c r="D201" s="92">
        <v>66424362</v>
      </c>
      <c r="E201" s="92">
        <v>148907132</v>
      </c>
      <c r="F201" s="113"/>
      <c r="G201" s="113"/>
      <c r="H201" s="113"/>
      <c r="I201" s="113"/>
      <c r="J201" s="77"/>
      <c r="K201" s="77"/>
      <c r="L201" s="77"/>
      <c r="M201" s="77"/>
      <c r="O201" s="77"/>
      <c r="P201" s="114"/>
    </row>
    <row r="202" spans="1:16" ht="31" thickBot="1" x14ac:dyDescent="0.2">
      <c r="A202" s="136" t="str">
        <f>+A201</f>
        <v>GUILLERMO LEON ACERO CASTELLANOS</v>
      </c>
      <c r="B202" s="92"/>
      <c r="C202" s="92"/>
      <c r="D202" s="92"/>
      <c r="E202" s="92"/>
      <c r="F202" s="113"/>
      <c r="G202" s="113"/>
      <c r="H202" s="113"/>
      <c r="I202" s="113"/>
      <c r="J202" s="77"/>
      <c r="K202" s="77"/>
      <c r="L202" s="77"/>
      <c r="M202" s="77"/>
      <c r="O202" s="77"/>
      <c r="P202" s="114"/>
    </row>
    <row r="203" spans="1:16" ht="31" thickBot="1" x14ac:dyDescent="0.2">
      <c r="A203" s="84" t="s">
        <v>375</v>
      </c>
      <c r="B203" s="91">
        <v>107453764636</v>
      </c>
      <c r="C203" s="91">
        <v>131402690330</v>
      </c>
      <c r="D203" s="91">
        <v>63122091751</v>
      </c>
      <c r="E203" s="91">
        <v>88350475926</v>
      </c>
      <c r="F203" s="113"/>
      <c r="G203" s="113"/>
      <c r="H203" s="113"/>
      <c r="I203" s="113"/>
      <c r="J203" s="77"/>
      <c r="K203" s="77"/>
      <c r="L203" s="77"/>
      <c r="M203" s="77"/>
      <c r="O203" s="77"/>
      <c r="P203" s="114"/>
    </row>
    <row r="204" spans="1:16" ht="16" thickBot="1" x14ac:dyDescent="0.2">
      <c r="A204" s="84" t="s">
        <v>376</v>
      </c>
      <c r="B204" s="91">
        <v>4781966824</v>
      </c>
      <c r="C204" s="91">
        <v>6313529691</v>
      </c>
      <c r="D204" s="91">
        <v>383294420</v>
      </c>
      <c r="E204" s="91">
        <v>2069956824</v>
      </c>
      <c r="F204" s="113"/>
      <c r="G204" s="113"/>
      <c r="H204" s="113"/>
      <c r="I204" s="113"/>
      <c r="J204" s="77"/>
      <c r="K204" s="77"/>
      <c r="L204" s="77"/>
      <c r="M204" s="77"/>
      <c r="O204" s="77"/>
      <c r="P204" s="114"/>
    </row>
    <row r="205" spans="1:16" ht="15" x14ac:dyDescent="0.15">
      <c r="A205" s="136" t="s">
        <v>377</v>
      </c>
      <c r="B205" s="91">
        <v>1162026000</v>
      </c>
      <c r="C205" s="91">
        <v>1658459605</v>
      </c>
      <c r="D205" s="91">
        <v>796000</v>
      </c>
      <c r="E205" s="91">
        <v>959025000</v>
      </c>
      <c r="F205" s="113"/>
      <c r="G205" s="113"/>
      <c r="H205" s="113"/>
      <c r="I205" s="113"/>
      <c r="J205" s="77"/>
      <c r="K205" s="77"/>
      <c r="L205" s="77"/>
      <c r="M205" s="77"/>
      <c r="O205" s="77"/>
      <c r="P205" s="114"/>
    </row>
    <row r="206" spans="1:16" ht="16" thickBot="1" x14ac:dyDescent="0.2">
      <c r="A206" s="136" t="s">
        <v>378</v>
      </c>
      <c r="B206" s="92">
        <v>1570900000</v>
      </c>
      <c r="C206" s="92">
        <v>2685900000</v>
      </c>
      <c r="D206" s="92">
        <v>23415788</v>
      </c>
      <c r="E206" s="92">
        <v>330707788</v>
      </c>
      <c r="F206" s="113"/>
      <c r="G206" s="113"/>
      <c r="H206" s="113"/>
      <c r="I206" s="113"/>
      <c r="J206" s="77"/>
      <c r="K206" s="77"/>
      <c r="L206" s="77"/>
      <c r="M206" s="77"/>
      <c r="O206" s="77"/>
      <c r="P206" s="114"/>
    </row>
    <row r="207" spans="1:16" ht="31" thickBot="1" x14ac:dyDescent="0.2">
      <c r="A207" s="84" t="s">
        <v>379</v>
      </c>
      <c r="B207" s="92">
        <v>1171610642</v>
      </c>
      <c r="C207" s="92">
        <v>1355192157</v>
      </c>
      <c r="D207" s="92">
        <v>3949429</v>
      </c>
      <c r="E207" s="92">
        <v>311109838</v>
      </c>
      <c r="F207" s="113"/>
      <c r="G207" s="113"/>
      <c r="H207" s="113"/>
      <c r="I207" s="113"/>
      <c r="J207" s="77"/>
      <c r="K207" s="77"/>
      <c r="L207" s="77"/>
      <c r="M207" s="77"/>
      <c r="O207" s="77"/>
      <c r="P207" s="114"/>
    </row>
    <row r="208" spans="1:16" ht="15" x14ac:dyDescent="0.15">
      <c r="A208" s="136" t="s">
        <v>380</v>
      </c>
      <c r="B208" s="91">
        <v>836840938</v>
      </c>
      <c r="C208" s="91">
        <v>1502126816</v>
      </c>
      <c r="D208" s="91">
        <v>20000000</v>
      </c>
      <c r="E208" s="91">
        <v>20000000</v>
      </c>
      <c r="F208" s="113"/>
      <c r="G208" s="113"/>
      <c r="H208" s="113"/>
      <c r="I208" s="113"/>
      <c r="J208" s="77"/>
      <c r="K208" s="77"/>
      <c r="L208" s="77"/>
      <c r="M208" s="77"/>
      <c r="O208" s="77"/>
      <c r="P208" s="114"/>
    </row>
    <row r="209" spans="1:16" ht="16" thickBot="1" x14ac:dyDescent="0.2">
      <c r="A209" s="136" t="s">
        <v>381</v>
      </c>
      <c r="B209" s="92">
        <v>315028663</v>
      </c>
      <c r="C209" s="92">
        <v>855689731</v>
      </c>
      <c r="D209" s="92">
        <v>50000000</v>
      </c>
      <c r="E209" s="92">
        <v>5000000</v>
      </c>
      <c r="F209" s="113"/>
      <c r="G209" s="113"/>
      <c r="H209" s="113"/>
      <c r="I209" s="113"/>
      <c r="J209" s="77"/>
      <c r="K209" s="77"/>
      <c r="L209" s="77"/>
      <c r="M209" s="77"/>
      <c r="O209" s="77"/>
      <c r="P209" s="114"/>
    </row>
    <row r="210" spans="1:16" ht="16" thickBot="1" x14ac:dyDescent="0.2">
      <c r="A210" s="84" t="s">
        <v>382</v>
      </c>
      <c r="B210" s="92">
        <v>8014794988</v>
      </c>
      <c r="C210" s="92">
        <v>12231707718</v>
      </c>
      <c r="D210" s="92">
        <v>2939001585</v>
      </c>
      <c r="E210" s="92">
        <v>6991393531</v>
      </c>
      <c r="F210" s="113"/>
      <c r="G210" s="113"/>
      <c r="H210" s="113"/>
      <c r="I210" s="113"/>
      <c r="J210" s="77"/>
      <c r="K210" s="77"/>
      <c r="L210" s="77"/>
      <c r="M210" s="77"/>
      <c r="O210" s="77"/>
      <c r="P210" s="114"/>
    </row>
    <row r="211" spans="1:16" ht="16" thickBot="1" x14ac:dyDescent="0.2">
      <c r="A211" s="136" t="s">
        <v>383</v>
      </c>
      <c r="B211" s="91">
        <v>481827076</v>
      </c>
      <c r="C211" s="91">
        <v>926965676</v>
      </c>
      <c r="D211" s="91">
        <v>15620462</v>
      </c>
      <c r="E211" s="91">
        <v>333368708</v>
      </c>
      <c r="F211" s="113"/>
      <c r="G211" s="113"/>
      <c r="H211" s="113"/>
      <c r="I211" s="113"/>
      <c r="J211" s="77"/>
      <c r="K211" s="77"/>
      <c r="L211" s="77"/>
      <c r="M211" s="77"/>
      <c r="O211" s="77"/>
      <c r="P211" s="114"/>
    </row>
    <row r="212" spans="1:16" ht="15" x14ac:dyDescent="0.15">
      <c r="A212" s="136" t="s">
        <v>384</v>
      </c>
      <c r="B212" s="91">
        <v>760251136</v>
      </c>
      <c r="C212" s="91">
        <v>1331806565</v>
      </c>
      <c r="D212" s="91">
        <v>60760000</v>
      </c>
      <c r="E212" s="91">
        <v>159760000</v>
      </c>
      <c r="F212" s="113"/>
      <c r="G212" s="113"/>
      <c r="H212" s="113"/>
      <c r="I212" s="113"/>
      <c r="J212" s="77"/>
      <c r="K212" s="77"/>
      <c r="L212" s="77"/>
      <c r="M212" s="77"/>
      <c r="O212" s="77"/>
      <c r="P212" s="114"/>
    </row>
    <row r="213" spans="1:16" ht="15" x14ac:dyDescent="0.15">
      <c r="A213" s="136" t="s">
        <v>385</v>
      </c>
      <c r="B213" s="92">
        <v>3379180000</v>
      </c>
      <c r="C213" s="92">
        <v>5063464000</v>
      </c>
      <c r="D213" s="92">
        <v>104162000</v>
      </c>
      <c r="E213" s="92">
        <v>365135000</v>
      </c>
      <c r="F213" s="113"/>
      <c r="G213" s="113"/>
      <c r="H213" s="113"/>
      <c r="I213" s="113"/>
      <c r="J213" s="77"/>
      <c r="K213" s="77"/>
      <c r="L213" s="77"/>
      <c r="M213" s="77"/>
      <c r="O213" s="77"/>
      <c r="P213" s="114"/>
    </row>
    <row r="214" spans="1:16" ht="16" thickBot="1" x14ac:dyDescent="0.2">
      <c r="A214" s="136" t="s">
        <v>386</v>
      </c>
      <c r="B214" s="92">
        <v>3588164863</v>
      </c>
      <c r="C214" s="92">
        <v>7215498616</v>
      </c>
      <c r="D214" s="92">
        <v>751670617</v>
      </c>
      <c r="E214" s="92">
        <v>1507473395</v>
      </c>
      <c r="F214" s="113"/>
      <c r="G214" s="113"/>
      <c r="H214" s="113"/>
      <c r="I214" s="113"/>
      <c r="J214" s="77"/>
      <c r="K214" s="77"/>
      <c r="L214" s="77"/>
      <c r="M214" s="77"/>
      <c r="O214" s="77"/>
      <c r="P214" s="114"/>
    </row>
    <row r="215" spans="1:16" ht="15" x14ac:dyDescent="0.15">
      <c r="A215" s="136" t="s">
        <v>387</v>
      </c>
      <c r="B215" s="91">
        <v>1372217167</v>
      </c>
      <c r="C215" s="91">
        <v>1377677006</v>
      </c>
      <c r="D215" s="91">
        <v>368815683</v>
      </c>
      <c r="E215" s="91">
        <v>420575488</v>
      </c>
      <c r="F215" s="113"/>
      <c r="G215" s="113"/>
      <c r="H215" s="113"/>
      <c r="I215" s="113"/>
      <c r="J215" s="77"/>
      <c r="K215" s="77"/>
      <c r="L215" s="77"/>
      <c r="M215" s="77"/>
      <c r="O215" s="77"/>
      <c r="P215" s="114"/>
    </row>
    <row r="216" spans="1:16" ht="16" thickBot="1" x14ac:dyDescent="0.2">
      <c r="A216" s="136" t="s">
        <v>388</v>
      </c>
      <c r="B216" s="92">
        <v>1543049860</v>
      </c>
      <c r="C216" s="92">
        <v>4407146683</v>
      </c>
      <c r="D216" s="92">
        <v>58824031</v>
      </c>
      <c r="E216" s="92">
        <v>504084752</v>
      </c>
      <c r="F216" s="113"/>
      <c r="G216" s="113"/>
      <c r="H216" s="113"/>
      <c r="I216" s="113"/>
      <c r="J216" s="77"/>
      <c r="K216" s="77"/>
      <c r="L216" s="77"/>
      <c r="M216" s="77"/>
      <c r="O216" s="77"/>
      <c r="P216" s="114"/>
    </row>
    <row r="217" spans="1:16" ht="16" thickBot="1" x14ac:dyDescent="0.2">
      <c r="A217" s="136" t="s">
        <v>389</v>
      </c>
      <c r="B217" s="91"/>
      <c r="C217" s="91"/>
      <c r="D217" s="91"/>
      <c r="E217" s="91"/>
      <c r="F217" s="113"/>
      <c r="G217" s="113"/>
      <c r="H217" s="113"/>
      <c r="I217" s="113"/>
      <c r="J217" s="77"/>
      <c r="K217" s="77"/>
      <c r="L217" s="77"/>
      <c r="M217" s="77"/>
      <c r="O217" s="77"/>
      <c r="P217" s="114"/>
    </row>
    <row r="218" spans="1:16" ht="16" thickBot="1" x14ac:dyDescent="0.2">
      <c r="A218" s="136" t="s">
        <v>390</v>
      </c>
      <c r="B218" s="91"/>
      <c r="C218" s="91"/>
      <c r="D218" s="91"/>
      <c r="E218" s="91"/>
      <c r="F218" s="113"/>
      <c r="G218" s="113"/>
      <c r="H218" s="113"/>
      <c r="I218" s="113"/>
      <c r="J218" s="77"/>
      <c r="K218" s="77"/>
      <c r="L218" s="77"/>
      <c r="M218" s="77"/>
      <c r="O218" s="77"/>
      <c r="P218" s="114"/>
    </row>
    <row r="219" spans="1:16" ht="15" x14ac:dyDescent="0.15">
      <c r="A219" s="136" t="s">
        <v>391</v>
      </c>
      <c r="B219" s="91">
        <v>507500000</v>
      </c>
      <c r="C219" s="91">
        <v>989500000</v>
      </c>
      <c r="D219" s="91">
        <v>6900000</v>
      </c>
      <c r="E219" s="91">
        <v>18600000</v>
      </c>
      <c r="F219" s="113"/>
      <c r="G219" s="113"/>
      <c r="H219" s="113"/>
      <c r="I219" s="113"/>
      <c r="J219" s="77"/>
      <c r="K219" s="77"/>
      <c r="L219" s="77"/>
      <c r="M219" s="77"/>
      <c r="O219" s="77"/>
      <c r="P219" s="114"/>
    </row>
    <row r="220" spans="1:16" ht="30" x14ac:dyDescent="0.15">
      <c r="A220" s="136" t="s">
        <v>430</v>
      </c>
      <c r="B220" s="92">
        <v>2838279942</v>
      </c>
      <c r="C220" s="92">
        <v>2838279942</v>
      </c>
      <c r="D220" s="92">
        <v>25683000</v>
      </c>
      <c r="E220" s="92">
        <v>525683000</v>
      </c>
      <c r="F220" s="113"/>
      <c r="G220" s="113"/>
      <c r="H220" s="113"/>
      <c r="I220" s="113"/>
      <c r="J220" s="77"/>
      <c r="K220" s="77"/>
      <c r="L220" s="77"/>
      <c r="M220" s="77"/>
      <c r="O220" s="77"/>
      <c r="P220" s="114"/>
    </row>
    <row r="221" spans="1:16" ht="16" thickBot="1" x14ac:dyDescent="0.2">
      <c r="A221" s="136" t="s">
        <v>392</v>
      </c>
      <c r="B221" s="92">
        <v>2052590445</v>
      </c>
      <c r="C221" s="92">
        <v>3105849845</v>
      </c>
      <c r="D221" s="92">
        <v>9467499</v>
      </c>
      <c r="E221" s="92">
        <v>9467499</v>
      </c>
      <c r="F221" s="113"/>
      <c r="G221" s="113"/>
      <c r="H221" s="113"/>
      <c r="I221" s="113"/>
      <c r="J221" s="77"/>
      <c r="K221" s="77"/>
      <c r="L221" s="77"/>
      <c r="M221" s="77"/>
      <c r="O221" s="77"/>
      <c r="P221" s="114"/>
    </row>
    <row r="222" spans="1:16" ht="31" thickBot="1" x14ac:dyDescent="0.2">
      <c r="A222" s="136" t="s">
        <v>393</v>
      </c>
      <c r="B222" s="91">
        <v>333923220</v>
      </c>
      <c r="C222" s="91">
        <v>395923220</v>
      </c>
      <c r="D222" s="91">
        <v>9408174</v>
      </c>
      <c r="E222" s="91">
        <v>110666252</v>
      </c>
      <c r="F222" s="113"/>
      <c r="G222" s="113"/>
      <c r="H222" s="113"/>
      <c r="I222" s="113"/>
      <c r="J222" s="77"/>
      <c r="K222" s="77"/>
      <c r="L222" s="77"/>
      <c r="M222" s="77"/>
      <c r="O222" s="77"/>
      <c r="P222" s="114"/>
    </row>
    <row r="223" spans="1:16" ht="16" thickBot="1" x14ac:dyDescent="0.2">
      <c r="A223" s="136" t="s">
        <v>394</v>
      </c>
      <c r="B223" s="91">
        <v>93452431</v>
      </c>
      <c r="C223" s="91">
        <v>210932431</v>
      </c>
      <c r="D223" s="91">
        <v>3430000</v>
      </c>
      <c r="E223" s="91">
        <v>64667000</v>
      </c>
      <c r="F223" s="113"/>
      <c r="G223" s="113"/>
      <c r="H223" s="113"/>
      <c r="I223" s="113"/>
      <c r="J223" s="77"/>
      <c r="K223" s="77"/>
      <c r="L223" s="77"/>
      <c r="M223" s="77"/>
      <c r="O223" s="77"/>
      <c r="P223" s="114"/>
    </row>
    <row r="224" spans="1:16" ht="15" x14ac:dyDescent="0.15">
      <c r="A224" s="136" t="s">
        <v>396</v>
      </c>
      <c r="B224" s="91">
        <v>746467262</v>
      </c>
      <c r="C224" s="91">
        <v>1536467262</v>
      </c>
      <c r="D224" s="91">
        <v>3000000</v>
      </c>
      <c r="E224" s="91">
        <v>73000000</v>
      </c>
      <c r="F224" s="113"/>
      <c r="G224" s="113"/>
      <c r="H224" s="113"/>
      <c r="I224" s="113"/>
      <c r="J224" s="77"/>
      <c r="K224" s="77"/>
      <c r="L224" s="77"/>
      <c r="M224" s="77"/>
      <c r="O224" s="77"/>
      <c r="P224" s="114"/>
    </row>
    <row r="225" spans="1:16" ht="15" x14ac:dyDescent="0.15">
      <c r="A225" s="136" t="s">
        <v>395</v>
      </c>
      <c r="B225" s="92">
        <v>761036193</v>
      </c>
      <c r="C225" s="92">
        <v>864036193</v>
      </c>
      <c r="D225" s="92">
        <v>4956284</v>
      </c>
      <c r="E225" s="92">
        <v>109206785</v>
      </c>
      <c r="F225" s="113"/>
      <c r="G225" s="113"/>
      <c r="H225" s="113"/>
      <c r="I225" s="113"/>
      <c r="J225" s="77"/>
      <c r="K225" s="77"/>
      <c r="L225" s="77"/>
      <c r="M225" s="77"/>
      <c r="O225" s="77"/>
      <c r="P225" s="114"/>
    </row>
    <row r="226" spans="1:16" ht="16" thickBot="1" x14ac:dyDescent="0.2">
      <c r="A226" s="136" t="s">
        <v>397</v>
      </c>
      <c r="B226" s="92">
        <v>1138683072</v>
      </c>
      <c r="C226" s="92">
        <v>1405073072</v>
      </c>
      <c r="D226" s="92">
        <v>10622318</v>
      </c>
      <c r="E226" s="92">
        <v>10622318</v>
      </c>
      <c r="F226" s="113"/>
      <c r="G226" s="113"/>
      <c r="H226" s="113"/>
      <c r="I226" s="113"/>
      <c r="J226" s="77"/>
      <c r="K226" s="77"/>
      <c r="L226" s="77"/>
      <c r="M226" s="77"/>
      <c r="O226" s="77"/>
      <c r="P226" s="114"/>
    </row>
    <row r="227" spans="1:16" ht="16" thickBot="1" x14ac:dyDescent="0.2">
      <c r="A227" s="136" t="s">
        <v>398</v>
      </c>
      <c r="B227" s="91">
        <v>710810000</v>
      </c>
      <c r="C227" s="91">
        <v>923810000</v>
      </c>
      <c r="D227" s="91">
        <v>55000000</v>
      </c>
      <c r="E227" s="91">
        <v>55000000</v>
      </c>
      <c r="F227" s="113"/>
      <c r="G227" s="113"/>
      <c r="H227" s="113"/>
      <c r="I227" s="113"/>
      <c r="J227" s="77"/>
      <c r="K227" s="77"/>
      <c r="L227" s="77"/>
      <c r="M227" s="77"/>
      <c r="O227" s="77"/>
      <c r="P227" s="114"/>
    </row>
    <row r="228" spans="1:16" ht="15" x14ac:dyDescent="0.15">
      <c r="A228" s="136" t="s">
        <v>399</v>
      </c>
      <c r="B228" s="91">
        <v>1218799762</v>
      </c>
      <c r="C228" s="91">
        <v>1925999762</v>
      </c>
      <c r="D228" s="91">
        <v>257538709</v>
      </c>
      <c r="E228" s="91">
        <v>960438709</v>
      </c>
      <c r="F228" s="113"/>
      <c r="G228" s="113"/>
      <c r="H228" s="113"/>
      <c r="I228" s="113"/>
      <c r="J228" s="77"/>
      <c r="K228" s="77"/>
      <c r="L228" s="77"/>
      <c r="M228" s="77"/>
      <c r="O228" s="77"/>
      <c r="P228" s="114"/>
    </row>
    <row r="229" spans="1:16" ht="16" thickBot="1" x14ac:dyDescent="0.2">
      <c r="A229" s="136" t="s">
        <v>400</v>
      </c>
      <c r="B229" s="92">
        <v>3245173499</v>
      </c>
      <c r="C229" s="92">
        <v>4913821923</v>
      </c>
      <c r="D229" s="92">
        <v>365127889</v>
      </c>
      <c r="E229" s="92">
        <f>+D229</f>
        <v>365127889</v>
      </c>
      <c r="F229" s="113"/>
      <c r="G229" s="113"/>
      <c r="H229" s="113"/>
      <c r="I229" s="113"/>
      <c r="J229" s="77"/>
      <c r="K229" s="77"/>
      <c r="L229" s="77"/>
      <c r="M229" s="77"/>
      <c r="O229" s="77"/>
      <c r="P229" s="114"/>
    </row>
    <row r="230" spans="1:16" ht="16" thickBot="1" x14ac:dyDescent="0.2">
      <c r="A230" s="84" t="s">
        <v>401</v>
      </c>
      <c r="B230" s="92">
        <v>8370081000</v>
      </c>
      <c r="C230" s="92">
        <v>14192586000</v>
      </c>
      <c r="D230" s="92">
        <v>1845967000</v>
      </c>
      <c r="E230" s="92">
        <v>4218932000</v>
      </c>
      <c r="F230" s="113"/>
      <c r="G230" s="113"/>
      <c r="H230" s="113"/>
      <c r="I230" s="113"/>
      <c r="J230" s="77"/>
      <c r="K230" s="77"/>
      <c r="L230" s="77"/>
      <c r="M230" s="77"/>
      <c r="O230" s="77"/>
      <c r="P230" s="114"/>
    </row>
    <row r="231" spans="1:16" ht="16" thickBot="1" x14ac:dyDescent="0.2">
      <c r="A231" s="136" t="s">
        <v>402</v>
      </c>
      <c r="B231" s="91">
        <v>704083720</v>
      </c>
      <c r="C231" s="91">
        <v>924458545</v>
      </c>
      <c r="D231" s="91">
        <v>245000</v>
      </c>
      <c r="E231" s="91">
        <v>2597500</v>
      </c>
      <c r="F231" s="113"/>
      <c r="G231" s="113"/>
      <c r="H231" s="113"/>
      <c r="I231" s="113"/>
      <c r="J231" s="77"/>
      <c r="K231" s="77"/>
      <c r="L231" s="77"/>
      <c r="M231" s="77"/>
      <c r="O231" s="77"/>
      <c r="P231" s="114"/>
    </row>
    <row r="232" spans="1:16" ht="16" thickBot="1" x14ac:dyDescent="0.2">
      <c r="A232" s="136" t="s">
        <v>483</v>
      </c>
      <c r="B232" s="91">
        <v>535280000</v>
      </c>
      <c r="C232" s="154">
        <v>1152631000</v>
      </c>
      <c r="D232" s="91">
        <v>2239000</v>
      </c>
      <c r="E232" s="91">
        <v>179808000</v>
      </c>
      <c r="F232" s="113"/>
      <c r="G232" s="113"/>
      <c r="H232" s="113"/>
      <c r="I232" s="113"/>
      <c r="J232" s="77"/>
      <c r="K232" s="77"/>
      <c r="L232" s="77"/>
      <c r="M232" s="77"/>
      <c r="O232" s="77"/>
      <c r="P232" s="114"/>
    </row>
    <row r="233" spans="1:16" ht="15" x14ac:dyDescent="0.15">
      <c r="A233" s="84" t="s">
        <v>403</v>
      </c>
      <c r="B233" s="92">
        <v>1199556957</v>
      </c>
      <c r="C233" s="92">
        <v>3568381626</v>
      </c>
      <c r="D233" s="92">
        <v>71508540</v>
      </c>
      <c r="E233" s="92">
        <v>1661596967</v>
      </c>
      <c r="F233" s="113"/>
      <c r="G233" s="113"/>
      <c r="H233" s="113"/>
      <c r="I233" s="113"/>
      <c r="J233" s="77"/>
      <c r="K233" s="77"/>
      <c r="L233" s="77"/>
      <c r="M233" s="77"/>
      <c r="O233" s="77"/>
      <c r="P233" s="114"/>
    </row>
    <row r="234" spans="1:16" ht="16" thickBot="1" x14ac:dyDescent="0.2">
      <c r="A234" s="136" t="s">
        <v>404</v>
      </c>
      <c r="B234" s="92">
        <v>19222560395</v>
      </c>
      <c r="C234" s="92">
        <v>27500199205</v>
      </c>
      <c r="D234" s="92">
        <v>9527810247</v>
      </c>
      <c r="E234" s="92">
        <v>16334836957</v>
      </c>
      <c r="F234" s="113"/>
      <c r="G234" s="113"/>
      <c r="H234" s="113"/>
      <c r="I234" s="113"/>
      <c r="J234" s="77"/>
      <c r="K234" s="77"/>
      <c r="L234" s="77"/>
      <c r="M234" s="77"/>
      <c r="O234" s="77"/>
      <c r="P234" s="114"/>
    </row>
    <row r="235" spans="1:16" ht="16" thickBot="1" x14ac:dyDescent="0.2">
      <c r="A235" s="136" t="s">
        <v>405</v>
      </c>
      <c r="B235" s="91">
        <v>6687412493</v>
      </c>
      <c r="C235" s="91">
        <v>10786384967</v>
      </c>
      <c r="D235" s="91">
        <v>1867817310</v>
      </c>
      <c r="E235" s="91">
        <v>6132624894</v>
      </c>
      <c r="F235" s="113"/>
      <c r="G235" s="113"/>
      <c r="H235" s="113"/>
      <c r="I235" s="113"/>
      <c r="J235" s="77"/>
      <c r="K235" s="77"/>
      <c r="L235" s="77"/>
      <c r="M235" s="77"/>
      <c r="O235" s="77"/>
      <c r="P235" s="114"/>
    </row>
    <row r="236" spans="1:16" ht="15" x14ac:dyDescent="0.15">
      <c r="A236" s="84" t="s">
        <v>406</v>
      </c>
      <c r="B236" s="91">
        <v>25936780475</v>
      </c>
      <c r="C236" s="91">
        <v>38182607697</v>
      </c>
      <c r="D236" s="91">
        <v>5730995236</v>
      </c>
      <c r="E236" s="91">
        <v>14925786892</v>
      </c>
      <c r="F236" s="113"/>
      <c r="G236" s="113"/>
      <c r="H236" s="113"/>
      <c r="I236" s="113"/>
      <c r="J236" s="77"/>
      <c r="K236" s="77"/>
      <c r="L236" s="77"/>
      <c r="M236" s="77"/>
      <c r="O236" s="77"/>
      <c r="P236" s="114"/>
    </row>
    <row r="237" spans="1:16" ht="15" x14ac:dyDescent="0.15">
      <c r="A237" s="136" t="s">
        <v>407</v>
      </c>
      <c r="B237" s="107"/>
      <c r="C237" s="108"/>
      <c r="D237" s="108"/>
      <c r="E237" s="108"/>
      <c r="F237" s="113"/>
      <c r="G237" s="113"/>
      <c r="H237" s="113"/>
      <c r="I237" s="113"/>
      <c r="J237" s="77"/>
      <c r="K237" s="77"/>
      <c r="L237" s="77"/>
      <c r="M237" s="77"/>
      <c r="O237" s="77"/>
      <c r="P237" s="114"/>
    </row>
    <row r="238" spans="1:16" ht="16" thickBot="1" x14ac:dyDescent="0.2">
      <c r="A238" s="136" t="s">
        <v>408</v>
      </c>
      <c r="B238" s="92"/>
      <c r="C238" s="92"/>
      <c r="D238" s="92"/>
      <c r="E238" s="92"/>
      <c r="F238" s="113"/>
      <c r="G238" s="113"/>
      <c r="H238" s="113"/>
      <c r="I238" s="113"/>
      <c r="J238" s="77"/>
      <c r="K238" s="77"/>
      <c r="L238" s="77"/>
      <c r="M238" s="77"/>
      <c r="O238" s="77"/>
      <c r="P238" s="114"/>
    </row>
    <row r="239" spans="1:16" ht="15" x14ac:dyDescent="0.15">
      <c r="A239" s="136" t="s">
        <v>409</v>
      </c>
      <c r="B239" s="91">
        <v>4379780958</v>
      </c>
      <c r="C239" s="91">
        <v>7797336247</v>
      </c>
      <c r="D239" s="91">
        <v>368214922</v>
      </c>
      <c r="E239" s="91">
        <v>3670966323</v>
      </c>
      <c r="F239" s="113"/>
      <c r="G239" s="113"/>
      <c r="H239" s="113"/>
      <c r="I239" s="113"/>
      <c r="J239" s="77"/>
      <c r="K239" s="77"/>
      <c r="L239" s="77"/>
      <c r="M239" s="77"/>
      <c r="O239" s="77"/>
      <c r="P239" s="114"/>
    </row>
    <row r="240" spans="1:16" ht="30" x14ac:dyDescent="0.15">
      <c r="A240" s="136" t="s">
        <v>440</v>
      </c>
      <c r="B240" s="92">
        <v>834980608</v>
      </c>
      <c r="C240" s="92">
        <v>1194681766</v>
      </c>
      <c r="D240" s="92">
        <v>67072322</v>
      </c>
      <c r="E240" s="92">
        <v>67072322</v>
      </c>
      <c r="F240" s="113"/>
      <c r="G240" s="113"/>
      <c r="H240" s="113"/>
      <c r="I240" s="113"/>
      <c r="J240" s="77"/>
      <c r="K240" s="77"/>
      <c r="L240" s="77"/>
      <c r="M240" s="77"/>
      <c r="O240" s="77"/>
      <c r="P240" s="114"/>
    </row>
    <row r="241" spans="1:16" ht="16" thickBot="1" x14ac:dyDescent="0.2">
      <c r="A241" s="136" t="s">
        <v>410</v>
      </c>
      <c r="B241" s="92">
        <v>3839910826</v>
      </c>
      <c r="C241" s="92">
        <v>12096034311</v>
      </c>
      <c r="D241" s="92">
        <v>326829645</v>
      </c>
      <c r="E241" s="92">
        <v>6942488842</v>
      </c>
      <c r="F241" s="113"/>
      <c r="G241" s="113"/>
      <c r="H241" s="113"/>
      <c r="I241" s="113"/>
      <c r="J241" s="77"/>
      <c r="K241" s="77"/>
      <c r="L241" s="77"/>
      <c r="M241" s="77"/>
      <c r="O241" s="77"/>
      <c r="P241" s="114"/>
    </row>
    <row r="242" spans="1:16" ht="15" x14ac:dyDescent="0.15">
      <c r="A242" s="136" t="s">
        <v>556</v>
      </c>
      <c r="B242" s="165">
        <v>4603110474</v>
      </c>
      <c r="C242" s="165">
        <v>9341092937</v>
      </c>
      <c r="D242" s="165">
        <v>67281094</v>
      </c>
      <c r="E242" s="165">
        <v>2986005320</v>
      </c>
      <c r="F242" s="113"/>
      <c r="G242" s="113"/>
      <c r="H242" s="113"/>
      <c r="I242" s="113"/>
      <c r="J242" s="77"/>
      <c r="K242" s="77"/>
      <c r="L242" s="77"/>
      <c r="M242" s="77"/>
      <c r="O242" s="77"/>
      <c r="P242" s="114"/>
    </row>
    <row r="243" spans="1:16" ht="16" thickBot="1" x14ac:dyDescent="0.2">
      <c r="A243" s="136" t="s">
        <v>411</v>
      </c>
      <c r="B243" s="92">
        <v>1963952840</v>
      </c>
      <c r="C243" s="92">
        <v>2148041941</v>
      </c>
      <c r="D243" s="92">
        <v>210171142</v>
      </c>
      <c r="E243" s="92">
        <v>349282474</v>
      </c>
      <c r="F243" s="113"/>
      <c r="G243" s="113"/>
      <c r="H243" s="113"/>
      <c r="I243" s="113"/>
      <c r="J243" s="77"/>
      <c r="K243" s="77"/>
      <c r="L243" s="77"/>
      <c r="M243" s="77"/>
      <c r="O243" s="77"/>
      <c r="P243" s="114"/>
    </row>
    <row r="244" spans="1:16" ht="31" thickBot="1" x14ac:dyDescent="0.2">
      <c r="A244" s="136" t="s">
        <v>412</v>
      </c>
      <c r="B244" s="91">
        <v>114915162</v>
      </c>
      <c r="C244" s="91">
        <v>263149162</v>
      </c>
      <c r="D244" s="91">
        <v>1980000</v>
      </c>
      <c r="E244" s="91">
        <v>1980000</v>
      </c>
      <c r="F244" s="113"/>
      <c r="G244" s="113"/>
      <c r="H244" s="113"/>
      <c r="I244" s="113"/>
      <c r="J244" s="77"/>
      <c r="K244" s="77"/>
      <c r="L244" s="77"/>
      <c r="M244" s="77"/>
      <c r="O244" s="77"/>
      <c r="P244" s="114"/>
    </row>
    <row r="245" spans="1:16" ht="16" thickBot="1" x14ac:dyDescent="0.2">
      <c r="A245" s="84" t="s">
        <v>413</v>
      </c>
      <c r="B245" s="91">
        <v>10443392848</v>
      </c>
      <c r="C245" s="91">
        <v>13301107836</v>
      </c>
      <c r="D245" s="91">
        <v>1017881770</v>
      </c>
      <c r="E245" s="91">
        <v>4714702721</v>
      </c>
      <c r="F245" s="113"/>
      <c r="G245" s="113"/>
      <c r="H245" s="113"/>
      <c r="I245" s="113"/>
      <c r="J245" s="77"/>
      <c r="K245" s="77"/>
      <c r="L245" s="77"/>
      <c r="M245" s="77"/>
      <c r="O245" s="77"/>
      <c r="P245" s="114"/>
    </row>
    <row r="246" spans="1:16" ht="31" thickBot="1" x14ac:dyDescent="0.2">
      <c r="A246" s="84" t="s">
        <v>414</v>
      </c>
      <c r="B246" s="91">
        <v>193437543000</v>
      </c>
      <c r="C246" s="91">
        <v>246758025000</v>
      </c>
      <c r="D246" s="91">
        <v>85462608000</v>
      </c>
      <c r="E246" s="91">
        <v>132524472</v>
      </c>
      <c r="F246" s="113"/>
      <c r="G246" s="113"/>
      <c r="H246" s="113"/>
      <c r="I246" s="113"/>
      <c r="J246" s="77"/>
      <c r="K246" s="77"/>
      <c r="L246" s="77"/>
      <c r="M246" s="77"/>
      <c r="O246" s="77"/>
      <c r="P246" s="114"/>
    </row>
    <row r="247" spans="1:16" ht="15" x14ac:dyDescent="0.15">
      <c r="A247" s="84" t="s">
        <v>415</v>
      </c>
      <c r="B247" s="92">
        <v>895479000</v>
      </c>
      <c r="C247" s="92">
        <v>1225479000</v>
      </c>
      <c r="D247" s="92">
        <v>16030400</v>
      </c>
      <c r="E247" s="92">
        <v>416030400</v>
      </c>
      <c r="F247" s="113"/>
      <c r="G247" s="113"/>
      <c r="H247" s="113"/>
      <c r="I247" s="113"/>
      <c r="J247" s="77"/>
      <c r="K247" s="77"/>
      <c r="L247" s="77"/>
      <c r="M247" s="77"/>
      <c r="O247" s="77"/>
      <c r="P247" s="114"/>
    </row>
    <row r="248" spans="1:16" ht="16" thickBot="1" x14ac:dyDescent="0.2">
      <c r="A248" s="136" t="s">
        <v>416</v>
      </c>
      <c r="B248" s="92">
        <v>741304868</v>
      </c>
      <c r="C248" s="92">
        <v>1476509673</v>
      </c>
      <c r="D248" s="92">
        <v>10191151</v>
      </c>
      <c r="E248" s="92">
        <v>387214218</v>
      </c>
      <c r="F248" s="113"/>
      <c r="G248" s="113"/>
      <c r="H248" s="113"/>
      <c r="I248" s="113"/>
      <c r="J248" s="77"/>
      <c r="K248" s="77"/>
      <c r="L248" s="77"/>
      <c r="M248" s="77"/>
      <c r="O248" s="77"/>
      <c r="P248" s="114"/>
    </row>
    <row r="249" spans="1:16" ht="16" thickBot="1" x14ac:dyDescent="0.2">
      <c r="A249" s="136" t="s">
        <v>417</v>
      </c>
      <c r="B249" s="91">
        <v>3245173499</v>
      </c>
      <c r="C249" s="91">
        <v>4913821923</v>
      </c>
      <c r="D249" s="91">
        <v>365127889</v>
      </c>
      <c r="E249" s="91">
        <v>365127889</v>
      </c>
      <c r="F249" s="113"/>
      <c r="G249" s="113"/>
      <c r="H249" s="113"/>
      <c r="I249" s="113"/>
      <c r="J249" s="77"/>
      <c r="K249" s="77"/>
      <c r="L249" s="77"/>
      <c r="M249" s="77"/>
      <c r="O249" s="77"/>
      <c r="P249" s="114"/>
    </row>
    <row r="250" spans="1:16" ht="16" thickBot="1" x14ac:dyDescent="0.2">
      <c r="A250" s="136" t="s">
        <v>418</v>
      </c>
      <c r="B250" s="91">
        <v>2562277432</v>
      </c>
      <c r="C250" s="91">
        <v>3703921058</v>
      </c>
      <c r="D250" s="91">
        <v>801996266</v>
      </c>
      <c r="E250" s="91">
        <v>2166011382</v>
      </c>
      <c r="F250" s="113"/>
      <c r="G250" s="113"/>
      <c r="H250" s="113"/>
      <c r="I250" s="113"/>
      <c r="J250" s="77"/>
      <c r="K250" s="77"/>
      <c r="L250" s="77"/>
      <c r="M250" s="77"/>
      <c r="O250" s="77"/>
      <c r="P250" s="114"/>
    </row>
    <row r="251" spans="1:16" ht="15" x14ac:dyDescent="0.15">
      <c r="A251" s="136" t="s">
        <v>419</v>
      </c>
      <c r="B251" s="91">
        <v>527719632</v>
      </c>
      <c r="C251" s="91">
        <v>1115931444</v>
      </c>
      <c r="D251" s="91">
        <v>38199185</v>
      </c>
      <c r="E251" s="91">
        <v>500714448</v>
      </c>
      <c r="F251" s="113"/>
      <c r="G251" s="113"/>
      <c r="H251" s="113"/>
      <c r="I251" s="113"/>
      <c r="J251" s="77"/>
      <c r="K251" s="77"/>
      <c r="L251" s="77"/>
      <c r="M251" s="77"/>
      <c r="O251" s="77"/>
      <c r="P251" s="114"/>
    </row>
    <row r="252" spans="1:16" ht="15" x14ac:dyDescent="0.15">
      <c r="A252" s="136" t="s">
        <v>420</v>
      </c>
      <c r="B252" s="92">
        <v>718836431</v>
      </c>
      <c r="C252" s="92">
        <v>897666205</v>
      </c>
      <c r="D252" s="92">
        <v>136368347</v>
      </c>
      <c r="E252" s="92">
        <v>503115187</v>
      </c>
      <c r="F252" s="113"/>
      <c r="G252" s="113"/>
      <c r="H252" s="113"/>
      <c r="I252" s="113"/>
      <c r="J252" s="77"/>
      <c r="K252" s="77"/>
      <c r="L252" s="77"/>
      <c r="M252" s="77"/>
      <c r="O252" s="77"/>
      <c r="P252" s="114"/>
    </row>
    <row r="253" spans="1:16" ht="16" thickBot="1" x14ac:dyDescent="0.2">
      <c r="A253" s="136" t="s">
        <v>421</v>
      </c>
      <c r="B253" s="92">
        <v>1575564591</v>
      </c>
      <c r="C253" s="92">
        <v>2027359591</v>
      </c>
      <c r="D253" s="92">
        <v>638001814</v>
      </c>
      <c r="E253" s="92">
        <v>638001814</v>
      </c>
      <c r="F253" s="113"/>
      <c r="G253" s="113"/>
      <c r="H253" s="113"/>
      <c r="I253" s="113"/>
      <c r="J253" s="77"/>
      <c r="K253" s="77"/>
      <c r="L253" s="77"/>
      <c r="M253" s="77"/>
      <c r="O253" s="77"/>
      <c r="P253" s="114"/>
    </row>
    <row r="254" spans="1:16" ht="16" thickBot="1" x14ac:dyDescent="0.2">
      <c r="A254" s="136" t="s">
        <v>422</v>
      </c>
      <c r="B254" s="91"/>
      <c r="C254" s="91"/>
      <c r="D254" s="91"/>
      <c r="E254" s="91"/>
      <c r="F254" s="113"/>
      <c r="G254" s="113"/>
      <c r="H254" s="113"/>
      <c r="I254" s="113"/>
      <c r="J254" s="77"/>
      <c r="K254" s="77"/>
      <c r="L254" s="77"/>
      <c r="M254" s="77"/>
      <c r="O254" s="77"/>
      <c r="P254" s="114"/>
    </row>
    <row r="255" spans="1:16" ht="15" x14ac:dyDescent="0.15">
      <c r="A255" s="136" t="s">
        <v>423</v>
      </c>
      <c r="B255" s="91"/>
      <c r="C255" s="91"/>
      <c r="D255" s="91"/>
      <c r="E255" s="91"/>
      <c r="F255" s="113"/>
      <c r="G255" s="113"/>
      <c r="H255" s="113"/>
      <c r="I255" s="113"/>
      <c r="J255" s="77"/>
      <c r="K255" s="77"/>
      <c r="L255" s="77"/>
      <c r="M255" s="77"/>
      <c r="O255" s="77"/>
      <c r="P255" s="114"/>
    </row>
    <row r="256" spans="1:16" ht="15" x14ac:dyDescent="0.15">
      <c r="A256" s="136" t="s">
        <v>424</v>
      </c>
      <c r="B256" s="92">
        <v>4676728106</v>
      </c>
      <c r="C256" s="92">
        <v>6459707549</v>
      </c>
      <c r="D256" s="92">
        <v>33474336</v>
      </c>
      <c r="E256" s="92">
        <v>1233129666</v>
      </c>
      <c r="F256" s="113"/>
      <c r="G256" s="113"/>
      <c r="H256" s="113"/>
      <c r="I256" s="113"/>
      <c r="J256" s="77"/>
      <c r="K256" s="77"/>
      <c r="L256" s="77"/>
      <c r="M256" s="77"/>
      <c r="O256" s="77"/>
      <c r="P256" s="114"/>
    </row>
    <row r="257" spans="1:16" ht="16" thickBot="1" x14ac:dyDescent="0.2">
      <c r="A257" s="136" t="s">
        <v>425</v>
      </c>
      <c r="B257" s="92">
        <v>1300293484</v>
      </c>
      <c r="C257" s="92">
        <v>1795930258</v>
      </c>
      <c r="D257" s="92">
        <v>35061700</v>
      </c>
      <c r="E257" s="92">
        <v>151635800</v>
      </c>
      <c r="F257" s="113"/>
      <c r="G257" s="113"/>
      <c r="H257" s="113"/>
      <c r="I257" s="113"/>
      <c r="J257" s="77"/>
      <c r="K257" s="77"/>
      <c r="L257" s="77"/>
      <c r="M257" s="77"/>
      <c r="O257" s="77"/>
      <c r="P257" s="114"/>
    </row>
    <row r="258" spans="1:16" ht="16" thickBot="1" x14ac:dyDescent="0.2">
      <c r="A258" s="136" t="s">
        <v>426</v>
      </c>
      <c r="B258" s="91">
        <v>833293742</v>
      </c>
      <c r="C258" s="91">
        <v>1473013480</v>
      </c>
      <c r="D258" s="91">
        <v>52569770</v>
      </c>
      <c r="E258" s="91">
        <v>400339308</v>
      </c>
      <c r="F258" s="113"/>
      <c r="G258" s="113"/>
      <c r="H258" s="113"/>
      <c r="I258" s="113"/>
      <c r="J258" s="77"/>
      <c r="K258" s="77"/>
      <c r="L258" s="77"/>
      <c r="M258" s="77"/>
      <c r="O258" s="77"/>
      <c r="P258" s="114"/>
    </row>
    <row r="259" spans="1:16" ht="16" thickBot="1" x14ac:dyDescent="0.2">
      <c r="A259" s="136" t="s">
        <v>427</v>
      </c>
      <c r="B259" s="91">
        <v>2707076716</v>
      </c>
      <c r="C259" s="91">
        <v>4822316672</v>
      </c>
      <c r="D259" s="91">
        <v>314446624</v>
      </c>
      <c r="E259" s="91">
        <v>1370771564</v>
      </c>
      <c r="F259" s="113"/>
      <c r="G259" s="113"/>
      <c r="H259" s="113"/>
      <c r="I259" s="113"/>
      <c r="J259" s="77"/>
      <c r="K259" s="77"/>
      <c r="L259" s="77"/>
      <c r="M259" s="77"/>
      <c r="O259" s="77"/>
      <c r="P259" s="114"/>
    </row>
    <row r="260" spans="1:16" ht="16" thickBot="1" x14ac:dyDescent="0.2">
      <c r="A260" s="84" t="s">
        <v>428</v>
      </c>
      <c r="B260" s="92">
        <v>1155018623</v>
      </c>
      <c r="C260" s="92">
        <v>1736745203</v>
      </c>
      <c r="D260" s="92">
        <v>68453783</v>
      </c>
      <c r="E260" s="92">
        <v>403389878</v>
      </c>
      <c r="F260" s="113"/>
      <c r="G260" s="113"/>
      <c r="H260" s="113"/>
      <c r="I260" s="113"/>
      <c r="J260" s="77"/>
      <c r="K260" s="77"/>
      <c r="L260" s="77"/>
      <c r="M260" s="77"/>
      <c r="O260" s="77"/>
      <c r="P260" s="114"/>
    </row>
    <row r="261" spans="1:16" ht="15" x14ac:dyDescent="0.15">
      <c r="A261" s="136" t="s">
        <v>422</v>
      </c>
      <c r="B261" s="91">
        <v>5123432454</v>
      </c>
      <c r="C261" s="91">
        <v>5361539596</v>
      </c>
      <c r="D261" s="91">
        <v>249297939</v>
      </c>
      <c r="E261" s="91">
        <v>435422939</v>
      </c>
      <c r="F261" s="113"/>
      <c r="G261" s="113"/>
      <c r="H261" s="113"/>
      <c r="I261" s="113"/>
      <c r="J261" s="77"/>
      <c r="K261" s="77"/>
      <c r="L261" s="77"/>
      <c r="M261" s="77"/>
      <c r="O261" s="77"/>
      <c r="P261" s="114"/>
    </row>
    <row r="262" spans="1:16" ht="16" thickBot="1" x14ac:dyDescent="0.2">
      <c r="A262" s="136" t="s">
        <v>423</v>
      </c>
      <c r="B262" s="92">
        <v>2506500320</v>
      </c>
      <c r="C262" s="92">
        <v>4177305554</v>
      </c>
      <c r="D262" s="92">
        <v>796269272</v>
      </c>
      <c r="E262" s="92">
        <v>1660424097</v>
      </c>
      <c r="F262" s="113"/>
      <c r="G262" s="113"/>
      <c r="H262" s="113"/>
      <c r="I262" s="113"/>
      <c r="J262" s="77"/>
      <c r="K262" s="77"/>
      <c r="L262" s="77"/>
      <c r="M262" s="77"/>
      <c r="O262" s="77"/>
      <c r="P262" s="114"/>
    </row>
    <row r="263" spans="1:16" ht="15" x14ac:dyDescent="0.15">
      <c r="A263" s="136" t="s">
        <v>407</v>
      </c>
      <c r="B263" s="91">
        <v>724667130</v>
      </c>
      <c r="C263" s="91">
        <v>1760276194</v>
      </c>
      <c r="D263" s="91">
        <v>19622400</v>
      </c>
      <c r="E263" s="91">
        <v>369622400</v>
      </c>
      <c r="F263" s="113"/>
      <c r="G263" s="113"/>
      <c r="H263" s="113"/>
      <c r="I263" s="113"/>
      <c r="J263" s="77"/>
      <c r="K263" s="77"/>
      <c r="L263" s="77"/>
      <c r="M263" s="77"/>
      <c r="O263" s="77"/>
      <c r="P263" s="114"/>
    </row>
    <row r="264" spans="1:16" ht="15" x14ac:dyDescent="0.15">
      <c r="A264" s="136" t="s">
        <v>408</v>
      </c>
      <c r="B264" s="92">
        <v>870351571</v>
      </c>
      <c r="C264" s="92">
        <v>1079386980</v>
      </c>
      <c r="D264" s="92">
        <v>23156597</v>
      </c>
      <c r="E264" s="92">
        <v>179724120</v>
      </c>
      <c r="F264" s="113"/>
      <c r="G264" s="113"/>
      <c r="H264" s="113"/>
      <c r="I264" s="113"/>
      <c r="J264" s="77"/>
      <c r="K264" s="77"/>
      <c r="L264" s="77"/>
      <c r="M264" s="77"/>
      <c r="O264" s="77"/>
      <c r="P264" s="114"/>
    </row>
    <row r="265" spans="1:16" ht="15" x14ac:dyDescent="0.15">
      <c r="A265" s="136" t="s">
        <v>346</v>
      </c>
      <c r="B265" s="92"/>
      <c r="C265" s="92"/>
      <c r="D265" s="92"/>
      <c r="E265" s="92"/>
      <c r="F265" s="113"/>
      <c r="G265" s="113"/>
      <c r="H265" s="113"/>
      <c r="I265" s="113"/>
      <c r="J265" s="77"/>
      <c r="K265" s="77"/>
      <c r="L265" s="77"/>
      <c r="M265" s="77"/>
      <c r="O265" s="77"/>
      <c r="P265" s="114"/>
    </row>
    <row r="266" spans="1:16" ht="16" thickBot="1" x14ac:dyDescent="0.2">
      <c r="A266" s="72" t="s">
        <v>429</v>
      </c>
      <c r="B266" s="92">
        <v>8182048000</v>
      </c>
      <c r="C266" s="106">
        <v>12735747000</v>
      </c>
      <c r="D266" s="92">
        <v>3233967000</v>
      </c>
      <c r="E266" s="92">
        <v>5539840000</v>
      </c>
      <c r="F266" s="113"/>
      <c r="G266" s="113"/>
      <c r="H266" s="113"/>
      <c r="I266" s="113"/>
      <c r="J266" s="77"/>
      <c r="K266" s="77"/>
      <c r="L266" s="77"/>
      <c r="M266" s="77"/>
      <c r="O266" s="77"/>
      <c r="P266" s="114"/>
    </row>
    <row r="267" spans="1:16" ht="16" thickBot="1" x14ac:dyDescent="0.2">
      <c r="A267" s="84" t="s">
        <v>431</v>
      </c>
      <c r="B267" s="92">
        <v>462892218000</v>
      </c>
      <c r="C267" s="92">
        <v>809041674000</v>
      </c>
      <c r="D267" s="92">
        <v>132565398000</v>
      </c>
      <c r="E267" s="92">
        <v>188266252000</v>
      </c>
      <c r="F267" s="113"/>
      <c r="G267" s="113"/>
      <c r="H267" s="113"/>
      <c r="I267" s="113"/>
      <c r="J267" s="77"/>
      <c r="K267" s="77"/>
      <c r="L267" s="77"/>
      <c r="M267" s="77"/>
      <c r="O267" s="77"/>
      <c r="P267" s="114"/>
    </row>
    <row r="268" spans="1:16" ht="16" thickBot="1" x14ac:dyDescent="0.2">
      <c r="A268" s="84" t="s">
        <v>432</v>
      </c>
      <c r="B268" s="92"/>
      <c r="C268" s="92"/>
      <c r="D268" s="92"/>
      <c r="E268" s="92"/>
      <c r="F268" s="113"/>
      <c r="G268" s="113"/>
      <c r="H268" s="113"/>
      <c r="I268" s="113"/>
      <c r="J268" s="77"/>
      <c r="K268" s="77"/>
      <c r="L268" s="77"/>
      <c r="M268" s="77"/>
      <c r="O268" s="77"/>
      <c r="P268" s="114"/>
    </row>
    <row r="269" spans="1:16" ht="16" thickBot="1" x14ac:dyDescent="0.2">
      <c r="A269" s="136" t="s">
        <v>433</v>
      </c>
      <c r="B269" s="91">
        <v>4409825365</v>
      </c>
      <c r="C269" s="91">
        <v>5618742721</v>
      </c>
      <c r="D269" s="91">
        <v>134864506</v>
      </c>
      <c r="E269" s="91">
        <v>1994499618</v>
      </c>
      <c r="F269" s="113"/>
      <c r="G269" s="113"/>
      <c r="H269" s="113"/>
      <c r="I269" s="113"/>
      <c r="J269" s="77"/>
      <c r="K269" s="77"/>
      <c r="L269" s="77"/>
      <c r="M269" s="77"/>
      <c r="O269" s="77"/>
      <c r="P269" s="114"/>
    </row>
    <row r="270" spans="1:16" ht="15" x14ac:dyDescent="0.15">
      <c r="A270" s="136" t="s">
        <v>434</v>
      </c>
      <c r="B270" s="91">
        <v>839388352</v>
      </c>
      <c r="C270" s="91">
        <v>924388352</v>
      </c>
      <c r="D270" s="91">
        <v>0</v>
      </c>
      <c r="E270" s="91">
        <v>97113600</v>
      </c>
      <c r="F270" s="113"/>
      <c r="G270" s="113"/>
      <c r="H270" s="113"/>
      <c r="I270" s="113"/>
      <c r="J270" s="77"/>
      <c r="K270" s="77"/>
      <c r="L270" s="77"/>
      <c r="M270" s="77"/>
      <c r="O270" s="77"/>
      <c r="P270" s="114"/>
    </row>
    <row r="271" spans="1:16" ht="15" x14ac:dyDescent="0.15">
      <c r="A271" s="136" t="s">
        <v>435</v>
      </c>
      <c r="B271" s="92">
        <v>5028204961</v>
      </c>
      <c r="C271" s="92">
        <v>10206908886</v>
      </c>
      <c r="D271" s="92">
        <v>678346809</v>
      </c>
      <c r="E271" s="92">
        <v>837074238</v>
      </c>
      <c r="F271" s="113"/>
      <c r="G271" s="113"/>
      <c r="H271" s="113"/>
      <c r="I271" s="113"/>
      <c r="J271" s="77"/>
      <c r="K271" s="77"/>
      <c r="L271" s="77"/>
      <c r="M271" s="77"/>
      <c r="O271" s="77"/>
      <c r="P271" s="114"/>
    </row>
    <row r="272" spans="1:16" ht="15" x14ac:dyDescent="0.15">
      <c r="A272" s="136" t="s">
        <v>436</v>
      </c>
      <c r="B272" s="92">
        <v>1544987046</v>
      </c>
      <c r="C272" s="92">
        <v>5236223121</v>
      </c>
      <c r="D272" s="92">
        <v>468068646</v>
      </c>
      <c r="E272" s="92">
        <v>959859390</v>
      </c>
      <c r="F272" s="113"/>
      <c r="G272" s="113"/>
      <c r="H272" s="113"/>
      <c r="I272" s="113"/>
      <c r="J272" s="77"/>
      <c r="K272" s="77"/>
      <c r="L272" s="77"/>
      <c r="M272" s="77"/>
      <c r="O272" s="77"/>
      <c r="P272" s="114"/>
    </row>
    <row r="273" spans="1:16" ht="16" thickBot="1" x14ac:dyDescent="0.2">
      <c r="A273" s="136" t="s">
        <v>437</v>
      </c>
      <c r="B273" s="92">
        <v>34289866513</v>
      </c>
      <c r="C273" s="92">
        <v>40517405820</v>
      </c>
      <c r="D273" s="92">
        <v>2642009040</v>
      </c>
      <c r="E273" s="92">
        <v>20987041815</v>
      </c>
      <c r="F273" s="113"/>
      <c r="G273" s="113"/>
      <c r="H273" s="113"/>
      <c r="I273" s="113"/>
      <c r="J273" s="77"/>
      <c r="K273" s="77"/>
      <c r="L273" s="77"/>
      <c r="M273" s="77"/>
      <c r="O273" s="77"/>
      <c r="P273" s="114"/>
    </row>
    <row r="274" spans="1:16" ht="16" thickBot="1" x14ac:dyDescent="0.2">
      <c r="A274" s="136" t="s">
        <v>438</v>
      </c>
      <c r="B274" s="91">
        <v>35777495826</v>
      </c>
      <c r="C274" s="91">
        <v>36886750787</v>
      </c>
      <c r="D274" s="91">
        <v>23462268503</v>
      </c>
      <c r="E274" s="91">
        <v>28837631999</v>
      </c>
      <c r="F274" s="113"/>
      <c r="G274" s="113"/>
      <c r="H274" s="113"/>
      <c r="I274" s="113"/>
      <c r="J274" s="77"/>
      <c r="K274" s="77"/>
      <c r="L274" s="77"/>
      <c r="M274" s="77"/>
      <c r="O274" s="77"/>
      <c r="P274" s="114"/>
    </row>
    <row r="275" spans="1:16" ht="15" x14ac:dyDescent="0.15">
      <c r="A275" s="136" t="s">
        <v>439</v>
      </c>
      <c r="B275" s="91">
        <v>349532725</v>
      </c>
      <c r="C275" s="91">
        <v>352714225</v>
      </c>
      <c r="D275" s="91">
        <v>34057640</v>
      </c>
      <c r="E275" s="91">
        <v>34057640</v>
      </c>
      <c r="F275" s="113"/>
      <c r="G275" s="113"/>
      <c r="H275" s="113"/>
      <c r="I275" s="113"/>
      <c r="J275" s="77"/>
      <c r="K275" s="77"/>
      <c r="L275" s="77"/>
      <c r="M275" s="77"/>
      <c r="O275" s="77"/>
      <c r="P275" s="114"/>
    </row>
    <row r="276" spans="1:16" ht="16" thickBot="1" x14ac:dyDescent="0.2">
      <c r="A276" s="136" t="s">
        <v>441</v>
      </c>
      <c r="B276" s="92">
        <v>353887600</v>
      </c>
      <c r="C276" s="92">
        <v>458436400</v>
      </c>
      <c r="D276" s="92">
        <v>51584400</v>
      </c>
      <c r="E276" s="92">
        <v>51584400</v>
      </c>
      <c r="F276" s="113"/>
      <c r="G276" s="113"/>
      <c r="H276" s="113"/>
      <c r="I276" s="113"/>
      <c r="J276" s="77"/>
      <c r="K276" s="77"/>
      <c r="L276" s="77"/>
      <c r="M276" s="77"/>
      <c r="O276" s="77"/>
      <c r="P276" s="114"/>
    </row>
    <row r="277" spans="1:16" ht="16" thickBot="1" x14ac:dyDescent="0.2">
      <c r="A277" s="136" t="s">
        <v>442</v>
      </c>
      <c r="B277" s="91">
        <v>212862078</v>
      </c>
      <c r="C277" s="91">
        <v>690512226</v>
      </c>
      <c r="D277" s="91">
        <v>4576052</v>
      </c>
      <c r="E277" s="91">
        <v>313556002</v>
      </c>
      <c r="F277" s="113"/>
      <c r="G277" s="113"/>
      <c r="H277" s="113"/>
      <c r="I277" s="113"/>
      <c r="J277" s="77"/>
      <c r="K277" s="77"/>
      <c r="L277" s="77"/>
      <c r="M277" s="77"/>
      <c r="O277" s="77"/>
      <c r="P277" s="114"/>
    </row>
    <row r="278" spans="1:16" ht="15" x14ac:dyDescent="0.15">
      <c r="A278" s="136" t="s">
        <v>443</v>
      </c>
      <c r="B278" s="91">
        <v>746993000</v>
      </c>
      <c r="C278" s="91">
        <v>1635493000</v>
      </c>
      <c r="D278" s="91">
        <v>3473000</v>
      </c>
      <c r="E278" s="91">
        <v>375473000</v>
      </c>
      <c r="F278" s="113"/>
      <c r="G278" s="113"/>
      <c r="H278" s="113"/>
      <c r="I278" s="113"/>
      <c r="J278" s="77"/>
      <c r="K278" s="77"/>
      <c r="L278" s="77"/>
      <c r="M278" s="77"/>
      <c r="O278" s="77"/>
      <c r="P278" s="114"/>
    </row>
    <row r="279" spans="1:16" ht="15" x14ac:dyDescent="0.15">
      <c r="A279" s="136" t="s">
        <v>444</v>
      </c>
      <c r="B279" s="92">
        <v>3228571000</v>
      </c>
      <c r="C279" s="92">
        <v>4309871000</v>
      </c>
      <c r="D279" s="92">
        <v>30709000</v>
      </c>
      <c r="E279" s="92">
        <v>30709000</v>
      </c>
      <c r="F279" s="113"/>
      <c r="G279" s="113"/>
      <c r="H279" s="113"/>
      <c r="I279" s="113"/>
      <c r="J279" s="77"/>
      <c r="K279" s="77"/>
      <c r="L279" s="77"/>
      <c r="M279" s="77"/>
      <c r="O279" s="77"/>
      <c r="P279" s="114"/>
    </row>
    <row r="280" spans="1:16" ht="60" x14ac:dyDescent="0.15">
      <c r="A280" s="136" t="s">
        <v>505</v>
      </c>
      <c r="B280" s="92">
        <v>1260922783</v>
      </c>
      <c r="C280" s="92">
        <v>1270429537</v>
      </c>
      <c r="D280" s="92">
        <v>31238826</v>
      </c>
      <c r="E280" s="92">
        <v>211889516</v>
      </c>
      <c r="F280" s="113"/>
      <c r="G280" s="113"/>
      <c r="H280" s="113"/>
      <c r="I280" s="113"/>
      <c r="J280" s="77"/>
      <c r="K280" s="77"/>
      <c r="L280" s="77"/>
      <c r="M280" s="77"/>
      <c r="O280" s="77"/>
      <c r="P280" s="114"/>
    </row>
    <row r="281" spans="1:16" ht="16" thickBot="1" x14ac:dyDescent="0.2">
      <c r="A281" s="136" t="s">
        <v>446</v>
      </c>
      <c r="B281" s="70">
        <v>1019664000</v>
      </c>
      <c r="C281" s="70">
        <v>1722964000</v>
      </c>
      <c r="D281" s="70">
        <v>11919000</v>
      </c>
      <c r="E281" s="70">
        <v>311822000</v>
      </c>
      <c r="F281" s="113"/>
      <c r="G281" s="113"/>
      <c r="H281" s="113"/>
      <c r="I281" s="113"/>
      <c r="J281" s="77"/>
      <c r="K281" s="77"/>
      <c r="L281" s="77"/>
      <c r="M281" s="77"/>
      <c r="O281" s="77"/>
      <c r="P281" s="114"/>
    </row>
    <row r="282" spans="1:16" ht="16" thickBot="1" x14ac:dyDescent="0.2">
      <c r="A282" s="136" t="s">
        <v>447</v>
      </c>
      <c r="B282" s="91">
        <v>2166125087</v>
      </c>
      <c r="C282" s="91">
        <v>3200345826</v>
      </c>
      <c r="D282" s="91">
        <v>31507624</v>
      </c>
      <c r="E282" s="91">
        <v>1607232684</v>
      </c>
      <c r="F282" s="113"/>
      <c r="G282" s="113"/>
      <c r="H282" s="113"/>
      <c r="I282" s="113"/>
      <c r="J282" s="77"/>
      <c r="K282" s="77"/>
      <c r="L282" s="77"/>
      <c r="M282" s="77"/>
      <c r="O282" s="77"/>
      <c r="P282" s="114"/>
    </row>
    <row r="283" spans="1:16" s="158" customFormat="1" ht="15" x14ac:dyDescent="0.15">
      <c r="A283" s="163" t="s">
        <v>445</v>
      </c>
      <c r="B283" s="156">
        <v>602474298</v>
      </c>
      <c r="C283" s="156">
        <v>787469052</v>
      </c>
      <c r="D283" s="156">
        <v>4754370</v>
      </c>
      <c r="E283" s="156">
        <v>192258420</v>
      </c>
      <c r="F283" s="157"/>
      <c r="G283" s="157"/>
      <c r="H283" s="157"/>
      <c r="I283" s="157"/>
      <c r="J283" s="152"/>
      <c r="K283" s="152"/>
      <c r="L283" s="152"/>
      <c r="M283" s="152"/>
      <c r="O283" s="152"/>
      <c r="P283" s="121"/>
    </row>
    <row r="284" spans="1:16" ht="15" x14ac:dyDescent="0.15">
      <c r="A284" s="136" t="s">
        <v>448</v>
      </c>
      <c r="B284" s="92">
        <v>1260922783</v>
      </c>
      <c r="C284" s="92">
        <v>1270429537</v>
      </c>
      <c r="D284" s="92">
        <v>31238826</v>
      </c>
      <c r="E284" s="92">
        <v>211889516</v>
      </c>
      <c r="F284" s="113"/>
      <c r="G284" s="113"/>
      <c r="H284" s="113"/>
      <c r="I284" s="113"/>
      <c r="J284" s="77"/>
      <c r="K284" s="77"/>
      <c r="L284" s="77"/>
      <c r="M284" s="77"/>
      <c r="O284" s="77"/>
      <c r="P284" s="114"/>
    </row>
    <row r="285" spans="1:16" ht="16" thickBot="1" x14ac:dyDescent="0.2">
      <c r="A285" s="136" t="s">
        <v>449</v>
      </c>
      <c r="B285" s="92">
        <v>1438931102</v>
      </c>
      <c r="C285" s="92">
        <v>2275031102</v>
      </c>
      <c r="D285" s="92">
        <v>97634524</v>
      </c>
      <c r="E285" s="92">
        <f>+D285</f>
        <v>97634524</v>
      </c>
      <c r="F285" s="113"/>
      <c r="G285" s="113"/>
      <c r="H285" s="113"/>
      <c r="I285" s="113"/>
      <c r="J285" s="77"/>
      <c r="K285" s="77"/>
      <c r="L285" s="77"/>
      <c r="M285" s="77"/>
      <c r="O285" s="77"/>
      <c r="P285" s="114"/>
    </row>
    <row r="286" spans="1:16" ht="16" thickBot="1" x14ac:dyDescent="0.2">
      <c r="A286" s="136" t="s">
        <v>450</v>
      </c>
      <c r="B286" s="91">
        <v>238698887480</v>
      </c>
      <c r="C286" s="91">
        <v>251663775044</v>
      </c>
      <c r="D286" s="91">
        <v>153306316014</v>
      </c>
      <c r="E286" s="91">
        <v>175921592760</v>
      </c>
      <c r="F286" s="113"/>
      <c r="G286" s="113"/>
      <c r="H286" s="113"/>
      <c r="I286" s="113"/>
      <c r="J286" s="77"/>
      <c r="K286" s="77"/>
      <c r="L286" s="77"/>
      <c r="M286" s="77"/>
      <c r="O286" s="77"/>
      <c r="P286" s="114"/>
    </row>
    <row r="287" spans="1:16" ht="16" thickBot="1" x14ac:dyDescent="0.2">
      <c r="A287" s="136" t="s">
        <v>451</v>
      </c>
      <c r="B287" s="91">
        <v>1012427790</v>
      </c>
      <c r="C287" s="91">
        <v>2827856892</v>
      </c>
      <c r="D287" s="91">
        <v>55610656</v>
      </c>
      <c r="E287" s="91">
        <v>827149603</v>
      </c>
      <c r="F287" s="113"/>
      <c r="G287" s="113"/>
      <c r="H287" s="113"/>
      <c r="I287" s="113"/>
      <c r="J287" s="77"/>
      <c r="K287" s="77"/>
      <c r="L287" s="77"/>
      <c r="M287" s="77"/>
      <c r="O287" s="77"/>
      <c r="P287" s="114"/>
    </row>
    <row r="288" spans="1:16" ht="16" thickBot="1" x14ac:dyDescent="0.2">
      <c r="A288" s="84" t="s">
        <v>452</v>
      </c>
      <c r="B288" s="91">
        <v>1798365257</v>
      </c>
      <c r="C288" s="91">
        <v>2869277409</v>
      </c>
      <c r="D288" s="91">
        <v>37261611</v>
      </c>
      <c r="E288" s="91">
        <v>1284613358</v>
      </c>
      <c r="F288" s="113"/>
      <c r="G288" s="113"/>
      <c r="H288" s="113"/>
      <c r="I288" s="113"/>
      <c r="J288" s="77"/>
      <c r="K288" s="77"/>
      <c r="L288" s="77"/>
      <c r="M288" s="77"/>
      <c r="O288" s="77"/>
      <c r="P288" s="114"/>
    </row>
    <row r="289" spans="1:16" ht="16" thickBot="1" x14ac:dyDescent="0.2">
      <c r="A289" s="84" t="s">
        <v>453</v>
      </c>
      <c r="B289" s="92">
        <v>1964976619</v>
      </c>
      <c r="C289" s="92">
        <v>2151872207</v>
      </c>
      <c r="D289" s="92">
        <v>39248827</v>
      </c>
      <c r="E289" s="92">
        <v>128426006</v>
      </c>
      <c r="F289" s="113"/>
      <c r="G289" s="113"/>
      <c r="H289" s="113"/>
      <c r="I289" s="113"/>
      <c r="J289" s="77"/>
      <c r="K289" s="77"/>
      <c r="L289" s="77"/>
      <c r="M289" s="77"/>
      <c r="O289" s="77"/>
      <c r="P289" s="114"/>
    </row>
    <row r="290" spans="1:16" ht="16" thickBot="1" x14ac:dyDescent="0.2">
      <c r="A290" s="84" t="s">
        <v>454</v>
      </c>
      <c r="B290" s="92">
        <v>35035996178</v>
      </c>
      <c r="C290" s="92">
        <v>65422438643</v>
      </c>
      <c r="D290" s="92">
        <v>1746002758</v>
      </c>
      <c r="E290" s="92">
        <v>32017498554</v>
      </c>
      <c r="F290" s="113"/>
      <c r="G290" s="113"/>
      <c r="H290" s="113"/>
      <c r="I290" s="113"/>
      <c r="J290" s="77"/>
      <c r="K290" s="77"/>
      <c r="L290" s="77"/>
      <c r="M290" s="77"/>
      <c r="O290" s="77"/>
      <c r="P290" s="114"/>
    </row>
    <row r="291" spans="1:16" ht="16" thickBot="1" x14ac:dyDescent="0.2">
      <c r="A291" s="84" t="s">
        <v>455</v>
      </c>
      <c r="B291" s="91">
        <v>94071835930</v>
      </c>
      <c r="C291" s="91">
        <v>217474889050</v>
      </c>
      <c r="D291" s="91">
        <v>46089416077</v>
      </c>
      <c r="E291" s="91">
        <v>94258666823</v>
      </c>
      <c r="F291" s="113"/>
      <c r="G291" s="113"/>
      <c r="H291" s="113"/>
      <c r="I291" s="113"/>
      <c r="J291" s="77"/>
      <c r="K291" s="77"/>
      <c r="L291" s="77"/>
      <c r="M291" s="77"/>
      <c r="O291" s="77"/>
      <c r="P291" s="114"/>
    </row>
    <row r="292" spans="1:16" ht="15" x14ac:dyDescent="0.15">
      <c r="A292" s="136" t="s">
        <v>456</v>
      </c>
      <c r="B292" s="91">
        <v>10713187178</v>
      </c>
      <c r="C292" s="91">
        <v>17813621474</v>
      </c>
      <c r="D292" s="91">
        <v>5597150349</v>
      </c>
      <c r="E292" s="91">
        <v>11725071758</v>
      </c>
      <c r="F292" s="113"/>
      <c r="G292" s="113"/>
      <c r="H292" s="113"/>
      <c r="I292" s="113"/>
      <c r="J292" s="77"/>
      <c r="K292" s="77"/>
      <c r="L292" s="77"/>
      <c r="M292" s="77"/>
      <c r="O292" s="77"/>
      <c r="P292" s="114"/>
    </row>
    <row r="293" spans="1:16" ht="16" thickBot="1" x14ac:dyDescent="0.2">
      <c r="A293" s="136" t="s">
        <v>457</v>
      </c>
      <c r="B293" s="92">
        <v>2611351974</v>
      </c>
      <c r="C293" s="92">
        <v>4353610756</v>
      </c>
      <c r="D293" s="92">
        <v>892939575</v>
      </c>
      <c r="E293" s="92">
        <v>2269801575</v>
      </c>
      <c r="F293" s="113"/>
      <c r="G293" s="113"/>
      <c r="H293" s="113"/>
      <c r="I293" s="113"/>
      <c r="J293" s="77"/>
      <c r="K293" s="77"/>
      <c r="L293" s="77"/>
      <c r="M293" s="77"/>
      <c r="O293" s="77"/>
      <c r="P293" s="114"/>
    </row>
    <row r="294" spans="1:16" ht="16" thickBot="1" x14ac:dyDescent="0.2">
      <c r="A294" s="84" t="s">
        <v>458</v>
      </c>
      <c r="B294" s="92">
        <v>7071089043</v>
      </c>
      <c r="C294" s="92">
        <v>11427968565</v>
      </c>
      <c r="D294" s="92">
        <v>2059105730</v>
      </c>
      <c r="E294" s="92">
        <v>4501747259</v>
      </c>
      <c r="F294" s="113"/>
      <c r="G294" s="113"/>
      <c r="H294" s="113"/>
      <c r="I294" s="113"/>
      <c r="J294" s="77"/>
      <c r="K294" s="77"/>
      <c r="L294" s="77"/>
      <c r="M294" s="77"/>
      <c r="O294" s="77"/>
      <c r="P294" s="114"/>
    </row>
    <row r="295" spans="1:16" ht="16" thickBot="1" x14ac:dyDescent="0.2">
      <c r="A295" s="84" t="s">
        <v>459</v>
      </c>
      <c r="B295" s="91">
        <v>288833698191</v>
      </c>
      <c r="C295" s="91">
        <v>481145606977</v>
      </c>
      <c r="D295" s="91">
        <v>113392229712</v>
      </c>
      <c r="E295" s="91">
        <v>260582896793</v>
      </c>
      <c r="F295" s="113"/>
      <c r="G295" s="113"/>
      <c r="H295" s="113"/>
      <c r="I295" s="113"/>
      <c r="J295" s="77"/>
      <c r="K295" s="77"/>
      <c r="L295" s="77"/>
      <c r="M295" s="77"/>
      <c r="O295" s="77"/>
      <c r="P295" s="114"/>
    </row>
    <row r="296" spans="1:16" ht="15" x14ac:dyDescent="0.15">
      <c r="A296" s="136" t="s">
        <v>460</v>
      </c>
      <c r="B296" s="91">
        <v>3057607780</v>
      </c>
      <c r="C296" s="91">
        <v>4320478426</v>
      </c>
      <c r="D296" s="91">
        <v>180198910</v>
      </c>
      <c r="E296" s="91">
        <v>2866785161</v>
      </c>
      <c r="F296" s="113"/>
      <c r="G296" s="113"/>
      <c r="H296" s="113"/>
      <c r="I296" s="113"/>
      <c r="J296" s="77"/>
      <c r="K296" s="77"/>
      <c r="L296" s="77"/>
      <c r="M296" s="77"/>
      <c r="O296" s="77"/>
      <c r="P296" s="114"/>
    </row>
    <row r="297" spans="1:16" ht="16" thickBot="1" x14ac:dyDescent="0.2">
      <c r="A297" s="136" t="s">
        <v>461</v>
      </c>
      <c r="B297" s="92">
        <v>298026729</v>
      </c>
      <c r="C297" s="92">
        <v>821241729</v>
      </c>
      <c r="D297" s="92">
        <v>5090000</v>
      </c>
      <c r="E297" s="92">
        <f>+D297</f>
        <v>5090000</v>
      </c>
      <c r="F297" s="113"/>
      <c r="G297" s="113"/>
      <c r="H297" s="113"/>
      <c r="I297" s="113"/>
      <c r="J297" s="77"/>
      <c r="K297" s="77"/>
      <c r="L297" s="77"/>
      <c r="M297" s="77"/>
      <c r="O297" s="77"/>
      <c r="P297" s="114"/>
    </row>
    <row r="298" spans="1:16" ht="16" thickBot="1" x14ac:dyDescent="0.2">
      <c r="A298" s="136" t="s">
        <v>462</v>
      </c>
      <c r="B298" s="91">
        <v>2506500320</v>
      </c>
      <c r="C298" s="91">
        <v>4177305554</v>
      </c>
      <c r="D298" s="91">
        <v>796269272</v>
      </c>
      <c r="E298" s="91">
        <v>1660424097</v>
      </c>
      <c r="F298" s="113"/>
      <c r="G298" s="113"/>
      <c r="H298" s="113"/>
      <c r="I298" s="113"/>
      <c r="J298" s="77"/>
      <c r="K298" s="77"/>
      <c r="L298" s="77"/>
      <c r="M298" s="77"/>
      <c r="O298" s="77"/>
      <c r="P298" s="114"/>
    </row>
    <row r="299" spans="1:16" ht="31" thickBot="1" x14ac:dyDescent="0.2">
      <c r="A299" s="136" t="s">
        <v>463</v>
      </c>
      <c r="B299" s="91">
        <v>29740600</v>
      </c>
      <c r="C299" s="91">
        <v>31459210</v>
      </c>
      <c r="D299" s="91">
        <v>925400</v>
      </c>
      <c r="E299" s="91">
        <v>925400</v>
      </c>
      <c r="F299" s="113"/>
      <c r="G299" s="113"/>
      <c r="H299" s="113"/>
      <c r="I299" s="113"/>
      <c r="J299" s="77"/>
      <c r="K299" s="77"/>
      <c r="L299" s="77"/>
      <c r="M299" s="77"/>
      <c r="O299" s="77"/>
      <c r="P299" s="114"/>
    </row>
    <row r="300" spans="1:16" ht="31" thickBot="1" x14ac:dyDescent="0.2">
      <c r="A300" s="136" t="s">
        <v>464</v>
      </c>
      <c r="B300" s="91">
        <v>3318227411</v>
      </c>
      <c r="C300" s="91">
        <v>7480469927</v>
      </c>
      <c r="D300" s="91">
        <v>2147932703</v>
      </c>
      <c r="E300" s="91">
        <v>5387331030</v>
      </c>
      <c r="F300" s="113"/>
      <c r="G300" s="113"/>
      <c r="H300" s="113"/>
      <c r="I300" s="113"/>
      <c r="J300" s="77"/>
      <c r="K300" s="77"/>
      <c r="L300" s="77"/>
      <c r="M300" s="77"/>
      <c r="O300" s="77"/>
      <c r="P300" s="114"/>
    </row>
    <row r="301" spans="1:16" ht="31" thickBot="1" x14ac:dyDescent="0.2">
      <c r="A301" s="136" t="s">
        <v>465</v>
      </c>
      <c r="B301" s="91">
        <v>35162067170</v>
      </c>
      <c r="C301" s="91">
        <v>44867159726</v>
      </c>
      <c r="D301" s="91">
        <v>24437097377</v>
      </c>
      <c r="E301" s="91">
        <v>29920261376</v>
      </c>
      <c r="F301" s="113"/>
      <c r="G301" s="113"/>
      <c r="H301" s="113"/>
      <c r="I301" s="113"/>
      <c r="J301" s="77"/>
      <c r="K301" s="77"/>
      <c r="L301" s="77"/>
      <c r="M301" s="77"/>
      <c r="O301" s="77"/>
      <c r="P301" s="114"/>
    </row>
    <row r="302" spans="1:16" ht="15" x14ac:dyDescent="0.15">
      <c r="A302" s="84" t="s">
        <v>466</v>
      </c>
      <c r="B302" s="92">
        <v>14788552343</v>
      </c>
      <c r="C302" s="92">
        <v>26291928676</v>
      </c>
      <c r="D302" s="92">
        <v>4193280830</v>
      </c>
      <c r="E302" s="92">
        <v>6727448312</v>
      </c>
      <c r="F302" s="113"/>
      <c r="G302" s="113"/>
      <c r="H302" s="113"/>
      <c r="I302" s="113"/>
      <c r="J302" s="77"/>
      <c r="K302" s="77"/>
      <c r="L302" s="77"/>
      <c r="M302" s="77"/>
      <c r="O302" s="77"/>
      <c r="P302" s="114"/>
    </row>
    <row r="303" spans="1:16" ht="16" thickBot="1" x14ac:dyDescent="0.2">
      <c r="A303" s="136" t="s">
        <v>467</v>
      </c>
      <c r="B303" s="92">
        <v>36884573277</v>
      </c>
      <c r="C303" s="92">
        <v>75516556094</v>
      </c>
      <c r="D303" s="92">
        <v>14582587054</v>
      </c>
      <c r="E303" s="92">
        <v>38268091209</v>
      </c>
      <c r="F303" s="113"/>
      <c r="G303" s="113"/>
      <c r="H303" s="113"/>
      <c r="I303" s="113"/>
      <c r="J303" s="77"/>
      <c r="K303" s="77"/>
      <c r="L303" s="77"/>
      <c r="M303" s="77"/>
      <c r="O303" s="77"/>
      <c r="P303" s="114"/>
    </row>
    <row r="304" spans="1:16" ht="15" x14ac:dyDescent="0.15">
      <c r="A304" s="136" t="s">
        <v>468</v>
      </c>
      <c r="B304" s="91">
        <v>76002872246</v>
      </c>
      <c r="C304" s="91">
        <v>137708983913</v>
      </c>
      <c r="D304" s="91">
        <v>21741809941</v>
      </c>
      <c r="E304" s="91">
        <v>60146338103</v>
      </c>
      <c r="F304" s="113"/>
      <c r="G304" s="113"/>
      <c r="H304" s="113"/>
      <c r="I304" s="113"/>
      <c r="J304" s="77"/>
      <c r="K304" s="77"/>
      <c r="L304" s="77"/>
      <c r="M304" s="77"/>
      <c r="O304" s="77"/>
      <c r="P304" s="114"/>
    </row>
    <row r="305" spans="1:16" ht="15" x14ac:dyDescent="0.15">
      <c r="A305" s="136" t="s">
        <v>469</v>
      </c>
      <c r="B305" s="92">
        <v>2550220632</v>
      </c>
      <c r="C305" s="92">
        <v>3186620632</v>
      </c>
      <c r="D305" s="92">
        <v>50000000</v>
      </c>
      <c r="E305" s="92">
        <v>1685000000</v>
      </c>
      <c r="F305" s="113"/>
      <c r="G305" s="113"/>
      <c r="H305" s="113"/>
      <c r="I305" s="113"/>
      <c r="J305" s="77"/>
      <c r="K305" s="77"/>
      <c r="L305" s="77"/>
      <c r="M305" s="77"/>
      <c r="O305" s="77"/>
      <c r="P305" s="114"/>
    </row>
    <row r="306" spans="1:16" ht="15" x14ac:dyDescent="0.15">
      <c r="A306" s="136" t="s">
        <v>470</v>
      </c>
      <c r="B306" s="92">
        <v>535914098</v>
      </c>
      <c r="C306" s="92">
        <v>613850476</v>
      </c>
      <c r="D306" s="92">
        <v>76120443</v>
      </c>
      <c r="E306" s="92">
        <v>457410921</v>
      </c>
      <c r="F306" s="113"/>
      <c r="G306" s="113"/>
      <c r="H306" s="113"/>
      <c r="I306" s="113"/>
      <c r="J306" s="77"/>
      <c r="K306" s="77"/>
      <c r="L306" s="77"/>
      <c r="M306" s="77"/>
      <c r="O306" s="77"/>
      <c r="P306" s="114"/>
    </row>
    <row r="307" spans="1:16" ht="16" thickBot="1" x14ac:dyDescent="0.2">
      <c r="A307" s="136" t="s">
        <v>471</v>
      </c>
      <c r="B307" s="70">
        <v>59100000</v>
      </c>
      <c r="C307" s="70">
        <v>251700000</v>
      </c>
      <c r="D307" s="70">
        <v>1000000</v>
      </c>
      <c r="E307" s="70">
        <v>15000000</v>
      </c>
      <c r="F307" s="113"/>
      <c r="G307" s="113"/>
      <c r="H307" s="113"/>
      <c r="I307" s="113"/>
      <c r="J307" s="77"/>
      <c r="K307" s="77"/>
      <c r="L307" s="77"/>
      <c r="M307" s="77"/>
      <c r="O307" s="77"/>
      <c r="P307" s="114"/>
    </row>
    <row r="308" spans="1:16" ht="15" x14ac:dyDescent="0.15">
      <c r="A308" s="136" t="s">
        <v>472</v>
      </c>
      <c r="B308" s="91">
        <v>3641410145</v>
      </c>
      <c r="C308" s="91">
        <v>4692151386</v>
      </c>
      <c r="D308" s="91">
        <v>23500000</v>
      </c>
      <c r="E308" s="91">
        <v>111321225</v>
      </c>
      <c r="F308" s="113"/>
      <c r="G308" s="113"/>
      <c r="H308" s="113"/>
      <c r="I308" s="113"/>
      <c r="J308" s="77"/>
      <c r="K308" s="77"/>
      <c r="L308" s="77"/>
      <c r="M308" s="77"/>
      <c r="O308" s="77"/>
      <c r="P308" s="114"/>
    </row>
    <row r="309" spans="1:16" ht="15" x14ac:dyDescent="0.15">
      <c r="A309" s="136" t="s">
        <v>473</v>
      </c>
      <c r="B309" s="92">
        <v>40000000</v>
      </c>
      <c r="C309" s="92">
        <v>4000000</v>
      </c>
      <c r="D309" s="92">
        <v>1</v>
      </c>
      <c r="E309" s="92">
        <v>1</v>
      </c>
      <c r="F309" s="113"/>
      <c r="G309" s="113"/>
      <c r="H309" s="113"/>
      <c r="I309" s="113"/>
      <c r="J309" s="77"/>
      <c r="K309" s="77"/>
      <c r="L309" s="77"/>
      <c r="M309" s="77"/>
      <c r="O309" s="77"/>
      <c r="P309" s="114"/>
    </row>
    <row r="310" spans="1:16" ht="16" thickBot="1" x14ac:dyDescent="0.2">
      <c r="A310" s="136" t="s">
        <v>475</v>
      </c>
      <c r="B310" s="92">
        <v>19189270000</v>
      </c>
      <c r="C310" s="92">
        <v>39066774000</v>
      </c>
      <c r="D310" s="92">
        <v>4189485000</v>
      </c>
      <c r="E310" s="92">
        <v>19393429000</v>
      </c>
      <c r="F310" s="113"/>
      <c r="G310" s="113"/>
      <c r="H310" s="113"/>
      <c r="I310" s="113"/>
      <c r="J310" s="77"/>
      <c r="K310" s="77"/>
      <c r="L310" s="77"/>
      <c r="M310" s="77"/>
      <c r="O310" s="77"/>
      <c r="P310" s="114"/>
    </row>
    <row r="311" spans="1:16" ht="15" x14ac:dyDescent="0.15">
      <c r="A311" s="136" t="s">
        <v>474</v>
      </c>
      <c r="B311" s="91">
        <v>3347365621</v>
      </c>
      <c r="C311" s="91">
        <v>3730199583</v>
      </c>
      <c r="D311" s="91">
        <v>1453281028</v>
      </c>
      <c r="E311" s="91">
        <v>2164615994</v>
      </c>
      <c r="F311" s="113"/>
      <c r="G311" s="113"/>
      <c r="H311" s="113"/>
      <c r="I311" s="113"/>
      <c r="J311" s="77"/>
      <c r="K311" s="77"/>
      <c r="L311" s="77"/>
      <c r="M311" s="77"/>
      <c r="O311" s="77"/>
      <c r="P311" s="114"/>
    </row>
    <row r="312" spans="1:16" ht="15" x14ac:dyDescent="0.15">
      <c r="A312" s="136" t="s">
        <v>477</v>
      </c>
      <c r="B312" s="92">
        <v>225619767452</v>
      </c>
      <c r="C312" s="92">
        <v>322304405236</v>
      </c>
      <c r="D312" s="92">
        <v>166199422177</v>
      </c>
      <c r="E312" s="92">
        <v>223161301098</v>
      </c>
      <c r="F312" s="113"/>
      <c r="G312" s="113"/>
      <c r="H312" s="113"/>
      <c r="I312" s="113"/>
      <c r="J312" s="77"/>
      <c r="K312" s="77"/>
      <c r="L312" s="77"/>
      <c r="M312" s="77"/>
      <c r="O312" s="77"/>
      <c r="P312" s="114"/>
    </row>
    <row r="313" spans="1:16" ht="31" thickBot="1" x14ac:dyDescent="0.2">
      <c r="A313" s="136" t="s">
        <v>476</v>
      </c>
      <c r="B313" s="92">
        <v>39481624963</v>
      </c>
      <c r="C313" s="92">
        <v>187755751621</v>
      </c>
      <c r="D313" s="92">
        <v>23722779970</v>
      </c>
      <c r="E313" s="92">
        <v>88769871274</v>
      </c>
      <c r="F313" s="113"/>
      <c r="G313" s="113"/>
      <c r="H313" s="113"/>
      <c r="I313" s="113"/>
      <c r="J313" s="77"/>
      <c r="K313" s="77"/>
      <c r="L313" s="77"/>
      <c r="M313" s="77"/>
      <c r="O313" s="77"/>
      <c r="P313" s="114"/>
    </row>
    <row r="314" spans="1:16" ht="30" x14ac:dyDescent="0.15">
      <c r="A314" s="136" t="s">
        <v>478</v>
      </c>
      <c r="B314" s="91">
        <v>5383787148</v>
      </c>
      <c r="C314" s="91">
        <v>6769283860</v>
      </c>
      <c r="D314" s="91">
        <v>467601320</v>
      </c>
      <c r="E314" s="91">
        <v>2044040733</v>
      </c>
      <c r="F314" s="113"/>
      <c r="G314" s="113"/>
      <c r="H314" s="113"/>
      <c r="I314" s="113"/>
      <c r="J314" s="77"/>
      <c r="K314" s="77"/>
      <c r="L314" s="77"/>
      <c r="M314" s="77"/>
      <c r="O314" s="77"/>
      <c r="P314" s="114"/>
    </row>
    <row r="315" spans="1:16" ht="31" thickBot="1" x14ac:dyDescent="0.2">
      <c r="A315" s="136" t="s">
        <v>480</v>
      </c>
      <c r="B315" s="92">
        <v>1879670573</v>
      </c>
      <c r="C315" s="92">
        <v>1941684863</v>
      </c>
      <c r="D315" s="92">
        <v>1241934681</v>
      </c>
      <c r="E315" s="92">
        <v>1241934681</v>
      </c>
      <c r="F315" s="113"/>
      <c r="G315" s="113"/>
      <c r="H315" s="113"/>
      <c r="I315" s="113"/>
      <c r="J315" s="77"/>
      <c r="K315" s="77"/>
      <c r="L315" s="77"/>
      <c r="M315" s="77"/>
      <c r="O315" s="77"/>
      <c r="P315" s="114"/>
    </row>
    <row r="316" spans="1:16" ht="16" thickBot="1" x14ac:dyDescent="0.2">
      <c r="A316" s="136" t="s">
        <v>479</v>
      </c>
      <c r="B316" s="91">
        <v>23086391000</v>
      </c>
      <c r="C316" s="91">
        <v>34781102000</v>
      </c>
      <c r="D316" s="91">
        <v>11536498000</v>
      </c>
      <c r="E316" s="91">
        <v>19360022000</v>
      </c>
      <c r="F316" s="113"/>
      <c r="G316" s="113"/>
      <c r="H316" s="113"/>
      <c r="I316" s="113"/>
      <c r="J316" s="77"/>
      <c r="K316" s="77"/>
      <c r="L316" s="77"/>
      <c r="M316" s="77"/>
      <c r="O316" s="77"/>
      <c r="P316" s="114"/>
    </row>
    <row r="317" spans="1:16" ht="15" x14ac:dyDescent="0.15">
      <c r="A317" s="136" t="s">
        <v>481</v>
      </c>
      <c r="B317" s="91">
        <v>444804065</v>
      </c>
      <c r="C317" s="91">
        <v>869912776</v>
      </c>
      <c r="D317" s="91">
        <v>7802369</v>
      </c>
      <c r="E317" s="91">
        <v>89423688</v>
      </c>
      <c r="F317" s="113"/>
      <c r="G317" s="113"/>
      <c r="H317" s="113"/>
      <c r="I317" s="113"/>
      <c r="J317" s="77"/>
      <c r="K317" s="77"/>
      <c r="L317" s="77"/>
      <c r="M317" s="77"/>
      <c r="O317" s="77"/>
      <c r="P317" s="114"/>
    </row>
    <row r="318" spans="1:16" ht="16" thickBot="1" x14ac:dyDescent="0.2">
      <c r="A318" s="136" t="s">
        <v>482</v>
      </c>
      <c r="B318" s="92">
        <v>1627515097</v>
      </c>
      <c r="C318" s="92">
        <v>2540784102</v>
      </c>
      <c r="D318" s="92">
        <v>169697733</v>
      </c>
      <c r="E318" s="92">
        <v>288493737</v>
      </c>
      <c r="F318" s="113"/>
      <c r="G318" s="113"/>
      <c r="H318" s="113"/>
      <c r="I318" s="113"/>
      <c r="J318" s="77"/>
      <c r="K318" s="77"/>
      <c r="L318" s="77"/>
      <c r="M318" s="77"/>
      <c r="O318" s="77"/>
      <c r="P318" s="114"/>
    </row>
    <row r="319" spans="1:16" ht="16" thickBot="1" x14ac:dyDescent="0.2">
      <c r="A319" s="84" t="s">
        <v>484</v>
      </c>
      <c r="B319" s="92">
        <v>289458726144</v>
      </c>
      <c r="C319" s="92">
        <v>661266863922</v>
      </c>
      <c r="D319" s="92">
        <v>46727355857</v>
      </c>
      <c r="E319" s="92">
        <v>246819631137</v>
      </c>
      <c r="F319" s="113"/>
      <c r="G319" s="113"/>
      <c r="H319" s="113"/>
      <c r="I319" s="113"/>
      <c r="J319" s="77"/>
      <c r="K319" s="77"/>
      <c r="L319" s="77"/>
      <c r="M319" s="77"/>
      <c r="O319" s="77"/>
      <c r="P319" s="114"/>
    </row>
    <row r="320" spans="1:16" ht="31" thickBot="1" x14ac:dyDescent="0.2">
      <c r="A320" s="84" t="s">
        <v>485</v>
      </c>
      <c r="B320" s="92">
        <v>44470373093</v>
      </c>
      <c r="C320" s="92">
        <v>106164239771</v>
      </c>
      <c r="D320" s="92">
        <v>13459131813</v>
      </c>
      <c r="E320" s="92">
        <v>43819025640</v>
      </c>
      <c r="F320" s="113"/>
      <c r="G320" s="113"/>
      <c r="H320" s="113"/>
      <c r="I320" s="113"/>
      <c r="J320" s="77"/>
      <c r="K320" s="77"/>
      <c r="L320" s="77"/>
      <c r="M320" s="77"/>
      <c r="O320" s="77"/>
      <c r="P320" s="114"/>
    </row>
    <row r="321" spans="1:16" ht="15" x14ac:dyDescent="0.15">
      <c r="A321" s="136" t="s">
        <v>486</v>
      </c>
      <c r="B321" s="91">
        <v>1168332152</v>
      </c>
      <c r="C321" s="91">
        <v>2071942062</v>
      </c>
      <c r="D321" s="91">
        <v>113624196</v>
      </c>
      <c r="E321" s="91">
        <v>666807787</v>
      </c>
      <c r="F321" s="113"/>
      <c r="G321" s="113"/>
      <c r="H321" s="113"/>
      <c r="I321" s="113"/>
      <c r="J321" s="77"/>
      <c r="K321" s="77"/>
      <c r="L321" s="77"/>
      <c r="M321" s="77"/>
      <c r="O321" s="77"/>
      <c r="P321" s="114"/>
    </row>
    <row r="322" spans="1:16" ht="15" x14ac:dyDescent="0.15">
      <c r="A322" s="136" t="s">
        <v>487</v>
      </c>
      <c r="B322" s="92">
        <v>1132492504</v>
      </c>
      <c r="C322" s="92">
        <v>1269892262</v>
      </c>
      <c r="D322" s="92">
        <v>110153384</v>
      </c>
      <c r="E322" s="92">
        <v>499816908</v>
      </c>
      <c r="F322" s="113"/>
      <c r="G322" s="113"/>
      <c r="H322" s="113"/>
      <c r="I322" s="113"/>
      <c r="J322" s="77"/>
      <c r="K322" s="77"/>
      <c r="L322" s="77"/>
      <c r="M322" s="77"/>
      <c r="O322" s="77"/>
      <c r="P322" s="114"/>
    </row>
    <row r="323" spans="1:16" ht="15" x14ac:dyDescent="0.15">
      <c r="A323" s="136" t="s">
        <v>488</v>
      </c>
      <c r="B323" s="99">
        <v>3866775013</v>
      </c>
      <c r="C323" s="99">
        <v>7245983362</v>
      </c>
      <c r="D323" s="99">
        <v>753185553</v>
      </c>
      <c r="E323" s="99">
        <v>2218847768</v>
      </c>
      <c r="F323" s="113"/>
      <c r="G323" s="113"/>
      <c r="H323" s="113"/>
      <c r="I323" s="113"/>
      <c r="J323" s="77"/>
      <c r="K323" s="77"/>
      <c r="L323" s="77"/>
      <c r="M323" s="77"/>
      <c r="O323" s="77"/>
      <c r="P323" s="114"/>
    </row>
    <row r="324" spans="1:16" ht="15" x14ac:dyDescent="0.15">
      <c r="A324" s="136" t="s">
        <v>489</v>
      </c>
      <c r="B324" s="92">
        <v>1599036125</v>
      </c>
      <c r="C324" s="92">
        <v>2593391621</v>
      </c>
      <c r="D324" s="92">
        <v>59334963</v>
      </c>
      <c r="E324" s="92">
        <v>529474652</v>
      </c>
      <c r="F324" s="113"/>
      <c r="G324" s="113"/>
      <c r="H324" s="113"/>
      <c r="I324" s="113"/>
      <c r="J324" s="77"/>
      <c r="K324" s="77"/>
      <c r="L324" s="77"/>
      <c r="M324" s="77"/>
      <c r="O324" s="77"/>
      <c r="P324" s="114"/>
    </row>
    <row r="325" spans="1:16" ht="30" x14ac:dyDescent="0.15">
      <c r="A325" s="136" t="s">
        <v>490</v>
      </c>
      <c r="B325" s="92">
        <v>1297035676</v>
      </c>
      <c r="C325" s="92">
        <v>1437743826</v>
      </c>
      <c r="D325" s="92">
        <v>280504529</v>
      </c>
      <c r="E325" s="92">
        <v>531751367</v>
      </c>
      <c r="F325" s="113"/>
      <c r="G325" s="113"/>
      <c r="H325" s="113"/>
      <c r="I325" s="113"/>
      <c r="J325" s="77"/>
      <c r="K325" s="77"/>
      <c r="L325" s="77"/>
      <c r="M325" s="77"/>
      <c r="O325" s="77"/>
      <c r="P325" s="114"/>
    </row>
    <row r="326" spans="1:16" ht="15" x14ac:dyDescent="0.15">
      <c r="A326" s="136" t="s">
        <v>491</v>
      </c>
      <c r="B326" s="92">
        <v>259740000</v>
      </c>
      <c r="C326" s="92">
        <v>282740000</v>
      </c>
      <c r="D326" s="92">
        <v>3180000</v>
      </c>
      <c r="E326" s="92">
        <v>73170000</v>
      </c>
      <c r="F326" s="113"/>
      <c r="G326" s="113"/>
      <c r="H326" s="113"/>
      <c r="I326" s="113"/>
      <c r="J326" s="77"/>
      <c r="K326" s="77"/>
      <c r="L326" s="77"/>
      <c r="M326" s="77"/>
      <c r="O326" s="77"/>
      <c r="P326" s="114"/>
    </row>
    <row r="327" spans="1:16" ht="16" thickBot="1" x14ac:dyDescent="0.2">
      <c r="A327" s="136" t="s">
        <v>492</v>
      </c>
      <c r="B327" s="92">
        <v>866490000</v>
      </c>
      <c r="C327" s="92">
        <v>1101103000</v>
      </c>
      <c r="D327" s="109">
        <v>38780000</v>
      </c>
      <c r="E327" s="92">
        <v>438960000</v>
      </c>
      <c r="F327" s="113"/>
      <c r="G327" s="113"/>
      <c r="H327" s="113"/>
      <c r="I327" s="113"/>
      <c r="J327" s="77"/>
      <c r="K327" s="77"/>
      <c r="L327" s="77"/>
      <c r="M327" s="77"/>
      <c r="O327" s="77"/>
      <c r="P327" s="114"/>
    </row>
    <row r="328" spans="1:16" ht="15" x14ac:dyDescent="0.15">
      <c r="A328" s="136" t="s">
        <v>493</v>
      </c>
      <c r="B328" s="92">
        <v>90292279328</v>
      </c>
      <c r="C328" s="92">
        <v>159667047498</v>
      </c>
      <c r="D328" s="92">
        <v>35678205588</v>
      </c>
      <c r="E328" s="92">
        <v>110370402487</v>
      </c>
      <c r="F328" s="113"/>
      <c r="G328" s="113"/>
      <c r="H328" s="113"/>
      <c r="I328" s="113"/>
      <c r="J328" s="77"/>
      <c r="K328" s="77"/>
      <c r="L328" s="77"/>
      <c r="M328" s="77"/>
      <c r="O328" s="77"/>
      <c r="P328" s="114"/>
    </row>
    <row r="329" spans="1:16" ht="30" x14ac:dyDescent="0.15">
      <c r="A329" s="136" t="s">
        <v>494</v>
      </c>
      <c r="B329" s="92">
        <v>278745952615</v>
      </c>
      <c r="C329" s="92">
        <v>425549618523</v>
      </c>
      <c r="D329" s="92">
        <v>216927217241</v>
      </c>
      <c r="E329" s="92">
        <v>265753362247</v>
      </c>
      <c r="F329" s="113"/>
      <c r="G329" s="113"/>
      <c r="H329" s="113"/>
      <c r="I329" s="113"/>
      <c r="J329" s="77"/>
      <c r="K329" s="77"/>
      <c r="L329" s="77"/>
      <c r="M329" s="77"/>
      <c r="O329" s="77"/>
      <c r="P329" s="114"/>
    </row>
    <row r="330" spans="1:16" ht="15" x14ac:dyDescent="0.15">
      <c r="A330" s="136" t="s">
        <v>495</v>
      </c>
      <c r="B330" s="92">
        <v>3565106027</v>
      </c>
      <c r="C330" s="92">
        <v>5187973217</v>
      </c>
      <c r="D330" s="92">
        <v>569663244</v>
      </c>
      <c r="E330" s="92">
        <v>2083742235</v>
      </c>
      <c r="F330" s="113"/>
      <c r="G330" s="113"/>
      <c r="H330" s="113"/>
      <c r="I330" s="113"/>
      <c r="J330" s="77"/>
      <c r="K330" s="77"/>
      <c r="L330" s="77"/>
      <c r="M330" s="77"/>
      <c r="O330" s="77"/>
      <c r="P330" s="114"/>
    </row>
    <row r="331" spans="1:16" ht="16" thickBot="1" x14ac:dyDescent="0.2">
      <c r="A331" s="136" t="s">
        <v>496</v>
      </c>
      <c r="B331" s="92">
        <v>359602171</v>
      </c>
      <c r="C331" s="92">
        <v>456107543</v>
      </c>
      <c r="D331" s="92">
        <v>8329882</v>
      </c>
      <c r="E331" s="92">
        <v>220100950</v>
      </c>
      <c r="F331" s="113"/>
      <c r="G331" s="113"/>
      <c r="H331" s="113"/>
      <c r="I331" s="113"/>
      <c r="J331" s="77"/>
      <c r="K331" s="77"/>
      <c r="L331" s="77"/>
      <c r="M331" s="77"/>
      <c r="O331" s="77"/>
      <c r="P331" s="114"/>
    </row>
    <row r="332" spans="1:16" ht="16" thickBot="1" x14ac:dyDescent="0.2">
      <c r="A332" s="122" t="s">
        <v>497</v>
      </c>
      <c r="B332" s="92">
        <v>1427079719</v>
      </c>
      <c r="C332" s="92">
        <v>2278181060</v>
      </c>
      <c r="D332" s="92">
        <v>400179461</v>
      </c>
      <c r="E332" s="92">
        <v>1119089461</v>
      </c>
      <c r="F332" s="113"/>
      <c r="G332" s="113"/>
      <c r="H332" s="113"/>
      <c r="I332" s="113"/>
      <c r="J332" s="77"/>
      <c r="K332" s="77"/>
      <c r="L332" s="77"/>
      <c r="M332" s="77"/>
      <c r="O332" s="77"/>
      <c r="P332" s="114"/>
    </row>
    <row r="333" spans="1:16" ht="15" x14ac:dyDescent="0.15">
      <c r="A333" s="162" t="s">
        <v>498</v>
      </c>
      <c r="B333" s="92">
        <v>1168184946</v>
      </c>
      <c r="C333" s="92">
        <v>2204834575</v>
      </c>
      <c r="D333" s="92">
        <v>110826000</v>
      </c>
      <c r="E333" s="92">
        <v>907124801</v>
      </c>
      <c r="F333" s="113"/>
      <c r="G333" s="113"/>
      <c r="H333" s="113"/>
      <c r="I333" s="113"/>
      <c r="J333" s="77"/>
      <c r="K333" s="77"/>
      <c r="L333" s="77"/>
      <c r="M333" s="77"/>
      <c r="O333" s="77"/>
      <c r="P333" s="114"/>
    </row>
    <row r="334" spans="1:16" ht="15" x14ac:dyDescent="0.15">
      <c r="A334" s="136" t="s">
        <v>499</v>
      </c>
      <c r="B334" s="92"/>
      <c r="C334" s="92"/>
      <c r="D334" s="92"/>
      <c r="E334" s="92"/>
      <c r="F334" s="113"/>
      <c r="G334" s="113"/>
      <c r="H334" s="113"/>
      <c r="I334" s="113"/>
      <c r="J334" s="77"/>
      <c r="K334" s="77"/>
      <c r="L334" s="77"/>
      <c r="M334" s="77"/>
      <c r="O334" s="77"/>
      <c r="P334" s="114"/>
    </row>
    <row r="335" spans="1:16" ht="15" x14ac:dyDescent="0.15">
      <c r="A335" s="136" t="s">
        <v>500</v>
      </c>
      <c r="B335" s="92">
        <v>1862138392</v>
      </c>
      <c r="C335" s="92">
        <v>1960191592</v>
      </c>
      <c r="D335" s="92">
        <v>452659831</v>
      </c>
      <c r="E335" s="92">
        <v>1184198418</v>
      </c>
      <c r="F335" s="113"/>
      <c r="G335" s="113"/>
      <c r="H335" s="113"/>
      <c r="I335" s="113"/>
      <c r="J335" s="77"/>
      <c r="K335" s="77"/>
      <c r="L335" s="77"/>
      <c r="M335" s="77"/>
      <c r="O335" s="77"/>
      <c r="P335" s="114"/>
    </row>
    <row r="336" spans="1:16" ht="15" x14ac:dyDescent="0.15">
      <c r="A336" s="136" t="s">
        <v>501</v>
      </c>
      <c r="B336" s="92">
        <v>5304561527</v>
      </c>
      <c r="C336" s="92">
        <v>7223916100</v>
      </c>
      <c r="D336" s="92">
        <v>591145980</v>
      </c>
      <c r="E336" s="92">
        <v>3966614668</v>
      </c>
      <c r="F336" s="113"/>
      <c r="G336" s="113"/>
      <c r="H336" s="113"/>
      <c r="I336" s="113"/>
      <c r="J336" s="77"/>
      <c r="K336" s="77"/>
      <c r="L336" s="77"/>
      <c r="M336" s="77"/>
      <c r="O336" s="77"/>
      <c r="P336" s="114"/>
    </row>
    <row r="337" spans="1:16" ht="15" x14ac:dyDescent="0.15">
      <c r="A337" s="136" t="s">
        <v>502</v>
      </c>
      <c r="B337" s="92">
        <v>7390901158</v>
      </c>
      <c r="C337" s="92">
        <v>10096586196</v>
      </c>
      <c r="D337" s="92">
        <v>3543690349</v>
      </c>
      <c r="E337" s="92">
        <v>4160168731</v>
      </c>
      <c r="F337" s="113"/>
      <c r="G337" s="113"/>
      <c r="H337" s="113"/>
      <c r="I337" s="113"/>
      <c r="J337" s="77"/>
      <c r="K337" s="77"/>
      <c r="L337" s="77"/>
      <c r="M337" s="77"/>
      <c r="O337" s="77"/>
      <c r="P337" s="114"/>
    </row>
    <row r="338" spans="1:16" ht="15" x14ac:dyDescent="0.15">
      <c r="A338" s="136" t="s">
        <v>503</v>
      </c>
      <c r="B338" s="92">
        <v>7621104962</v>
      </c>
      <c r="C338" s="92">
        <v>13195204099</v>
      </c>
      <c r="D338" s="92">
        <v>1936370093</v>
      </c>
      <c r="E338" s="92">
        <v>5727051009</v>
      </c>
      <c r="F338" s="113"/>
      <c r="G338" s="113"/>
      <c r="H338" s="113"/>
      <c r="I338" s="113"/>
      <c r="J338" s="77"/>
      <c r="K338" s="77"/>
      <c r="L338" s="77"/>
      <c r="M338" s="77"/>
      <c r="O338" s="77"/>
      <c r="P338" s="114"/>
    </row>
    <row r="339" spans="1:16" ht="15" x14ac:dyDescent="0.15">
      <c r="A339" s="136" t="s">
        <v>504</v>
      </c>
      <c r="B339" s="92">
        <v>1808906077</v>
      </c>
      <c r="C339" s="92">
        <v>2273704078</v>
      </c>
      <c r="D339" s="92">
        <v>382342899</v>
      </c>
      <c r="E339" s="92">
        <v>1382342999</v>
      </c>
      <c r="F339" s="113"/>
      <c r="G339" s="113"/>
      <c r="H339" s="113"/>
      <c r="I339" s="113"/>
      <c r="J339" s="77"/>
      <c r="K339" s="77"/>
      <c r="L339" s="77"/>
      <c r="M339" s="77"/>
      <c r="O339" s="77"/>
      <c r="P339" s="114"/>
    </row>
    <row r="340" spans="1:16" ht="15" x14ac:dyDescent="0.15">
      <c r="A340" s="136" t="s">
        <v>506</v>
      </c>
      <c r="B340" s="92">
        <v>5567524107</v>
      </c>
      <c r="C340" s="92">
        <v>6477212761</v>
      </c>
      <c r="D340" s="92">
        <v>900875370</v>
      </c>
      <c r="E340" s="92">
        <v>3299862514</v>
      </c>
      <c r="F340" s="113"/>
      <c r="G340" s="113"/>
      <c r="H340" s="113"/>
      <c r="I340" s="113"/>
      <c r="J340" s="77"/>
      <c r="K340" s="77"/>
      <c r="L340" s="77"/>
      <c r="M340" s="77"/>
      <c r="O340" s="77"/>
      <c r="P340" s="114"/>
    </row>
    <row r="341" spans="1:16" ht="15" x14ac:dyDescent="0.15">
      <c r="A341" s="136" t="s">
        <v>507</v>
      </c>
      <c r="B341" s="92">
        <v>349017843</v>
      </c>
      <c r="C341" s="106">
        <v>354934423</v>
      </c>
      <c r="D341" s="92">
        <v>4694211</v>
      </c>
      <c r="E341" s="92">
        <v>120371560</v>
      </c>
      <c r="F341" s="113"/>
      <c r="G341" s="113"/>
      <c r="H341" s="113"/>
      <c r="I341" s="113"/>
      <c r="J341" s="77"/>
      <c r="K341" s="77"/>
      <c r="L341" s="77"/>
      <c r="M341" s="77"/>
      <c r="O341" s="77"/>
      <c r="P341" s="114"/>
    </row>
    <row r="342" spans="1:16" ht="30" x14ac:dyDescent="0.15">
      <c r="A342" s="136" t="s">
        <v>508</v>
      </c>
      <c r="B342" s="92">
        <v>2014771000</v>
      </c>
      <c r="C342" s="92">
        <v>2154100000</v>
      </c>
      <c r="D342" s="92">
        <v>24435000</v>
      </c>
      <c r="E342" s="92">
        <v>1123941000</v>
      </c>
      <c r="F342" s="113"/>
      <c r="G342" s="113"/>
      <c r="H342" s="113"/>
      <c r="I342" s="113"/>
      <c r="J342" s="77"/>
      <c r="K342" s="77"/>
      <c r="L342" s="77"/>
      <c r="M342" s="77"/>
      <c r="O342" s="77"/>
      <c r="P342" s="114"/>
    </row>
    <row r="343" spans="1:16" ht="16" thickBot="1" x14ac:dyDescent="0.2">
      <c r="A343" s="136" t="s">
        <v>509</v>
      </c>
      <c r="B343" s="92">
        <v>259489560</v>
      </c>
      <c r="C343" s="92">
        <v>1042087420</v>
      </c>
      <c r="D343" s="92">
        <v>16744140</v>
      </c>
      <c r="E343" s="92">
        <v>209996806</v>
      </c>
      <c r="F343" s="113"/>
      <c r="G343" s="113"/>
      <c r="H343" s="113"/>
      <c r="I343" s="113"/>
      <c r="J343" s="77"/>
      <c r="K343" s="77"/>
      <c r="L343" s="77"/>
      <c r="M343" s="77"/>
      <c r="O343" s="77"/>
      <c r="P343" s="114"/>
    </row>
    <row r="344" spans="1:16" ht="16" thickBot="1" x14ac:dyDescent="0.2">
      <c r="A344" s="164" t="s">
        <v>510</v>
      </c>
      <c r="B344" s="92">
        <v>87314996734</v>
      </c>
      <c r="C344" s="92">
        <v>149911038300</v>
      </c>
      <c r="D344" s="92">
        <v>33648058067</v>
      </c>
      <c r="E344" s="92">
        <v>88937017800</v>
      </c>
      <c r="F344" s="113"/>
      <c r="G344" s="113"/>
      <c r="H344" s="113"/>
      <c r="I344" s="113"/>
      <c r="J344" s="77"/>
      <c r="K344" s="77"/>
      <c r="L344" s="77"/>
      <c r="M344" s="77"/>
      <c r="O344" s="77"/>
      <c r="P344" s="114"/>
    </row>
    <row r="345" spans="1:16" ht="16" thickBot="1" x14ac:dyDescent="0.2">
      <c r="A345" s="122" t="s">
        <v>511</v>
      </c>
      <c r="B345" s="92">
        <v>20754014000</v>
      </c>
      <c r="C345" s="92">
        <v>29433255000</v>
      </c>
      <c r="D345" s="92">
        <v>11258578000</v>
      </c>
      <c r="E345" s="92">
        <v>13202684000</v>
      </c>
      <c r="F345" s="113"/>
      <c r="G345" s="113"/>
      <c r="H345" s="113"/>
      <c r="I345" s="113"/>
      <c r="J345" s="77"/>
      <c r="K345" s="77"/>
      <c r="L345" s="77"/>
      <c r="M345" s="77"/>
      <c r="O345" s="77"/>
      <c r="P345" s="114"/>
    </row>
    <row r="346" spans="1:16" ht="31" thickBot="1" x14ac:dyDescent="0.2">
      <c r="A346" s="122" t="s">
        <v>512</v>
      </c>
      <c r="B346" s="92">
        <v>193437543000</v>
      </c>
      <c r="C346" s="92">
        <v>246758025000</v>
      </c>
      <c r="D346" s="92">
        <v>85462608000</v>
      </c>
      <c r="E346" s="92">
        <v>132524472000</v>
      </c>
      <c r="F346" s="113"/>
      <c r="G346" s="113"/>
      <c r="H346" s="113"/>
      <c r="I346" s="113"/>
      <c r="J346" s="77"/>
      <c r="K346" s="77"/>
      <c r="L346" s="77"/>
      <c r="M346" s="77"/>
      <c r="O346" s="77"/>
      <c r="P346" s="114"/>
    </row>
    <row r="347" spans="1:16" ht="15" x14ac:dyDescent="0.15">
      <c r="A347" s="122" t="s">
        <v>513</v>
      </c>
      <c r="B347" s="92">
        <v>8932351875</v>
      </c>
      <c r="C347" s="92">
        <v>23033282754</v>
      </c>
      <c r="D347" s="92">
        <v>1213478287</v>
      </c>
      <c r="E347" s="92">
        <v>11991740801</v>
      </c>
      <c r="F347" s="113"/>
      <c r="G347" s="113"/>
      <c r="H347" s="113"/>
      <c r="I347" s="113"/>
      <c r="J347" s="77"/>
      <c r="K347" s="77"/>
      <c r="L347" s="77"/>
      <c r="M347" s="77"/>
      <c r="O347" s="77"/>
      <c r="P347" s="114"/>
    </row>
    <row r="348" spans="1:16" ht="15" x14ac:dyDescent="0.15">
      <c r="A348" s="136" t="s">
        <v>514</v>
      </c>
      <c r="B348" s="92">
        <v>163395204000</v>
      </c>
      <c r="C348" s="92">
        <v>354276823000</v>
      </c>
      <c r="D348" s="92">
        <v>105057652000</v>
      </c>
      <c r="E348" s="92">
        <v>219208792000</v>
      </c>
      <c r="F348" s="113"/>
      <c r="G348" s="113"/>
      <c r="H348" s="113"/>
      <c r="I348" s="113"/>
      <c r="J348" s="77"/>
      <c r="K348" s="77"/>
      <c r="L348" s="77"/>
      <c r="M348" s="77"/>
      <c r="O348" s="77"/>
      <c r="P348" s="114"/>
    </row>
    <row r="349" spans="1:16" ht="15" x14ac:dyDescent="0.15">
      <c r="A349" s="136" t="s">
        <v>515</v>
      </c>
      <c r="B349" s="92">
        <v>9255163642</v>
      </c>
      <c r="C349" s="92">
        <v>17513044617</v>
      </c>
      <c r="D349" s="92">
        <v>2915533793</v>
      </c>
      <c r="E349" s="92">
        <v>4853406719</v>
      </c>
      <c r="F349" s="113"/>
      <c r="G349" s="113"/>
      <c r="H349" s="113"/>
      <c r="I349" s="113"/>
      <c r="J349" s="77"/>
      <c r="K349" s="77"/>
      <c r="L349" s="77"/>
      <c r="M349" s="77"/>
      <c r="O349" s="77"/>
      <c r="P349" s="114"/>
    </row>
    <row r="350" spans="1:16" ht="15" x14ac:dyDescent="0.15">
      <c r="A350" s="136" t="s">
        <v>516</v>
      </c>
      <c r="B350" s="92">
        <v>1072268721</v>
      </c>
      <c r="C350" s="92">
        <v>1573494775</v>
      </c>
      <c r="D350" s="92">
        <v>91304810</v>
      </c>
      <c r="E350" s="92">
        <v>857971477</v>
      </c>
      <c r="F350" s="113"/>
      <c r="G350" s="113"/>
      <c r="H350" s="113"/>
      <c r="I350" s="113"/>
      <c r="J350" s="77"/>
      <c r="K350" s="77"/>
      <c r="L350" s="77"/>
      <c r="M350" s="77"/>
      <c r="O350" s="77"/>
      <c r="P350" s="114"/>
    </row>
    <row r="351" spans="1:16" ht="15" x14ac:dyDescent="0.15">
      <c r="A351" s="136" t="s">
        <v>517</v>
      </c>
      <c r="B351" s="92">
        <v>932885000</v>
      </c>
      <c r="C351" s="92">
        <v>1861476000</v>
      </c>
      <c r="D351" s="92">
        <v>22175000</v>
      </c>
      <c r="E351" s="92">
        <v>88704000</v>
      </c>
      <c r="F351" s="113"/>
      <c r="G351" s="113"/>
      <c r="H351" s="113"/>
      <c r="I351" s="113"/>
      <c r="J351" s="77"/>
      <c r="K351" s="77"/>
      <c r="L351" s="77"/>
      <c r="M351" s="77"/>
      <c r="O351" s="77"/>
      <c r="P351" s="114"/>
    </row>
    <row r="352" spans="1:16" ht="15" x14ac:dyDescent="0.15">
      <c r="A352" s="136" t="s">
        <v>519</v>
      </c>
      <c r="B352" s="92">
        <v>74304868</v>
      </c>
      <c r="C352" s="92">
        <v>1476509673</v>
      </c>
      <c r="D352" s="92">
        <v>10191151</v>
      </c>
      <c r="E352" s="92">
        <v>387214218</v>
      </c>
      <c r="F352" s="113"/>
      <c r="G352" s="113"/>
      <c r="H352" s="113"/>
      <c r="I352" s="113"/>
      <c r="J352" s="77"/>
      <c r="K352" s="77"/>
      <c r="L352" s="77"/>
      <c r="M352" s="77"/>
      <c r="O352" s="77"/>
      <c r="P352" s="114"/>
    </row>
    <row r="353" spans="1:16" ht="15" x14ac:dyDescent="0.15">
      <c r="A353" s="136" t="s">
        <v>518</v>
      </c>
      <c r="B353" s="92">
        <v>895479000</v>
      </c>
      <c r="C353" s="92">
        <v>1225479000</v>
      </c>
      <c r="D353" s="92">
        <v>16030400</v>
      </c>
      <c r="E353" s="92">
        <v>416030400</v>
      </c>
      <c r="F353" s="113"/>
      <c r="G353" s="113"/>
      <c r="H353" s="113"/>
      <c r="I353" s="113"/>
      <c r="J353" s="77"/>
      <c r="K353" s="77"/>
      <c r="L353" s="77"/>
      <c r="M353" s="77"/>
      <c r="O353" s="77"/>
      <c r="P353" s="114"/>
    </row>
    <row r="354" spans="1:16" ht="15" x14ac:dyDescent="0.15">
      <c r="A354" s="136" t="s">
        <v>520</v>
      </c>
      <c r="B354" s="92">
        <v>280555000</v>
      </c>
      <c r="C354" s="92">
        <v>372624444</v>
      </c>
      <c r="D354" s="92">
        <v>550000</v>
      </c>
      <c r="E354" s="92">
        <v>550000</v>
      </c>
      <c r="F354" s="113"/>
      <c r="G354" s="113"/>
      <c r="H354" s="113"/>
      <c r="I354" s="113"/>
      <c r="J354" s="77"/>
      <c r="K354" s="77"/>
      <c r="L354" s="77"/>
      <c r="M354" s="77"/>
      <c r="O354" s="77"/>
      <c r="P354" s="114"/>
    </row>
    <row r="355" spans="1:16" ht="16" thickBot="1" x14ac:dyDescent="0.2">
      <c r="A355" s="136" t="s">
        <v>521</v>
      </c>
      <c r="B355" s="92">
        <v>895479000</v>
      </c>
      <c r="C355" s="92">
        <v>1225479000</v>
      </c>
      <c r="D355" s="92">
        <v>16030400</v>
      </c>
      <c r="E355" s="92">
        <v>416030400</v>
      </c>
      <c r="F355" s="113"/>
      <c r="G355" s="113"/>
      <c r="H355" s="113"/>
      <c r="I355" s="113"/>
      <c r="J355" s="77"/>
      <c r="K355" s="77"/>
      <c r="L355" s="77"/>
      <c r="M355" s="77"/>
      <c r="O355" s="77"/>
      <c r="P355" s="114"/>
    </row>
    <row r="356" spans="1:16" ht="15" x14ac:dyDescent="0.15">
      <c r="A356" s="122" t="s">
        <v>522</v>
      </c>
      <c r="B356" s="92">
        <v>3394090285</v>
      </c>
      <c r="C356" s="92">
        <v>4011087884</v>
      </c>
      <c r="D356" s="92">
        <v>352623863</v>
      </c>
      <c r="E356" s="92">
        <v>852864862</v>
      </c>
      <c r="F356" s="113"/>
      <c r="G356" s="113"/>
      <c r="H356" s="113"/>
      <c r="I356" s="113"/>
      <c r="J356" s="77"/>
      <c r="K356" s="77"/>
      <c r="L356" s="77"/>
      <c r="M356" s="77"/>
      <c r="O356" s="77"/>
      <c r="P356" s="114"/>
    </row>
    <row r="357" spans="1:16" ht="15" x14ac:dyDescent="0.15">
      <c r="A357" s="136" t="s">
        <v>523</v>
      </c>
      <c r="B357" s="92">
        <v>1331863024</v>
      </c>
      <c r="C357" s="92">
        <v>1615969669</v>
      </c>
      <c r="D357" s="92">
        <v>62798170</v>
      </c>
      <c r="E357" s="92">
        <v>294133674</v>
      </c>
      <c r="F357" s="113"/>
      <c r="G357" s="113"/>
      <c r="H357" s="113"/>
      <c r="I357" s="113"/>
      <c r="J357" s="77"/>
      <c r="K357" s="77"/>
      <c r="L357" s="77"/>
      <c r="M357" s="77"/>
      <c r="O357" s="77"/>
      <c r="P357" s="114"/>
    </row>
    <row r="358" spans="1:16" ht="30" x14ac:dyDescent="0.15">
      <c r="A358" s="136" t="s">
        <v>524</v>
      </c>
      <c r="B358" s="92">
        <v>811646166</v>
      </c>
      <c r="C358" s="92">
        <v>915562086</v>
      </c>
      <c r="D358" s="92">
        <v>112597150</v>
      </c>
      <c r="E358" s="92">
        <v>283298288</v>
      </c>
      <c r="F358" s="113"/>
      <c r="G358" s="113"/>
      <c r="H358" s="113"/>
      <c r="I358" s="113"/>
      <c r="J358" s="77"/>
      <c r="K358" s="77"/>
      <c r="L358" s="77"/>
      <c r="M358" s="77"/>
      <c r="O358" s="77"/>
      <c r="P358" s="114"/>
    </row>
    <row r="359" spans="1:16" ht="15" x14ac:dyDescent="0.15">
      <c r="A359" s="136" t="s">
        <v>525</v>
      </c>
      <c r="B359" s="92">
        <v>517519035</v>
      </c>
      <c r="C359" s="92">
        <v>718869035</v>
      </c>
      <c r="D359" s="92">
        <v>7448000</v>
      </c>
      <c r="E359" s="92">
        <v>201574000</v>
      </c>
      <c r="F359" s="113"/>
      <c r="G359" s="113"/>
      <c r="H359" s="113"/>
      <c r="I359" s="113"/>
      <c r="J359" s="77"/>
      <c r="K359" s="77"/>
      <c r="L359" s="77"/>
      <c r="M359" s="77"/>
      <c r="O359" s="77"/>
      <c r="P359" s="114"/>
    </row>
    <row r="360" spans="1:16" ht="15" x14ac:dyDescent="0.15">
      <c r="A360" s="136" t="s">
        <v>526</v>
      </c>
      <c r="B360" s="92">
        <v>2690192996</v>
      </c>
      <c r="C360" s="92">
        <v>5594636752</v>
      </c>
      <c r="D360" s="92">
        <v>67468160</v>
      </c>
      <c r="E360" s="92">
        <v>2347885440</v>
      </c>
      <c r="F360" s="113"/>
      <c r="G360" s="113"/>
      <c r="H360" s="113"/>
      <c r="I360" s="113"/>
      <c r="J360" s="77"/>
      <c r="K360" s="77"/>
      <c r="L360" s="77"/>
      <c r="M360" s="77"/>
      <c r="O360" s="77"/>
      <c r="P360" s="114"/>
    </row>
    <row r="361" spans="1:16" ht="15" x14ac:dyDescent="0.15">
      <c r="A361" s="136" t="s">
        <v>527</v>
      </c>
      <c r="B361" s="92">
        <v>3499363646</v>
      </c>
      <c r="C361" s="92">
        <v>6687182438</v>
      </c>
      <c r="D361" s="92">
        <v>490530014</v>
      </c>
      <c r="E361" s="92">
        <v>1711092228</v>
      </c>
      <c r="F361" s="113"/>
      <c r="G361" s="113"/>
      <c r="H361" s="113"/>
      <c r="I361" s="113"/>
      <c r="J361" s="77"/>
      <c r="K361" s="77"/>
      <c r="L361" s="77"/>
      <c r="M361" s="77"/>
      <c r="O361" s="77"/>
      <c r="P361" s="114"/>
    </row>
    <row r="362" spans="1:16" ht="16" thickBot="1" x14ac:dyDescent="0.2">
      <c r="A362" s="136" t="s">
        <v>528</v>
      </c>
      <c r="B362" s="92">
        <v>673477498</v>
      </c>
      <c r="C362" s="92">
        <v>1201161443</v>
      </c>
      <c r="D362" s="92">
        <v>73052087</v>
      </c>
      <c r="E362" s="92">
        <v>444800439</v>
      </c>
      <c r="F362" s="113"/>
      <c r="G362" s="113"/>
      <c r="H362" s="113"/>
      <c r="I362" s="113"/>
      <c r="J362" s="77"/>
      <c r="K362" s="77"/>
      <c r="L362" s="77"/>
      <c r="M362" s="77"/>
      <c r="O362" s="77"/>
      <c r="P362" s="114"/>
    </row>
    <row r="363" spans="1:16" ht="15" x14ac:dyDescent="0.15">
      <c r="A363" s="122" t="s">
        <v>529</v>
      </c>
      <c r="B363" s="92">
        <v>7165904988</v>
      </c>
      <c r="C363" s="92">
        <v>9769230730</v>
      </c>
      <c r="D363" s="92">
        <v>2149500410</v>
      </c>
      <c r="E363" s="92">
        <v>4856328777</v>
      </c>
      <c r="F363" s="113"/>
      <c r="G363" s="113"/>
      <c r="H363" s="113"/>
      <c r="I363" s="113"/>
      <c r="J363" s="77"/>
      <c r="K363" s="77"/>
      <c r="L363" s="77"/>
      <c r="M363" s="77"/>
      <c r="O363" s="77"/>
      <c r="P363" s="114"/>
    </row>
    <row r="364" spans="1:16" ht="15" x14ac:dyDescent="0.15">
      <c r="A364" s="136" t="s">
        <v>530</v>
      </c>
      <c r="B364" s="92">
        <v>557417828</v>
      </c>
      <c r="C364" s="92">
        <v>751256271</v>
      </c>
      <c r="D364" s="92">
        <v>16966848</v>
      </c>
      <c r="E364" s="92">
        <v>329875768</v>
      </c>
      <c r="F364" s="113"/>
      <c r="G364" s="113"/>
      <c r="H364" s="113"/>
      <c r="I364" s="113"/>
      <c r="J364" s="77"/>
      <c r="K364" s="77"/>
      <c r="L364" s="77"/>
      <c r="M364" s="77"/>
      <c r="O364" s="77"/>
      <c r="P364" s="114"/>
    </row>
    <row r="365" spans="1:16" ht="15" x14ac:dyDescent="0.15">
      <c r="A365" s="136" t="s">
        <v>531</v>
      </c>
      <c r="B365" s="92">
        <v>2562063172</v>
      </c>
      <c r="C365" s="92">
        <v>3581786743</v>
      </c>
      <c r="D365" s="92">
        <v>1713137584</v>
      </c>
      <c r="E365" s="92">
        <v>2013305450</v>
      </c>
      <c r="F365" s="113"/>
      <c r="G365" s="113"/>
      <c r="H365" s="113"/>
      <c r="I365" s="113"/>
      <c r="J365" s="77"/>
      <c r="K365" s="77"/>
      <c r="L365" s="77"/>
      <c r="M365" s="77"/>
      <c r="O365" s="77"/>
      <c r="P365" s="114"/>
    </row>
    <row r="366" spans="1:16" ht="15" x14ac:dyDescent="0.15">
      <c r="A366" s="136" t="s">
        <v>532</v>
      </c>
      <c r="B366" s="92">
        <v>14750497541</v>
      </c>
      <c r="C366" s="92">
        <v>23428538773</v>
      </c>
      <c r="D366" s="92">
        <v>9479562500</v>
      </c>
      <c r="E366" s="92">
        <v>11527264275</v>
      </c>
      <c r="F366" s="113"/>
      <c r="G366" s="113"/>
      <c r="H366" s="113"/>
      <c r="I366" s="113"/>
      <c r="J366" s="77"/>
      <c r="K366" s="77"/>
      <c r="L366" s="77"/>
      <c r="M366" s="77"/>
      <c r="O366" s="77"/>
      <c r="P366" s="114"/>
    </row>
    <row r="367" spans="1:16" ht="31" thickBot="1" x14ac:dyDescent="0.2">
      <c r="A367" s="136" t="s">
        <v>533</v>
      </c>
      <c r="B367" s="92">
        <v>288526344</v>
      </c>
      <c r="C367" s="92">
        <v>331101828</v>
      </c>
      <c r="D367" s="92">
        <v>11456316</v>
      </c>
      <c r="E367" s="92">
        <v>125956316</v>
      </c>
      <c r="F367" s="113"/>
      <c r="G367" s="113"/>
      <c r="H367" s="113"/>
      <c r="I367" s="113"/>
      <c r="J367" s="77"/>
      <c r="K367" s="77"/>
      <c r="L367" s="77"/>
      <c r="M367" s="77"/>
      <c r="O367" s="77"/>
      <c r="P367" s="114"/>
    </row>
    <row r="368" spans="1:16" ht="15" x14ac:dyDescent="0.15">
      <c r="A368" s="122" t="s">
        <v>534</v>
      </c>
      <c r="B368" s="92">
        <v>16865020000</v>
      </c>
      <c r="C368" s="92">
        <v>23351391000</v>
      </c>
      <c r="D368" s="92">
        <v>7260939000</v>
      </c>
      <c r="E368" s="92">
        <v>10530759000</v>
      </c>
      <c r="F368" s="113"/>
      <c r="G368" s="113"/>
      <c r="H368" s="113"/>
      <c r="I368" s="113"/>
      <c r="J368" s="77"/>
      <c r="K368" s="77"/>
      <c r="L368" s="77"/>
      <c r="M368" s="77"/>
      <c r="O368" s="77"/>
      <c r="P368" s="114"/>
    </row>
    <row r="369" spans="1:16" ht="15" x14ac:dyDescent="0.15">
      <c r="A369" s="136" t="s">
        <v>535</v>
      </c>
      <c r="B369" s="92">
        <v>2801873018</v>
      </c>
      <c r="C369" s="92">
        <v>4716860150</v>
      </c>
      <c r="D369" s="92">
        <v>722593505</v>
      </c>
      <c r="E369" s="92">
        <v>2805270135</v>
      </c>
      <c r="F369" s="113"/>
      <c r="G369" s="113"/>
      <c r="H369" s="113"/>
      <c r="I369" s="113"/>
      <c r="J369" s="77"/>
      <c r="K369" s="77"/>
      <c r="L369" s="77"/>
      <c r="M369" s="77"/>
      <c r="O369" s="77"/>
      <c r="P369" s="114"/>
    </row>
    <row r="370" spans="1:16" ht="30" x14ac:dyDescent="0.15">
      <c r="A370" s="136" t="s">
        <v>536</v>
      </c>
      <c r="B370" s="92">
        <v>43969505671</v>
      </c>
      <c r="C370" s="92">
        <v>50411274778</v>
      </c>
      <c r="D370" s="92">
        <v>5168898676</v>
      </c>
      <c r="E370" s="92">
        <v>26754211039</v>
      </c>
      <c r="F370" s="113"/>
      <c r="G370" s="113"/>
      <c r="H370" s="113"/>
      <c r="I370" s="113"/>
      <c r="J370" s="77"/>
      <c r="K370" s="77"/>
      <c r="L370" s="77"/>
      <c r="M370" s="77"/>
      <c r="O370" s="77"/>
      <c r="P370" s="114"/>
    </row>
    <row r="371" spans="1:16" ht="15" x14ac:dyDescent="0.15">
      <c r="A371" s="136" t="s">
        <v>537</v>
      </c>
      <c r="B371" s="92">
        <v>2617383924</v>
      </c>
      <c r="C371" s="92">
        <v>3077276682</v>
      </c>
      <c r="D371" s="92">
        <v>194499419</v>
      </c>
      <c r="E371" s="92">
        <v>343472790</v>
      </c>
      <c r="F371" s="113"/>
      <c r="G371" s="113"/>
      <c r="H371" s="113"/>
      <c r="I371" s="113"/>
      <c r="J371" s="77"/>
      <c r="K371" s="77"/>
      <c r="L371" s="77"/>
      <c r="M371" s="77"/>
      <c r="O371" s="77"/>
      <c r="P371" s="114"/>
    </row>
    <row r="372" spans="1:16" ht="15" x14ac:dyDescent="0.15">
      <c r="A372" s="136" t="s">
        <v>538</v>
      </c>
      <c r="B372" s="92">
        <v>746467262</v>
      </c>
      <c r="C372" s="92">
        <v>1536467262</v>
      </c>
      <c r="D372" s="92">
        <v>3000000</v>
      </c>
      <c r="E372" s="92">
        <v>73000000</v>
      </c>
      <c r="F372" s="113"/>
      <c r="G372" s="113"/>
      <c r="H372" s="113"/>
      <c r="I372" s="113"/>
      <c r="J372" s="77"/>
      <c r="K372" s="77"/>
      <c r="L372" s="77"/>
      <c r="M372" s="77"/>
      <c r="O372" s="77"/>
      <c r="P372" s="114"/>
    </row>
    <row r="373" spans="1:16" ht="15" x14ac:dyDescent="0.15">
      <c r="A373" s="136" t="s">
        <v>539</v>
      </c>
      <c r="B373" s="92">
        <v>1301047733</v>
      </c>
      <c r="C373" s="92">
        <v>2380454804</v>
      </c>
      <c r="D373" s="92">
        <v>71167483</v>
      </c>
      <c r="E373" s="92">
        <v>898073085</v>
      </c>
      <c r="F373" s="113"/>
      <c r="G373" s="113"/>
      <c r="H373" s="113"/>
      <c r="I373" s="113"/>
      <c r="J373" s="77"/>
      <c r="K373" s="77"/>
      <c r="L373" s="77"/>
      <c r="M373" s="77"/>
      <c r="O373" s="77"/>
      <c r="P373" s="114"/>
    </row>
    <row r="374" spans="1:16" ht="15" x14ac:dyDescent="0.15">
      <c r="A374" s="136" t="s">
        <v>540</v>
      </c>
      <c r="B374" s="92">
        <v>384432000</v>
      </c>
      <c r="C374" s="92">
        <v>482832000</v>
      </c>
      <c r="D374" s="92">
        <v>2000000</v>
      </c>
      <c r="E374" s="92">
        <v>80983000</v>
      </c>
      <c r="F374" s="113"/>
      <c r="G374" s="113"/>
      <c r="H374" s="113"/>
      <c r="I374" s="113"/>
      <c r="J374" s="77"/>
      <c r="K374" s="77"/>
      <c r="L374" s="77"/>
      <c r="M374" s="77"/>
      <c r="O374" s="77"/>
      <c r="P374" s="114"/>
    </row>
    <row r="375" spans="1:16" ht="30" x14ac:dyDescent="0.15">
      <c r="A375" s="136" t="s">
        <v>541</v>
      </c>
      <c r="B375" s="92">
        <v>326660697</v>
      </c>
      <c r="C375" s="92">
        <v>1817591764</v>
      </c>
      <c r="D375" s="92">
        <v>54083095</v>
      </c>
      <c r="E375" s="92">
        <v>858993022</v>
      </c>
      <c r="F375" s="113"/>
      <c r="G375" s="113"/>
      <c r="H375" s="113"/>
      <c r="I375" s="113"/>
      <c r="J375" s="77"/>
      <c r="K375" s="77"/>
      <c r="L375" s="77"/>
      <c r="M375" s="77"/>
      <c r="O375" s="77"/>
      <c r="P375" s="114"/>
    </row>
    <row r="376" spans="1:16" ht="15" x14ac:dyDescent="0.15">
      <c r="A376" s="136" t="s">
        <v>542</v>
      </c>
      <c r="B376" s="92">
        <v>108439000</v>
      </c>
      <c r="C376" s="92">
        <v>175199000</v>
      </c>
      <c r="D376" s="92">
        <v>1500000</v>
      </c>
      <c r="E376" s="92">
        <v>18500000</v>
      </c>
      <c r="F376" s="113"/>
      <c r="G376" s="113"/>
      <c r="H376" s="113"/>
      <c r="I376" s="113"/>
      <c r="J376" s="77"/>
      <c r="K376" s="77"/>
      <c r="L376" s="77"/>
      <c r="M376" s="77"/>
      <c r="O376" s="77"/>
      <c r="P376" s="114"/>
    </row>
    <row r="377" spans="1:16" ht="45" x14ac:dyDescent="0.15">
      <c r="A377" s="136" t="s">
        <v>543</v>
      </c>
      <c r="B377" s="92">
        <v>2817140895</v>
      </c>
      <c r="C377" s="92">
        <v>3922607541</v>
      </c>
      <c r="D377" s="92">
        <v>394690572</v>
      </c>
      <c r="E377" s="92">
        <v>2115127230</v>
      </c>
      <c r="F377" s="113"/>
      <c r="G377" s="113"/>
      <c r="H377" s="113"/>
      <c r="I377" s="113"/>
      <c r="J377" s="77"/>
      <c r="K377" s="77"/>
      <c r="L377" s="77"/>
      <c r="M377" s="77"/>
      <c r="O377" s="77"/>
      <c r="P377" s="114"/>
    </row>
    <row r="378" spans="1:16" ht="16" thickBot="1" x14ac:dyDescent="0.2">
      <c r="A378" s="136" t="s">
        <v>544</v>
      </c>
      <c r="B378" s="92">
        <v>710810000</v>
      </c>
      <c r="C378" s="92">
        <v>923810000</v>
      </c>
      <c r="D378" s="92">
        <v>5500000</v>
      </c>
      <c r="E378" s="92">
        <v>55000000</v>
      </c>
      <c r="F378" s="113"/>
      <c r="G378" s="113"/>
      <c r="H378" s="113"/>
      <c r="I378" s="113"/>
      <c r="J378" s="77"/>
      <c r="K378" s="77"/>
      <c r="L378" s="77"/>
      <c r="M378" s="77"/>
      <c r="O378" s="77"/>
      <c r="P378" s="114"/>
    </row>
    <row r="379" spans="1:16" ht="15" x14ac:dyDescent="0.15">
      <c r="A379" s="122" t="s">
        <v>545</v>
      </c>
      <c r="B379" s="92">
        <v>3801389554</v>
      </c>
      <c r="C379" s="92">
        <v>7253532247</v>
      </c>
      <c r="D379" s="92">
        <v>384806351</v>
      </c>
      <c r="E379" s="92">
        <v>3461476058</v>
      </c>
      <c r="F379" s="113"/>
      <c r="G379" s="113"/>
      <c r="H379" s="113"/>
      <c r="I379" s="113"/>
      <c r="J379" s="77"/>
      <c r="K379" s="77"/>
      <c r="L379" s="77"/>
      <c r="M379" s="77"/>
      <c r="O379" s="77"/>
      <c r="P379" s="114"/>
    </row>
    <row r="380" spans="1:16" ht="15" x14ac:dyDescent="0.15">
      <c r="A380" s="136" t="s">
        <v>546</v>
      </c>
      <c r="B380" s="92">
        <v>393886983</v>
      </c>
      <c r="C380" s="92">
        <v>393886983</v>
      </c>
      <c r="D380" s="92">
        <v>53363278</v>
      </c>
      <c r="E380" s="92">
        <v>53363278</v>
      </c>
      <c r="F380" s="113"/>
      <c r="G380" s="113"/>
      <c r="H380" s="113"/>
      <c r="I380" s="113"/>
      <c r="J380" s="77"/>
      <c r="K380" s="77"/>
      <c r="L380" s="77"/>
      <c r="M380" s="77"/>
      <c r="O380" s="77"/>
      <c r="P380" s="114"/>
    </row>
    <row r="381" spans="1:16" ht="31" thickBot="1" x14ac:dyDescent="0.2">
      <c r="A381" s="136" t="s">
        <v>547</v>
      </c>
      <c r="B381" s="92">
        <v>1567305080</v>
      </c>
      <c r="C381" s="106">
        <v>2356092023</v>
      </c>
      <c r="D381" s="92">
        <v>76000000</v>
      </c>
      <c r="E381" s="92">
        <v>378173784</v>
      </c>
      <c r="F381" s="113"/>
      <c r="G381" s="113"/>
      <c r="H381" s="113"/>
      <c r="I381" s="113"/>
      <c r="J381" s="77"/>
      <c r="K381" s="77"/>
      <c r="L381" s="77"/>
      <c r="M381" s="77"/>
      <c r="O381" s="77"/>
      <c r="P381" s="114"/>
    </row>
    <row r="382" spans="1:16" ht="15" x14ac:dyDescent="0.15">
      <c r="A382" s="122" t="s">
        <v>548</v>
      </c>
      <c r="B382" s="92">
        <v>4724254680</v>
      </c>
      <c r="C382" s="92">
        <v>8300262350</v>
      </c>
      <c r="D382" s="92">
        <v>2139417356</v>
      </c>
      <c r="E382" s="92">
        <v>3413562938</v>
      </c>
      <c r="F382" s="113"/>
      <c r="G382" s="113"/>
      <c r="H382" s="113"/>
      <c r="I382" s="113"/>
      <c r="J382" s="77"/>
      <c r="K382" s="77"/>
      <c r="L382" s="77"/>
      <c r="M382" s="77"/>
      <c r="O382" s="77"/>
      <c r="P382" s="114"/>
    </row>
    <row r="383" spans="1:16" ht="15" x14ac:dyDescent="0.15">
      <c r="A383" s="136" t="s">
        <v>549</v>
      </c>
      <c r="B383" s="92">
        <v>4724254680</v>
      </c>
      <c r="C383" s="92">
        <v>8300262350</v>
      </c>
      <c r="D383" s="92">
        <v>2139417356</v>
      </c>
      <c r="E383" s="92">
        <v>3413562938</v>
      </c>
      <c r="F383" s="113"/>
      <c r="G383" s="113"/>
      <c r="H383" s="113"/>
      <c r="I383" s="113"/>
      <c r="J383" s="77"/>
      <c r="K383" s="77"/>
      <c r="L383" s="77"/>
      <c r="M383" s="77"/>
      <c r="O383" s="77"/>
      <c r="P383" s="114"/>
    </row>
    <row r="384" spans="1:16" ht="16" thickBot="1" x14ac:dyDescent="0.2">
      <c r="A384" s="136" t="s">
        <v>550</v>
      </c>
      <c r="B384" s="92">
        <v>19729193462</v>
      </c>
      <c r="C384" s="92">
        <v>20552965343</v>
      </c>
      <c r="D384" s="92">
        <v>871779320</v>
      </c>
      <c r="E384" s="92">
        <v>8206333068</v>
      </c>
      <c r="F384" s="113"/>
      <c r="G384" s="113"/>
      <c r="H384" s="113"/>
      <c r="I384" s="113"/>
      <c r="J384" s="77"/>
      <c r="K384" s="77"/>
      <c r="L384" s="77"/>
      <c r="M384" s="77"/>
      <c r="O384" s="77"/>
      <c r="P384" s="114"/>
    </row>
    <row r="385" spans="1:16" ht="15" x14ac:dyDescent="0.15">
      <c r="A385" s="122" t="s">
        <v>551</v>
      </c>
      <c r="B385" s="92">
        <v>107453764636</v>
      </c>
      <c r="C385" s="92">
        <v>131402690330</v>
      </c>
      <c r="D385" s="92">
        <v>63122091751</v>
      </c>
      <c r="E385" s="92">
        <v>88350475926</v>
      </c>
      <c r="F385" s="113"/>
      <c r="G385" s="113"/>
      <c r="H385" s="113"/>
      <c r="I385" s="113"/>
      <c r="J385" s="77"/>
      <c r="K385" s="77"/>
      <c r="L385" s="77"/>
      <c r="M385" s="77"/>
      <c r="O385" s="77"/>
      <c r="P385" s="114"/>
    </row>
    <row r="386" spans="1:16" ht="30" x14ac:dyDescent="0.15">
      <c r="A386" s="136" t="s">
        <v>552</v>
      </c>
      <c r="B386" s="92">
        <v>4948881953</v>
      </c>
      <c r="C386" s="106">
        <v>21828915513</v>
      </c>
      <c r="D386" s="92">
        <v>2479013600</v>
      </c>
      <c r="E386" s="92">
        <v>14869577871</v>
      </c>
      <c r="F386" s="113"/>
      <c r="G386" s="113"/>
      <c r="H386" s="113"/>
      <c r="I386" s="113"/>
      <c r="J386" s="77"/>
      <c r="K386" s="77"/>
      <c r="L386" s="77"/>
      <c r="M386" s="77"/>
      <c r="O386" s="77"/>
      <c r="P386" s="114"/>
    </row>
    <row r="387" spans="1:16" ht="30" x14ac:dyDescent="0.15">
      <c r="A387" s="136" t="s">
        <v>553</v>
      </c>
      <c r="B387" s="92">
        <v>14232570137</v>
      </c>
      <c r="C387" s="92">
        <v>25735136260</v>
      </c>
      <c r="D387" s="92">
        <v>6168142900</v>
      </c>
      <c r="E387" s="92">
        <v>17609225413</v>
      </c>
      <c r="F387" s="113"/>
      <c r="G387" s="113"/>
      <c r="H387" s="113"/>
      <c r="I387" s="113"/>
      <c r="J387" s="77"/>
      <c r="K387" s="77"/>
      <c r="L387" s="77"/>
      <c r="M387" s="77"/>
      <c r="O387" s="77"/>
      <c r="P387" s="114"/>
    </row>
    <row r="388" spans="1:16" ht="15" x14ac:dyDescent="0.15">
      <c r="A388" s="136" t="s">
        <v>554</v>
      </c>
      <c r="B388" s="92">
        <v>2451187266</v>
      </c>
      <c r="C388" s="92">
        <v>2458833616</v>
      </c>
      <c r="D388" s="92">
        <v>126095841</v>
      </c>
      <c r="E388" s="92">
        <v>220641529</v>
      </c>
      <c r="F388" s="113"/>
      <c r="G388" s="113"/>
      <c r="H388" s="113"/>
      <c r="I388" s="113"/>
      <c r="J388" s="77"/>
      <c r="K388" s="77"/>
      <c r="L388" s="77"/>
      <c r="M388" s="77"/>
      <c r="O388" s="77"/>
      <c r="P388" s="114"/>
    </row>
    <row r="389" spans="1:16" ht="15" x14ac:dyDescent="0.15">
      <c r="A389" s="136" t="s">
        <v>555</v>
      </c>
      <c r="B389" s="92">
        <v>543214590</v>
      </c>
      <c r="C389" s="92">
        <v>595583470</v>
      </c>
      <c r="D389" s="92">
        <v>23477923</v>
      </c>
      <c r="E389" s="92">
        <v>23477923</v>
      </c>
      <c r="F389" s="113"/>
      <c r="G389" s="113"/>
      <c r="H389" s="113"/>
      <c r="I389" s="113"/>
      <c r="J389" s="77"/>
      <c r="K389" s="77"/>
      <c r="L389" s="77"/>
      <c r="M389" s="77"/>
      <c r="O389" s="77"/>
      <c r="P389" s="114"/>
    </row>
    <row r="390" spans="1:16" ht="15" x14ac:dyDescent="0.15">
      <c r="A390" s="136" t="s">
        <v>557</v>
      </c>
      <c r="B390" s="92">
        <v>8464028026</v>
      </c>
      <c r="C390" s="92">
        <v>9572642173</v>
      </c>
      <c r="D390" s="92">
        <v>373890365</v>
      </c>
      <c r="E390" s="92">
        <v>8068091665</v>
      </c>
      <c r="F390" s="113"/>
      <c r="G390" s="113"/>
      <c r="H390" s="113"/>
      <c r="I390" s="113"/>
      <c r="J390" s="77"/>
      <c r="K390" s="77"/>
      <c r="L390" s="77"/>
      <c r="M390" s="77"/>
      <c r="O390" s="77"/>
      <c r="P390" s="114"/>
    </row>
    <row r="391" spans="1:16" ht="15" x14ac:dyDescent="0.15">
      <c r="A391" s="136" t="s">
        <v>558</v>
      </c>
      <c r="B391" s="92">
        <v>1789162536</v>
      </c>
      <c r="C391" s="92">
        <v>2078384515</v>
      </c>
      <c r="D391" s="92">
        <v>250010126</v>
      </c>
      <c r="E391" s="92">
        <v>964347353</v>
      </c>
      <c r="F391" s="113"/>
      <c r="G391" s="113"/>
      <c r="H391" s="113"/>
      <c r="I391" s="113"/>
      <c r="J391" s="77"/>
      <c r="K391" s="77"/>
      <c r="L391" s="77"/>
      <c r="M391" s="77"/>
      <c r="O391" s="77"/>
      <c r="P391" s="114"/>
    </row>
    <row r="392" spans="1:16" ht="16" thickBot="1" x14ac:dyDescent="0.2">
      <c r="A392" s="136" t="s">
        <v>559</v>
      </c>
      <c r="B392" s="92">
        <v>1782101698</v>
      </c>
      <c r="C392" s="92">
        <v>2232894378</v>
      </c>
      <c r="D392" s="92">
        <v>28445722</v>
      </c>
      <c r="E392" s="92">
        <v>437016182</v>
      </c>
      <c r="F392" s="113"/>
      <c r="G392" s="113"/>
      <c r="H392" s="113"/>
      <c r="I392" s="113"/>
      <c r="J392" s="77"/>
      <c r="K392" s="77"/>
      <c r="L392" s="77"/>
      <c r="M392" s="77"/>
      <c r="O392" s="77"/>
      <c r="P392" s="114"/>
    </row>
    <row r="393" spans="1:16" ht="15" x14ac:dyDescent="0.15">
      <c r="A393" s="122" t="s">
        <v>560</v>
      </c>
      <c r="B393" s="92">
        <v>33614367292</v>
      </c>
      <c r="C393" s="92">
        <v>42420450001</v>
      </c>
      <c r="D393" s="92">
        <v>23169664748</v>
      </c>
      <c r="E393" s="92">
        <v>29518731978</v>
      </c>
      <c r="F393" s="113"/>
      <c r="G393" s="113"/>
      <c r="H393" s="113"/>
      <c r="I393" s="113"/>
      <c r="J393" s="77"/>
      <c r="K393" s="77"/>
      <c r="L393" s="77"/>
      <c r="M393" s="77"/>
      <c r="O393" s="77"/>
      <c r="P393" s="114"/>
    </row>
    <row r="394" spans="1:16" ht="30" x14ac:dyDescent="0.15">
      <c r="A394" s="136" t="s">
        <v>561</v>
      </c>
      <c r="B394" s="92">
        <v>765605000</v>
      </c>
      <c r="C394" s="92">
        <v>1708830000</v>
      </c>
      <c r="D394" s="92">
        <v>58335000</v>
      </c>
      <c r="E394" s="92">
        <v>458335000</v>
      </c>
      <c r="F394" s="113"/>
      <c r="G394" s="113"/>
      <c r="H394" s="113"/>
      <c r="I394" s="113"/>
      <c r="J394" s="77"/>
      <c r="K394" s="77"/>
      <c r="L394" s="77"/>
      <c r="M394" s="77"/>
      <c r="O394" s="77"/>
      <c r="P394" s="114"/>
    </row>
    <row r="395" spans="1:16" ht="15" x14ac:dyDescent="0.15">
      <c r="A395" s="136" t="s">
        <v>562</v>
      </c>
      <c r="B395" s="92">
        <v>544450000</v>
      </c>
      <c r="C395" s="92">
        <v>618450000</v>
      </c>
      <c r="D395" s="92">
        <v>16700000</v>
      </c>
      <c r="E395" s="92">
        <v>16700000</v>
      </c>
      <c r="F395" s="113"/>
      <c r="G395" s="113"/>
      <c r="H395" s="113"/>
      <c r="I395" s="113"/>
      <c r="J395" s="77"/>
      <c r="K395" s="77"/>
      <c r="L395" s="77"/>
      <c r="M395" s="77"/>
      <c r="O395" s="77"/>
      <c r="P395" s="114"/>
    </row>
    <row r="396" spans="1:16" ht="15" x14ac:dyDescent="0.15">
      <c r="A396" s="136" t="s">
        <v>563</v>
      </c>
      <c r="B396" s="92">
        <v>621300000</v>
      </c>
      <c r="C396" s="92">
        <v>729100000</v>
      </c>
      <c r="D396" s="92">
        <v>4150000</v>
      </c>
      <c r="E396" s="92">
        <v>4150000</v>
      </c>
      <c r="F396" s="113"/>
      <c r="G396" s="113"/>
      <c r="H396" s="113"/>
      <c r="I396" s="113"/>
      <c r="J396" s="77"/>
      <c r="K396" s="77"/>
      <c r="L396" s="77"/>
      <c r="M396" s="77"/>
      <c r="O396" s="77"/>
      <c r="P396" s="114"/>
    </row>
    <row r="397" spans="1:16" ht="15" x14ac:dyDescent="0.15">
      <c r="A397" s="136" t="s">
        <v>564</v>
      </c>
      <c r="B397" s="92">
        <v>345520000</v>
      </c>
      <c r="C397" s="92">
        <v>755520000</v>
      </c>
      <c r="D397" s="92">
        <v>2600000</v>
      </c>
      <c r="E397" s="92">
        <v>147600000</v>
      </c>
      <c r="F397" s="113"/>
      <c r="G397" s="113"/>
      <c r="H397" s="113"/>
      <c r="I397" s="113"/>
      <c r="J397" s="77"/>
      <c r="K397" s="77"/>
      <c r="L397" s="77"/>
      <c r="M397" s="77"/>
      <c r="O397" s="77"/>
      <c r="P397" s="114"/>
    </row>
    <row r="398" spans="1:16" ht="15" x14ac:dyDescent="0.15">
      <c r="A398" s="136" t="s">
        <v>565</v>
      </c>
      <c r="B398" s="92">
        <v>5334723859</v>
      </c>
      <c r="C398" s="92">
        <v>6074808799</v>
      </c>
      <c r="D398" s="92">
        <v>40344000</v>
      </c>
      <c r="E398" s="92">
        <v>573086114</v>
      </c>
      <c r="F398" s="113"/>
      <c r="G398" s="113"/>
      <c r="H398" s="113"/>
      <c r="I398" s="113"/>
      <c r="J398" s="77"/>
      <c r="K398" s="77"/>
      <c r="L398" s="77"/>
      <c r="M398" s="77"/>
      <c r="O398" s="77"/>
      <c r="P398" s="114"/>
    </row>
    <row r="399" spans="1:16" ht="15" x14ac:dyDescent="0.15">
      <c r="A399" s="136" t="s">
        <v>566</v>
      </c>
      <c r="B399" s="92">
        <v>6719980015</v>
      </c>
      <c r="C399" s="92">
        <v>13167507859</v>
      </c>
      <c r="D399" s="92">
        <v>63077049</v>
      </c>
      <c r="E399" s="92">
        <v>5395187697</v>
      </c>
      <c r="F399" s="113"/>
      <c r="G399" s="113"/>
      <c r="H399" s="113"/>
      <c r="I399" s="113"/>
      <c r="J399" s="77"/>
      <c r="K399" s="77"/>
      <c r="L399" s="77"/>
      <c r="M399" s="77"/>
      <c r="O399" s="77"/>
      <c r="P399" s="114"/>
    </row>
    <row r="400" spans="1:16" ht="15" x14ac:dyDescent="0.15">
      <c r="A400" s="136" t="s">
        <v>567</v>
      </c>
      <c r="B400" s="92">
        <v>4325594425</v>
      </c>
      <c r="C400" s="92">
        <v>5258094425</v>
      </c>
      <c r="D400" s="92">
        <v>2826585</v>
      </c>
      <c r="E400" s="92">
        <v>2260747190</v>
      </c>
      <c r="F400" s="113"/>
      <c r="G400" s="113"/>
      <c r="H400" s="113"/>
      <c r="I400" s="113"/>
      <c r="J400" s="77"/>
      <c r="K400" s="77"/>
      <c r="L400" s="77"/>
      <c r="M400" s="77"/>
      <c r="O400" s="77"/>
      <c r="P400" s="114"/>
    </row>
    <row r="401" spans="1:16" ht="15" x14ac:dyDescent="0.15">
      <c r="A401" s="136" t="s">
        <v>568</v>
      </c>
      <c r="B401" s="92">
        <v>2021520541</v>
      </c>
      <c r="C401" s="92">
        <v>2764832413</v>
      </c>
      <c r="D401" s="92">
        <v>42734888</v>
      </c>
      <c r="E401" s="92">
        <v>426766048</v>
      </c>
      <c r="F401" s="113"/>
      <c r="G401" s="113"/>
      <c r="H401" s="113"/>
      <c r="I401" s="113"/>
      <c r="J401" s="77"/>
      <c r="K401" s="77"/>
      <c r="L401" s="77"/>
      <c r="M401" s="77"/>
      <c r="O401" s="77"/>
      <c r="P401" s="114"/>
    </row>
    <row r="402" spans="1:16" ht="16" thickBot="1" x14ac:dyDescent="0.2">
      <c r="A402" s="136" t="s">
        <v>569</v>
      </c>
      <c r="B402" s="92">
        <v>11010296000</v>
      </c>
      <c r="C402" s="92">
        <v>14071449000</v>
      </c>
      <c r="D402" s="92">
        <v>646124000</v>
      </c>
      <c r="E402" s="92">
        <v>10979865000</v>
      </c>
      <c r="F402" s="113"/>
      <c r="G402" s="113"/>
      <c r="H402" s="113"/>
      <c r="I402" s="113"/>
      <c r="J402" s="77"/>
      <c r="K402" s="77"/>
      <c r="L402" s="77"/>
      <c r="M402" s="77"/>
      <c r="O402" s="77"/>
      <c r="P402" s="114"/>
    </row>
    <row r="403" spans="1:16" ht="16" thickBot="1" x14ac:dyDescent="0.2">
      <c r="A403" s="122" t="s">
        <v>570</v>
      </c>
      <c r="B403" s="92">
        <v>6071397035</v>
      </c>
      <c r="C403" s="92">
        <v>10473422229</v>
      </c>
      <c r="D403" s="92">
        <v>163553173</v>
      </c>
      <c r="E403" s="92">
        <v>1563553173</v>
      </c>
      <c r="F403" s="113"/>
      <c r="G403" s="113"/>
      <c r="H403" s="113"/>
      <c r="I403" s="113"/>
      <c r="J403" s="77"/>
      <c r="K403" s="77"/>
      <c r="L403" s="77"/>
      <c r="M403" s="77"/>
      <c r="O403" s="77"/>
      <c r="P403" s="114"/>
    </row>
    <row r="404" spans="1:16" ht="15" x14ac:dyDescent="0.15">
      <c r="A404" s="122" t="s">
        <v>571</v>
      </c>
      <c r="B404" s="92">
        <v>169544786999</v>
      </c>
      <c r="C404" s="92">
        <v>636649439358</v>
      </c>
      <c r="D404" s="92">
        <v>41228774522</v>
      </c>
      <c r="E404" s="92">
        <v>153024502665</v>
      </c>
      <c r="F404" s="113"/>
      <c r="G404" s="113"/>
      <c r="H404" s="113"/>
      <c r="I404" s="113"/>
      <c r="J404" s="77"/>
      <c r="K404" s="77"/>
      <c r="L404" s="77"/>
      <c r="M404" s="77"/>
      <c r="O404" s="77"/>
      <c r="P404" s="114"/>
    </row>
    <row r="405" spans="1:16" ht="16" thickBot="1" x14ac:dyDescent="0.2">
      <c r="A405" s="136" t="s">
        <v>572</v>
      </c>
      <c r="B405" s="92">
        <v>1285221000</v>
      </c>
      <c r="C405" s="92">
        <v>1876202000</v>
      </c>
      <c r="D405" s="92">
        <v>19820000</v>
      </c>
      <c r="E405" s="92">
        <v>428175000</v>
      </c>
      <c r="F405" s="113"/>
      <c r="G405" s="113"/>
      <c r="H405" s="113"/>
      <c r="I405" s="113"/>
      <c r="J405" s="77"/>
      <c r="K405" s="77"/>
      <c r="L405" s="77"/>
      <c r="M405" s="77"/>
      <c r="O405" s="77"/>
      <c r="P405" s="114"/>
    </row>
    <row r="406" spans="1:16" ht="16" thickBot="1" x14ac:dyDescent="0.2">
      <c r="A406" s="122" t="s">
        <v>573</v>
      </c>
      <c r="B406" s="92">
        <v>4676728106</v>
      </c>
      <c r="C406" s="92">
        <v>6459707549</v>
      </c>
      <c r="D406" s="92">
        <v>33474336</v>
      </c>
      <c r="E406" s="92">
        <v>1233129666</v>
      </c>
      <c r="F406" s="113"/>
      <c r="G406" s="113"/>
      <c r="H406" s="113"/>
      <c r="I406" s="113"/>
      <c r="J406" s="77"/>
      <c r="K406" s="77"/>
      <c r="L406" s="77"/>
      <c r="M406" s="77"/>
      <c r="O406" s="77"/>
      <c r="P406" s="114"/>
    </row>
    <row r="407" spans="1:16" ht="31" thickBot="1" x14ac:dyDescent="0.2">
      <c r="A407" s="122" t="s">
        <v>574</v>
      </c>
      <c r="B407" s="92">
        <v>10704541388</v>
      </c>
      <c r="C407" s="92">
        <v>23270393686</v>
      </c>
      <c r="D407" s="92">
        <v>6229890087</v>
      </c>
      <c r="E407" s="92">
        <v>9190150626</v>
      </c>
      <c r="F407" s="113"/>
      <c r="G407" s="113"/>
      <c r="H407" s="113"/>
      <c r="I407" s="113"/>
      <c r="J407" s="77"/>
      <c r="K407" s="77"/>
      <c r="L407" s="77"/>
      <c r="M407" s="77"/>
      <c r="O407" s="77"/>
      <c r="P407" s="114"/>
    </row>
    <row r="408" spans="1:16" ht="15" x14ac:dyDescent="0.15">
      <c r="A408" s="122" t="s">
        <v>575</v>
      </c>
      <c r="B408" s="92">
        <v>31541452000</v>
      </c>
      <c r="C408" s="92">
        <v>32954931000</v>
      </c>
      <c r="D408" s="92">
        <v>2213590000</v>
      </c>
      <c r="E408" s="92">
        <v>4589656000</v>
      </c>
      <c r="F408" s="113"/>
      <c r="G408" s="113"/>
      <c r="H408" s="113"/>
      <c r="I408" s="113"/>
      <c r="J408" s="77"/>
      <c r="K408" s="77"/>
      <c r="L408" s="77"/>
      <c r="M408" s="77"/>
      <c r="O408" s="77"/>
      <c r="P408" s="114"/>
    </row>
    <row r="409" spans="1:16" ht="15" x14ac:dyDescent="0.15">
      <c r="A409" s="136" t="s">
        <v>576</v>
      </c>
      <c r="B409" s="92">
        <v>2015756000</v>
      </c>
      <c r="C409" s="92">
        <v>2742365000</v>
      </c>
      <c r="D409" s="92">
        <v>79609000</v>
      </c>
      <c r="E409" s="92">
        <v>1096155000</v>
      </c>
      <c r="F409" s="113"/>
      <c r="G409" s="113"/>
      <c r="H409" s="113"/>
      <c r="I409" s="113"/>
      <c r="J409" s="77"/>
      <c r="K409" s="77"/>
      <c r="L409" s="77"/>
      <c r="M409" s="77"/>
      <c r="O409" s="77"/>
      <c r="P409" s="114"/>
    </row>
    <row r="410" spans="1:16" ht="15" x14ac:dyDescent="0.15">
      <c r="A410" s="136" t="s">
        <v>577</v>
      </c>
      <c r="B410" s="92"/>
      <c r="C410" s="92"/>
      <c r="D410" s="92"/>
      <c r="E410" s="92"/>
      <c r="F410" s="113"/>
      <c r="G410" s="113"/>
      <c r="H410" s="113"/>
      <c r="I410" s="113"/>
      <c r="J410" s="77"/>
      <c r="K410" s="77"/>
      <c r="L410" s="77"/>
      <c r="M410" s="77"/>
      <c r="O410" s="77"/>
      <c r="P410" s="114"/>
    </row>
    <row r="411" spans="1:16" ht="16" thickBot="1" x14ac:dyDescent="0.2">
      <c r="A411" s="72" t="s">
        <v>578</v>
      </c>
      <c r="B411" s="92">
        <v>25936780475</v>
      </c>
      <c r="C411" s="92">
        <v>38182607697</v>
      </c>
      <c r="D411" s="92">
        <v>5730995236</v>
      </c>
      <c r="E411" s="92">
        <v>14925786892</v>
      </c>
      <c r="F411" s="113"/>
      <c r="G411" s="113"/>
      <c r="H411" s="113"/>
      <c r="I411" s="113"/>
      <c r="J411" s="77"/>
      <c r="K411" s="77"/>
      <c r="L411" s="77"/>
      <c r="M411" s="77"/>
      <c r="O411" s="77"/>
      <c r="P411" s="114"/>
    </row>
    <row r="412" spans="1:16" ht="15" x14ac:dyDescent="0.15">
      <c r="A412" s="122" t="s">
        <v>579</v>
      </c>
      <c r="B412" s="92">
        <v>5312108990</v>
      </c>
      <c r="C412" s="92">
        <v>5904770146</v>
      </c>
      <c r="D412" s="92">
        <v>378574007</v>
      </c>
      <c r="E412" s="92">
        <v>1686840448</v>
      </c>
      <c r="F412" s="113"/>
      <c r="G412" s="113"/>
      <c r="H412" s="113"/>
      <c r="I412" s="113"/>
      <c r="J412" s="77"/>
      <c r="K412" s="77"/>
      <c r="L412" s="77"/>
      <c r="M412" s="77"/>
      <c r="O412" s="77"/>
      <c r="P412" s="114"/>
    </row>
    <row r="413" spans="1:16" ht="15" x14ac:dyDescent="0.15">
      <c r="A413" s="136" t="s">
        <v>580</v>
      </c>
      <c r="B413" s="92">
        <v>4779893000</v>
      </c>
      <c r="C413" s="92">
        <v>6765189000</v>
      </c>
      <c r="D413" s="92">
        <v>1363455000</v>
      </c>
      <c r="E413" s="92">
        <v>4050697000</v>
      </c>
      <c r="F413" s="113"/>
      <c r="G413" s="113"/>
      <c r="H413" s="113"/>
      <c r="I413" s="113"/>
      <c r="J413" s="77"/>
      <c r="K413" s="77"/>
      <c r="L413" s="77"/>
      <c r="M413" s="77"/>
      <c r="O413" s="77"/>
      <c r="P413" s="114"/>
    </row>
    <row r="414" spans="1:16" ht="15" x14ac:dyDescent="0.15">
      <c r="A414" s="136" t="s">
        <v>581</v>
      </c>
      <c r="B414" s="70">
        <v>225000000</v>
      </c>
      <c r="C414" s="92">
        <v>225000000</v>
      </c>
      <c r="D414" s="92">
        <v>0</v>
      </c>
      <c r="E414" s="92">
        <v>0</v>
      </c>
      <c r="F414" s="113"/>
      <c r="G414" s="113"/>
      <c r="H414" s="113"/>
      <c r="I414" s="113"/>
      <c r="J414" s="77"/>
      <c r="K414" s="77"/>
      <c r="L414" s="77"/>
      <c r="M414" s="77"/>
      <c r="O414" s="77"/>
      <c r="P414" s="114"/>
    </row>
    <row r="415" spans="1:16" ht="15" x14ac:dyDescent="0.15">
      <c r="A415" s="136" t="s">
        <v>582</v>
      </c>
      <c r="B415" s="92">
        <v>1138590085</v>
      </c>
      <c r="C415" s="92">
        <v>1653481325</v>
      </c>
      <c r="D415" s="92">
        <v>116918600</v>
      </c>
      <c r="E415" s="92">
        <v>216918600</v>
      </c>
      <c r="F415" s="113"/>
      <c r="G415" s="113"/>
      <c r="H415" s="113"/>
      <c r="I415" s="113"/>
      <c r="J415" s="77"/>
      <c r="K415" s="77"/>
      <c r="L415" s="77"/>
      <c r="M415" s="77"/>
      <c r="O415" s="77"/>
      <c r="P415" s="114"/>
    </row>
    <row r="416" spans="1:16" ht="15" x14ac:dyDescent="0.15">
      <c r="A416" s="136" t="s">
        <v>583</v>
      </c>
      <c r="B416" s="92">
        <v>940758524</v>
      </c>
      <c r="C416" s="92">
        <v>1415393509</v>
      </c>
      <c r="D416" s="92">
        <v>70554854</v>
      </c>
      <c r="E416" s="92">
        <v>117281511</v>
      </c>
      <c r="F416" s="113"/>
      <c r="G416" s="113"/>
      <c r="H416" s="113"/>
      <c r="I416" s="113"/>
      <c r="J416" s="77"/>
      <c r="K416" s="77"/>
      <c r="L416" s="77"/>
      <c r="M416" s="77"/>
      <c r="O416" s="77"/>
      <c r="P416" s="114"/>
    </row>
    <row r="417" spans="1:16" ht="15" x14ac:dyDescent="0.15">
      <c r="A417" s="136" t="s">
        <v>584</v>
      </c>
      <c r="B417" s="92">
        <v>1497348505</v>
      </c>
      <c r="C417" s="92">
        <v>2281448505</v>
      </c>
      <c r="D417" s="92">
        <v>308000</v>
      </c>
      <c r="E417" s="92">
        <v>216630826</v>
      </c>
      <c r="F417" s="113"/>
      <c r="G417" s="113"/>
      <c r="H417" s="113"/>
      <c r="I417" s="113"/>
      <c r="J417" s="77"/>
      <c r="K417" s="77"/>
      <c r="L417" s="77"/>
      <c r="M417" s="77"/>
      <c r="O417" s="77"/>
      <c r="P417" s="114"/>
    </row>
    <row r="418" spans="1:16" ht="15" x14ac:dyDescent="0.15">
      <c r="A418" s="136" t="s">
        <v>585</v>
      </c>
      <c r="B418" s="92">
        <v>1208775650</v>
      </c>
      <c r="C418" s="92">
        <v>1563475650</v>
      </c>
      <c r="D418" s="92">
        <v>13964545</v>
      </c>
      <c r="E418" s="92">
        <v>139258323</v>
      </c>
      <c r="F418" s="113"/>
      <c r="G418" s="113"/>
      <c r="H418" s="113"/>
      <c r="I418" s="113"/>
      <c r="J418" s="77"/>
      <c r="K418" s="77"/>
      <c r="L418" s="77"/>
      <c r="M418" s="77"/>
      <c r="O418" s="77"/>
      <c r="P418" s="114"/>
    </row>
    <row r="419" spans="1:16" ht="15" x14ac:dyDescent="0.15">
      <c r="A419" s="136" t="s">
        <v>586</v>
      </c>
      <c r="B419" s="92">
        <v>359602171</v>
      </c>
      <c r="C419" s="92">
        <v>456107543</v>
      </c>
      <c r="D419" s="92">
        <v>8329882</v>
      </c>
      <c r="E419" s="92">
        <v>220100950</v>
      </c>
      <c r="F419" s="113"/>
      <c r="G419" s="113"/>
      <c r="H419" s="113"/>
      <c r="I419" s="113"/>
      <c r="J419" s="77"/>
      <c r="K419" s="77"/>
      <c r="L419" s="77"/>
      <c r="M419" s="77"/>
      <c r="O419" s="77"/>
      <c r="P419" s="114"/>
    </row>
    <row r="420" spans="1:16" ht="15" x14ac:dyDescent="0.15">
      <c r="A420" s="136" t="s">
        <v>587</v>
      </c>
      <c r="B420" s="92">
        <v>2562277432</v>
      </c>
      <c r="C420" s="92">
        <v>3703921058</v>
      </c>
      <c r="D420" s="92">
        <v>801996266</v>
      </c>
      <c r="E420" s="92">
        <v>2166022382</v>
      </c>
      <c r="F420" s="113"/>
      <c r="G420" s="113"/>
      <c r="H420" s="113"/>
      <c r="I420" s="113"/>
      <c r="J420" s="77"/>
      <c r="K420" s="77"/>
      <c r="L420" s="77"/>
      <c r="M420" s="77"/>
      <c r="O420" s="77"/>
      <c r="P420" s="114"/>
    </row>
    <row r="421" spans="1:16" ht="15" x14ac:dyDescent="0.15">
      <c r="A421" s="136" t="s">
        <v>588</v>
      </c>
      <c r="B421" s="92">
        <v>527719632</v>
      </c>
      <c r="C421" s="92">
        <v>1115931444</v>
      </c>
      <c r="D421" s="92">
        <v>38199185</v>
      </c>
      <c r="E421" s="92">
        <v>500714448</v>
      </c>
      <c r="F421" s="113"/>
      <c r="G421" s="113"/>
      <c r="H421" s="113"/>
      <c r="I421" s="113"/>
      <c r="J421" s="77"/>
      <c r="K421" s="77"/>
      <c r="L421" s="77"/>
      <c r="M421" s="77"/>
      <c r="O421" s="77"/>
      <c r="P421" s="114"/>
    </row>
    <row r="422" spans="1:16" ht="15" x14ac:dyDescent="0.15">
      <c r="A422" s="136" t="s">
        <v>589</v>
      </c>
      <c r="B422" s="92">
        <v>349316072</v>
      </c>
      <c r="C422" s="92">
        <v>642122522</v>
      </c>
      <c r="D422" s="92">
        <v>31958000</v>
      </c>
      <c r="E422" s="92">
        <v>31958000</v>
      </c>
      <c r="F422" s="113"/>
      <c r="G422" s="113"/>
      <c r="H422" s="113"/>
      <c r="I422" s="113"/>
      <c r="J422" s="77"/>
      <c r="K422" s="77"/>
      <c r="L422" s="77"/>
      <c r="M422" s="77"/>
      <c r="O422" s="77"/>
      <c r="P422" s="114"/>
    </row>
    <row r="423" spans="1:16" ht="15" x14ac:dyDescent="0.15">
      <c r="A423" s="136" t="s">
        <v>590</v>
      </c>
      <c r="B423" s="92">
        <v>967540824</v>
      </c>
      <c r="C423" s="92">
        <v>971636367</v>
      </c>
      <c r="D423" s="92">
        <v>50699645</v>
      </c>
      <c r="E423" s="92">
        <v>364719117</v>
      </c>
      <c r="F423" s="113"/>
      <c r="G423" s="113"/>
      <c r="H423" s="113"/>
      <c r="I423" s="113"/>
      <c r="J423" s="77"/>
      <c r="K423" s="77"/>
      <c r="L423" s="77"/>
      <c r="M423" s="77"/>
      <c r="O423" s="77"/>
      <c r="P423" s="114"/>
    </row>
    <row r="424" spans="1:16" ht="31" thickBot="1" x14ac:dyDescent="0.2">
      <c r="A424" s="136" t="s">
        <v>591</v>
      </c>
      <c r="B424" s="92">
        <v>152777638</v>
      </c>
      <c r="C424" s="92">
        <v>210273647</v>
      </c>
      <c r="D424" s="92">
        <v>5016629</v>
      </c>
      <c r="E424" s="92">
        <v>130786629</v>
      </c>
      <c r="F424" s="113"/>
      <c r="G424" s="113"/>
      <c r="H424" s="113"/>
      <c r="I424" s="113"/>
      <c r="J424" s="77"/>
      <c r="K424" s="77"/>
      <c r="L424" s="77"/>
      <c r="M424" s="77"/>
      <c r="O424" s="77"/>
      <c r="P424" s="114"/>
    </row>
    <row r="425" spans="1:16" ht="15" x14ac:dyDescent="0.15">
      <c r="A425" s="122" t="s">
        <v>592</v>
      </c>
      <c r="B425" s="92">
        <v>2749027485</v>
      </c>
      <c r="C425" s="92">
        <v>5917087141</v>
      </c>
      <c r="D425" s="92">
        <v>1079158739</v>
      </c>
      <c r="E425" s="92">
        <v>2701760000</v>
      </c>
      <c r="F425" s="113"/>
      <c r="G425" s="113"/>
      <c r="H425" s="113"/>
      <c r="I425" s="113"/>
      <c r="J425" s="77"/>
      <c r="K425" s="77"/>
      <c r="L425" s="77"/>
      <c r="M425" s="77"/>
      <c r="O425" s="77"/>
      <c r="P425" s="114"/>
    </row>
    <row r="426" spans="1:16" ht="15" x14ac:dyDescent="0.15">
      <c r="A426" s="136" t="s">
        <v>593</v>
      </c>
      <c r="B426" s="92">
        <v>1319622736</v>
      </c>
      <c r="C426" s="92">
        <v>1986411306</v>
      </c>
      <c r="D426" s="92">
        <v>57093111</v>
      </c>
      <c r="E426" s="92">
        <v>571877226</v>
      </c>
      <c r="F426" s="113"/>
      <c r="G426" s="113"/>
      <c r="H426" s="113"/>
      <c r="I426" s="113"/>
      <c r="J426" s="77"/>
      <c r="K426" s="77"/>
      <c r="L426" s="77"/>
      <c r="M426" s="77"/>
      <c r="O426" s="77"/>
      <c r="P426" s="114"/>
    </row>
    <row r="427" spans="1:16" ht="16" thickBot="1" x14ac:dyDescent="0.2">
      <c r="A427" s="136" t="s">
        <v>594</v>
      </c>
      <c r="B427" s="92">
        <v>414390000</v>
      </c>
      <c r="C427" s="92">
        <v>821890000</v>
      </c>
      <c r="D427" s="92">
        <v>398000</v>
      </c>
      <c r="E427" s="92">
        <v>99098000</v>
      </c>
      <c r="F427" s="113"/>
      <c r="G427" s="113"/>
      <c r="H427" s="113"/>
      <c r="I427" s="113"/>
      <c r="J427" s="77"/>
      <c r="K427" s="77"/>
      <c r="L427" s="77"/>
      <c r="M427" s="77"/>
      <c r="O427" s="77"/>
      <c r="P427" s="114"/>
    </row>
    <row r="428" spans="1:16" ht="16" thickBot="1" x14ac:dyDescent="0.2">
      <c r="A428" s="122" t="s">
        <v>595</v>
      </c>
      <c r="B428" s="92">
        <v>59046407000</v>
      </c>
      <c r="C428" s="92">
        <v>127790322000</v>
      </c>
      <c r="D428" s="92">
        <v>16786941000</v>
      </c>
      <c r="E428" s="92">
        <v>67595557000</v>
      </c>
      <c r="F428" s="113"/>
      <c r="G428" s="113"/>
      <c r="H428" s="113"/>
      <c r="I428" s="113"/>
      <c r="J428" s="77"/>
      <c r="K428" s="77"/>
      <c r="L428" s="77"/>
      <c r="M428" s="77"/>
      <c r="O428" s="77"/>
      <c r="P428" s="114"/>
    </row>
    <row r="429" spans="1:16" ht="15" x14ac:dyDescent="0.15">
      <c r="A429" s="122" t="s">
        <v>596</v>
      </c>
      <c r="B429" s="92">
        <v>15227678860</v>
      </c>
      <c r="C429" s="92">
        <v>30530778737</v>
      </c>
      <c r="D429" s="92">
        <v>5233985527</v>
      </c>
      <c r="E429" s="92">
        <v>9997482509</v>
      </c>
      <c r="F429" s="113"/>
      <c r="G429" s="113"/>
      <c r="H429" s="113"/>
      <c r="I429" s="113"/>
      <c r="J429" s="77"/>
      <c r="K429" s="77"/>
      <c r="L429" s="77"/>
      <c r="M429" s="77"/>
      <c r="O429" s="77"/>
      <c r="P429" s="114"/>
    </row>
    <row r="430" spans="1:16" ht="15" x14ac:dyDescent="0.15">
      <c r="A430" s="136" t="s">
        <v>597</v>
      </c>
      <c r="B430" s="92">
        <v>1332379607</v>
      </c>
      <c r="C430" s="92">
        <v>2061209161</v>
      </c>
      <c r="D430" s="92">
        <v>152418088</v>
      </c>
      <c r="E430" s="92">
        <v>676385836</v>
      </c>
      <c r="F430" s="113"/>
      <c r="G430" s="113"/>
      <c r="H430" s="113"/>
      <c r="I430" s="113"/>
      <c r="J430" s="77"/>
      <c r="K430" s="77"/>
      <c r="L430" s="77"/>
      <c r="M430" s="77"/>
      <c r="O430" s="77"/>
      <c r="P430" s="114"/>
    </row>
    <row r="431" spans="1:16" ht="15" x14ac:dyDescent="0.15">
      <c r="A431" s="136" t="s">
        <v>598</v>
      </c>
      <c r="B431" s="92">
        <v>868642018</v>
      </c>
      <c r="C431" s="92">
        <v>1185729174</v>
      </c>
      <c r="D431" s="92">
        <v>291912741</v>
      </c>
      <c r="E431" s="92">
        <v>567812980</v>
      </c>
      <c r="F431" s="113"/>
      <c r="G431" s="113"/>
      <c r="H431" s="113"/>
      <c r="I431" s="113"/>
      <c r="J431" s="77"/>
      <c r="K431" s="77"/>
      <c r="L431" s="77"/>
      <c r="M431" s="77"/>
      <c r="O431" s="77"/>
      <c r="P431" s="114"/>
    </row>
    <row r="432" spans="1:16" ht="16" thickBot="1" x14ac:dyDescent="0.2">
      <c r="A432" s="136" t="s">
        <v>599</v>
      </c>
      <c r="B432" s="92">
        <v>647040279</v>
      </c>
      <c r="C432" s="92">
        <v>838084264</v>
      </c>
      <c r="D432" s="92">
        <v>259010289</v>
      </c>
      <c r="E432" s="92">
        <v>413071289</v>
      </c>
      <c r="F432" s="113"/>
      <c r="G432" s="113"/>
      <c r="H432" s="113"/>
      <c r="I432" s="113"/>
      <c r="J432" s="77"/>
      <c r="K432" s="77"/>
      <c r="L432" s="77"/>
      <c r="M432" s="77"/>
      <c r="O432" s="77"/>
      <c r="P432" s="114"/>
    </row>
    <row r="433" spans="1:16" ht="15" x14ac:dyDescent="0.15">
      <c r="A433" s="122" t="s">
        <v>600</v>
      </c>
      <c r="B433" s="92">
        <v>14161575141</v>
      </c>
      <c r="C433" s="92">
        <v>22620071035</v>
      </c>
      <c r="D433" s="92">
        <v>2112502122</v>
      </c>
      <c r="E433" s="92">
        <v>5605455095</v>
      </c>
      <c r="F433" s="113"/>
      <c r="G433" s="113"/>
      <c r="H433" s="113"/>
      <c r="I433" s="113"/>
      <c r="J433" s="77"/>
      <c r="K433" s="77"/>
      <c r="L433" s="77"/>
      <c r="M433" s="77"/>
      <c r="O433" s="77"/>
      <c r="P433" s="114"/>
    </row>
    <row r="434" spans="1:16" ht="15" x14ac:dyDescent="0.15">
      <c r="A434" s="136" t="s">
        <v>601</v>
      </c>
      <c r="B434" s="92">
        <v>6157178966</v>
      </c>
      <c r="C434" s="92">
        <v>9353213022</v>
      </c>
      <c r="D434" s="92">
        <v>588070091</v>
      </c>
      <c r="E434" s="92">
        <v>2667920410</v>
      </c>
      <c r="F434" s="113"/>
      <c r="G434" s="113"/>
      <c r="H434" s="113"/>
      <c r="I434" s="113"/>
      <c r="J434" s="77"/>
      <c r="K434" s="77"/>
      <c r="L434" s="77"/>
      <c r="M434" s="77"/>
      <c r="O434" s="77"/>
      <c r="P434" s="114"/>
    </row>
    <row r="435" spans="1:16" ht="30" x14ac:dyDescent="0.15">
      <c r="A435" s="136" t="s">
        <v>602</v>
      </c>
      <c r="B435" s="92">
        <v>1012228555</v>
      </c>
      <c r="C435" s="92">
        <v>1394347714</v>
      </c>
      <c r="D435" s="92">
        <v>149333957</v>
      </c>
      <c r="E435" s="92">
        <v>492179434</v>
      </c>
      <c r="F435" s="113"/>
      <c r="G435" s="113"/>
      <c r="H435" s="113"/>
      <c r="I435" s="113"/>
      <c r="J435" s="77"/>
      <c r="K435" s="77"/>
      <c r="L435" s="77"/>
      <c r="M435" s="77"/>
      <c r="O435" s="77"/>
      <c r="P435" s="114"/>
    </row>
    <row r="436" spans="1:16" ht="30" x14ac:dyDescent="0.15">
      <c r="A436" s="136" t="s">
        <v>603</v>
      </c>
      <c r="B436" s="92">
        <v>290505909985</v>
      </c>
      <c r="C436" s="92">
        <v>374938983590</v>
      </c>
      <c r="D436" s="92">
        <v>163486163583</v>
      </c>
      <c r="E436" s="92">
        <v>220650173436</v>
      </c>
      <c r="F436" s="113"/>
      <c r="G436" s="113"/>
      <c r="H436" s="113"/>
      <c r="I436" s="113"/>
      <c r="J436" s="77"/>
      <c r="K436" s="77"/>
      <c r="L436" s="77"/>
      <c r="M436" s="77"/>
      <c r="O436" s="77"/>
      <c r="P436" s="114"/>
    </row>
    <row r="437" spans="1:16" ht="15" x14ac:dyDescent="0.15">
      <c r="A437" s="136" t="s">
        <v>604</v>
      </c>
      <c r="B437" s="92">
        <v>6065764000</v>
      </c>
      <c r="C437" s="92">
        <v>10424217000</v>
      </c>
      <c r="D437" s="92">
        <v>1539916000</v>
      </c>
      <c r="E437" s="92">
        <v>4072787000</v>
      </c>
      <c r="F437" s="113"/>
      <c r="G437" s="113"/>
      <c r="H437" s="113"/>
      <c r="I437" s="113"/>
      <c r="J437" s="77"/>
      <c r="K437" s="77"/>
      <c r="L437" s="77"/>
      <c r="M437" s="77"/>
      <c r="O437" s="77"/>
      <c r="P437" s="114"/>
    </row>
    <row r="438" spans="1:16" ht="15" x14ac:dyDescent="0.15">
      <c r="A438" s="136" t="s">
        <v>605</v>
      </c>
      <c r="B438" s="92">
        <v>303475099</v>
      </c>
      <c r="C438" s="92">
        <v>326802785</v>
      </c>
      <c r="D438" s="92">
        <v>29872314</v>
      </c>
      <c r="E438" s="92">
        <v>29872314</v>
      </c>
      <c r="F438" s="113"/>
      <c r="G438" s="113"/>
      <c r="H438" s="113"/>
      <c r="I438" s="113"/>
      <c r="J438" s="77"/>
      <c r="K438" s="77"/>
      <c r="L438" s="77"/>
      <c r="M438" s="77"/>
      <c r="O438" s="77"/>
      <c r="P438" s="114"/>
    </row>
    <row r="439" spans="1:16" ht="15" x14ac:dyDescent="0.15">
      <c r="A439" s="136" t="s">
        <v>606</v>
      </c>
      <c r="B439" s="92">
        <v>2653965654.7697415</v>
      </c>
      <c r="C439" s="92">
        <v>2984004799.0834217</v>
      </c>
      <c r="D439" s="92">
        <v>1748193371.1940994</v>
      </c>
      <c r="E439" s="92">
        <v>1785865826.2142298</v>
      </c>
      <c r="F439" s="113"/>
      <c r="G439" s="113"/>
      <c r="H439" s="113"/>
      <c r="I439" s="113"/>
      <c r="J439" s="77"/>
      <c r="K439" s="77"/>
      <c r="L439" s="77"/>
      <c r="M439" s="77"/>
      <c r="O439" s="77"/>
      <c r="P439" s="114"/>
    </row>
    <row r="440" spans="1:16" ht="15" x14ac:dyDescent="0.15">
      <c r="A440" s="136" t="s">
        <v>607</v>
      </c>
      <c r="B440" s="92">
        <v>5962786283</v>
      </c>
      <c r="C440" s="92">
        <v>6902066927</v>
      </c>
      <c r="D440" s="92">
        <v>621431975</v>
      </c>
      <c r="E440" s="92">
        <v>975725537</v>
      </c>
      <c r="F440" s="113"/>
      <c r="G440" s="113"/>
      <c r="H440" s="113"/>
      <c r="I440" s="113"/>
      <c r="J440" s="77"/>
      <c r="K440" s="77"/>
      <c r="L440" s="77"/>
      <c r="M440" s="77"/>
      <c r="O440" s="77"/>
      <c r="P440" s="114"/>
    </row>
    <row r="441" spans="1:16" ht="14" x14ac:dyDescent="0.15">
      <c r="A441" s="72"/>
      <c r="B441" s="92"/>
      <c r="C441" s="92"/>
      <c r="D441" s="92"/>
      <c r="E441" s="92"/>
      <c r="F441" s="113"/>
      <c r="G441" s="113"/>
      <c r="H441" s="113"/>
      <c r="I441" s="113"/>
      <c r="J441" s="77"/>
      <c r="K441" s="77"/>
      <c r="L441" s="77"/>
      <c r="M441" s="77"/>
      <c r="O441" s="77"/>
      <c r="P441" s="114"/>
    </row>
    <row r="442" spans="1:16" ht="14" x14ac:dyDescent="0.15">
      <c r="A442" s="72"/>
      <c r="B442" s="92"/>
      <c r="C442" s="92"/>
      <c r="D442" s="92"/>
      <c r="E442" s="92"/>
      <c r="F442" s="113"/>
      <c r="G442" s="113"/>
      <c r="H442" s="113"/>
      <c r="I442" s="113"/>
      <c r="J442" s="77"/>
      <c r="K442" s="77"/>
      <c r="L442" s="77"/>
      <c r="M442" s="77"/>
      <c r="O442" s="77"/>
      <c r="P442" s="114"/>
    </row>
    <row r="443" spans="1:16" ht="14" x14ac:dyDescent="0.15">
      <c r="A443" s="72"/>
      <c r="B443" s="92"/>
      <c r="C443" s="92"/>
      <c r="D443" s="92"/>
      <c r="E443" s="92"/>
      <c r="F443" s="113"/>
      <c r="G443" s="113"/>
      <c r="H443" s="113"/>
      <c r="I443" s="113"/>
      <c r="J443" s="77"/>
      <c r="K443" s="77"/>
      <c r="L443" s="77"/>
      <c r="M443" s="77"/>
      <c r="O443" s="77"/>
      <c r="P443" s="114"/>
    </row>
    <row r="444" spans="1:16" ht="14" x14ac:dyDescent="0.15">
      <c r="A444" s="72"/>
      <c r="B444" s="92"/>
      <c r="C444" s="92"/>
      <c r="D444" s="92"/>
      <c r="E444" s="92"/>
      <c r="F444" s="113"/>
      <c r="G444" s="113"/>
      <c r="H444" s="113"/>
      <c r="I444" s="113"/>
      <c r="J444" s="77"/>
      <c r="K444" s="77"/>
      <c r="L444" s="77"/>
      <c r="M444" s="77"/>
      <c r="O444" s="77"/>
      <c r="P444" s="114"/>
    </row>
    <row r="445" spans="1:16" ht="14" x14ac:dyDescent="0.15">
      <c r="A445" s="72"/>
      <c r="B445" s="92"/>
      <c r="C445" s="92"/>
      <c r="D445" s="92"/>
      <c r="E445" s="92"/>
      <c r="F445" s="113"/>
      <c r="G445" s="113"/>
      <c r="H445" s="113"/>
      <c r="I445" s="113"/>
      <c r="J445" s="77"/>
      <c r="K445" s="77"/>
      <c r="L445" s="77"/>
      <c r="M445" s="77"/>
      <c r="O445" s="77"/>
      <c r="P445" s="114"/>
    </row>
    <row r="446" spans="1:16" ht="14" x14ac:dyDescent="0.15">
      <c r="A446" s="72"/>
      <c r="B446" s="92"/>
      <c r="C446" s="92"/>
      <c r="D446" s="92"/>
      <c r="E446" s="92"/>
      <c r="F446" s="113"/>
      <c r="G446" s="113"/>
      <c r="H446" s="113"/>
      <c r="I446" s="113"/>
      <c r="J446" s="77"/>
      <c r="K446" s="77"/>
      <c r="L446" s="77"/>
      <c r="M446" s="77"/>
      <c r="O446" s="77"/>
      <c r="P446" s="114"/>
    </row>
    <row r="447" spans="1:16" ht="14" x14ac:dyDescent="0.15">
      <c r="A447" s="72"/>
      <c r="B447" s="92"/>
      <c r="C447" s="92"/>
      <c r="D447" s="92"/>
      <c r="E447" s="92"/>
      <c r="F447" s="113"/>
      <c r="G447" s="113"/>
      <c r="H447" s="113"/>
      <c r="I447" s="113"/>
      <c r="J447" s="77"/>
      <c r="K447" s="77"/>
      <c r="L447" s="77"/>
      <c r="M447" s="77"/>
      <c r="O447" s="77"/>
      <c r="P447" s="114"/>
    </row>
    <row r="448" spans="1:16" ht="14" x14ac:dyDescent="0.15">
      <c r="A448" s="72"/>
      <c r="B448" s="92"/>
      <c r="C448" s="92"/>
      <c r="D448" s="92"/>
      <c r="E448" s="92"/>
      <c r="F448" s="113"/>
      <c r="G448" s="113"/>
      <c r="H448" s="113"/>
      <c r="I448" s="113"/>
      <c r="J448" s="77"/>
      <c r="K448" s="77"/>
      <c r="L448" s="77"/>
      <c r="M448" s="77"/>
      <c r="O448" s="77"/>
      <c r="P448" s="114"/>
    </row>
    <row r="449" spans="1:16" ht="14" x14ac:dyDescent="0.15">
      <c r="A449" s="72"/>
      <c r="B449" s="92"/>
      <c r="C449" s="92"/>
      <c r="D449" s="92"/>
      <c r="E449" s="92"/>
      <c r="F449" s="113"/>
      <c r="G449" s="113"/>
      <c r="H449" s="113"/>
      <c r="I449" s="113"/>
      <c r="J449" s="77"/>
      <c r="K449" s="77"/>
      <c r="L449" s="77"/>
      <c r="M449" s="77"/>
      <c r="O449" s="77"/>
      <c r="P449" s="114"/>
    </row>
    <row r="450" spans="1:16" ht="14" x14ac:dyDescent="0.15">
      <c r="A450" s="72"/>
      <c r="B450" s="92"/>
      <c r="C450" s="92"/>
      <c r="D450" s="92"/>
      <c r="E450" s="92"/>
      <c r="F450" s="113"/>
      <c r="G450" s="113"/>
      <c r="H450" s="113"/>
      <c r="I450" s="113"/>
      <c r="J450" s="77"/>
      <c r="K450" s="77"/>
      <c r="L450" s="77"/>
      <c r="M450" s="77"/>
      <c r="O450" s="77"/>
      <c r="P450" s="114"/>
    </row>
    <row r="451" spans="1:16" ht="14" x14ac:dyDescent="0.15">
      <c r="A451" s="72"/>
      <c r="B451" s="92"/>
      <c r="C451" s="92"/>
      <c r="D451" s="92"/>
      <c r="E451" s="92"/>
      <c r="F451" s="113"/>
      <c r="G451" s="113"/>
      <c r="H451" s="113"/>
      <c r="I451" s="113"/>
      <c r="J451" s="77"/>
      <c r="K451" s="77"/>
      <c r="L451" s="77"/>
      <c r="M451" s="77"/>
      <c r="O451" s="77"/>
      <c r="P451" s="114"/>
    </row>
    <row r="452" spans="1:16" ht="14" x14ac:dyDescent="0.15">
      <c r="A452" s="72"/>
      <c r="B452" s="92"/>
      <c r="C452" s="92"/>
      <c r="D452" s="92"/>
      <c r="E452" s="92"/>
      <c r="F452" s="113"/>
      <c r="G452" s="113"/>
      <c r="H452" s="113"/>
      <c r="I452" s="113"/>
      <c r="J452" s="77"/>
      <c r="K452" s="77"/>
      <c r="L452" s="77"/>
      <c r="M452" s="77"/>
      <c r="O452" s="77"/>
      <c r="P452" s="114"/>
    </row>
    <row r="453" spans="1:16" ht="14" x14ac:dyDescent="0.15">
      <c r="A453" s="72"/>
      <c r="B453" s="92"/>
      <c r="C453" s="92"/>
      <c r="D453" s="92"/>
      <c r="E453" s="92"/>
      <c r="F453" s="113"/>
      <c r="G453" s="113"/>
      <c r="H453" s="113"/>
      <c r="I453" s="113"/>
      <c r="J453" s="77"/>
      <c r="K453" s="77"/>
      <c r="L453" s="77"/>
      <c r="M453" s="77"/>
      <c r="O453" s="77"/>
      <c r="P453" s="114"/>
    </row>
    <row r="454" spans="1:16" ht="14" x14ac:dyDescent="0.15">
      <c r="A454" s="72"/>
      <c r="B454" s="92"/>
      <c r="C454" s="92"/>
      <c r="D454" s="92"/>
      <c r="E454" s="92"/>
      <c r="F454" s="113"/>
      <c r="G454" s="113"/>
      <c r="H454" s="113"/>
      <c r="I454" s="113"/>
      <c r="J454" s="77"/>
      <c r="K454" s="77"/>
      <c r="L454" s="77"/>
      <c r="M454" s="77"/>
      <c r="O454" s="77"/>
      <c r="P454" s="114"/>
    </row>
    <row r="455" spans="1:16" ht="14" x14ac:dyDescent="0.15">
      <c r="A455" s="72"/>
      <c r="B455" s="92"/>
      <c r="C455" s="92"/>
      <c r="D455" s="92"/>
      <c r="E455" s="92"/>
      <c r="F455" s="113"/>
      <c r="G455" s="113"/>
      <c r="H455" s="113"/>
      <c r="I455" s="113"/>
      <c r="J455" s="77"/>
      <c r="K455" s="77"/>
      <c r="L455" s="77"/>
      <c r="M455" s="77"/>
      <c r="O455" s="77"/>
      <c r="P455" s="114"/>
    </row>
    <row r="456" spans="1:16" ht="14" x14ac:dyDescent="0.15">
      <c r="A456" s="72"/>
      <c r="B456" s="92"/>
      <c r="C456" s="92"/>
      <c r="D456" s="92"/>
      <c r="E456" s="92"/>
      <c r="F456" s="113"/>
      <c r="G456" s="113"/>
      <c r="H456" s="113"/>
      <c r="I456" s="113"/>
      <c r="J456" s="77"/>
      <c r="K456" s="77"/>
      <c r="L456" s="77"/>
      <c r="M456" s="77"/>
      <c r="O456" s="77"/>
      <c r="P456" s="114"/>
    </row>
    <row r="457" spans="1:16" ht="14" x14ac:dyDescent="0.15">
      <c r="A457" s="72"/>
      <c r="B457" s="92"/>
      <c r="C457" s="92"/>
      <c r="D457" s="92"/>
      <c r="E457" s="92"/>
      <c r="F457" s="113"/>
      <c r="G457" s="113"/>
      <c r="H457" s="113"/>
      <c r="I457" s="113"/>
      <c r="J457" s="77"/>
      <c r="K457" s="77"/>
      <c r="L457" s="77"/>
      <c r="M457" s="77"/>
      <c r="O457" s="77"/>
      <c r="P457" s="114"/>
    </row>
    <row r="458" spans="1:16" ht="14" x14ac:dyDescent="0.15">
      <c r="A458" s="72"/>
      <c r="B458" s="92"/>
      <c r="C458" s="92"/>
      <c r="D458" s="92"/>
      <c r="E458" s="92"/>
      <c r="F458" s="113"/>
      <c r="G458" s="113"/>
      <c r="H458" s="113"/>
      <c r="I458" s="113"/>
      <c r="J458" s="77"/>
      <c r="K458" s="77"/>
      <c r="L458" s="77"/>
      <c r="M458" s="77"/>
      <c r="O458" s="77"/>
      <c r="P458" s="114"/>
    </row>
    <row r="459" spans="1:16" ht="14" x14ac:dyDescent="0.15">
      <c r="A459" s="72"/>
      <c r="B459" s="92"/>
      <c r="C459" s="92"/>
      <c r="D459" s="92"/>
      <c r="E459" s="92"/>
      <c r="F459" s="113"/>
      <c r="G459" s="113"/>
      <c r="H459" s="113"/>
      <c r="I459" s="113"/>
      <c r="J459" s="77"/>
      <c r="K459" s="77"/>
      <c r="L459" s="77"/>
      <c r="M459" s="77"/>
      <c r="O459" s="77"/>
      <c r="P459" s="114"/>
    </row>
    <row r="460" spans="1:16" ht="14" x14ac:dyDescent="0.15">
      <c r="A460" s="72"/>
      <c r="B460" s="92"/>
      <c r="C460" s="92"/>
      <c r="D460" s="92"/>
      <c r="E460" s="92"/>
      <c r="F460" s="113"/>
      <c r="G460" s="113"/>
      <c r="H460" s="113"/>
      <c r="I460" s="113"/>
      <c r="J460" s="77"/>
      <c r="K460" s="77"/>
      <c r="L460" s="77"/>
      <c r="M460" s="77"/>
      <c r="O460" s="77"/>
      <c r="P460" s="114"/>
    </row>
    <row r="461" spans="1:16" ht="14" x14ac:dyDescent="0.15">
      <c r="A461" s="72"/>
      <c r="B461" s="92"/>
      <c r="C461" s="92"/>
      <c r="D461" s="92"/>
      <c r="E461" s="92"/>
      <c r="F461" s="113"/>
      <c r="G461" s="113"/>
      <c r="H461" s="113"/>
      <c r="I461" s="113"/>
      <c r="J461" s="77"/>
      <c r="K461" s="77"/>
      <c r="L461" s="77"/>
      <c r="M461" s="77"/>
      <c r="O461" s="77"/>
      <c r="P461" s="114"/>
    </row>
    <row r="462" spans="1:16" ht="14" x14ac:dyDescent="0.15">
      <c r="A462" s="72"/>
      <c r="B462" s="92"/>
      <c r="C462" s="92"/>
      <c r="D462" s="92"/>
      <c r="E462" s="92"/>
      <c r="F462" s="113"/>
      <c r="G462" s="113"/>
      <c r="H462" s="113"/>
      <c r="I462" s="113"/>
      <c r="J462" s="77"/>
      <c r="K462" s="77"/>
      <c r="L462" s="77"/>
      <c r="M462" s="77"/>
      <c r="O462" s="77"/>
      <c r="P462" s="114"/>
    </row>
    <row r="463" spans="1:16" ht="14" x14ac:dyDescent="0.15">
      <c r="A463" s="72"/>
      <c r="B463" s="92"/>
      <c r="C463" s="92"/>
      <c r="D463" s="92"/>
      <c r="E463" s="92"/>
      <c r="F463" s="113"/>
      <c r="G463" s="113"/>
      <c r="H463" s="113"/>
      <c r="I463" s="113"/>
      <c r="J463" s="77"/>
      <c r="K463" s="77"/>
      <c r="L463" s="77"/>
      <c r="M463" s="77"/>
      <c r="O463" s="77"/>
      <c r="P463" s="114"/>
    </row>
    <row r="464" spans="1:16" ht="14" x14ac:dyDescent="0.15">
      <c r="A464" s="72"/>
      <c r="B464" s="92"/>
      <c r="C464" s="92"/>
      <c r="D464" s="92"/>
      <c r="E464" s="92"/>
      <c r="F464" s="113"/>
      <c r="G464" s="113"/>
      <c r="H464" s="113"/>
      <c r="I464" s="113"/>
      <c r="J464" s="77"/>
      <c r="K464" s="77"/>
      <c r="L464" s="77"/>
      <c r="M464" s="77"/>
      <c r="O464" s="77"/>
      <c r="P464" s="114"/>
    </row>
    <row r="465" spans="1:16" ht="14" x14ac:dyDescent="0.15">
      <c r="A465" s="72"/>
      <c r="B465" s="92"/>
      <c r="C465" s="92"/>
      <c r="D465" s="92"/>
      <c r="E465" s="92"/>
      <c r="F465" s="113"/>
      <c r="G465" s="113"/>
      <c r="H465" s="113"/>
      <c r="I465" s="113"/>
      <c r="J465" s="77"/>
      <c r="K465" s="77"/>
      <c r="L465" s="77"/>
      <c r="M465" s="77"/>
      <c r="O465" s="77"/>
      <c r="P465" s="114"/>
    </row>
    <row r="466" spans="1:16" ht="14" x14ac:dyDescent="0.15">
      <c r="A466" s="72"/>
      <c r="B466" s="92"/>
      <c r="C466" s="92"/>
      <c r="D466" s="92"/>
      <c r="E466" s="92"/>
      <c r="F466" s="113"/>
      <c r="G466" s="113"/>
      <c r="H466" s="113"/>
      <c r="I466" s="113"/>
      <c r="J466" s="77"/>
      <c r="K466" s="77"/>
      <c r="L466" s="77"/>
      <c r="M466" s="77"/>
      <c r="O466" s="77"/>
      <c r="P466" s="114"/>
    </row>
    <row r="467" spans="1:16" ht="14" x14ac:dyDescent="0.15">
      <c r="A467" s="72"/>
      <c r="B467" s="92"/>
      <c r="C467" s="92"/>
      <c r="D467" s="92"/>
      <c r="E467" s="92"/>
      <c r="F467" s="113"/>
      <c r="G467" s="113"/>
      <c r="H467" s="113"/>
      <c r="I467" s="113"/>
      <c r="J467" s="77"/>
      <c r="K467" s="77"/>
      <c r="L467" s="77"/>
      <c r="M467" s="77"/>
      <c r="O467" s="77"/>
      <c r="P467" s="114"/>
    </row>
    <row r="468" spans="1:16" ht="14" x14ac:dyDescent="0.15">
      <c r="A468" s="72"/>
      <c r="B468" s="92"/>
      <c r="C468" s="92"/>
      <c r="D468" s="92"/>
      <c r="E468" s="92"/>
      <c r="F468" s="113"/>
      <c r="G468" s="113"/>
      <c r="H468" s="113"/>
      <c r="I468" s="113"/>
      <c r="J468" s="77"/>
      <c r="K468" s="77"/>
      <c r="L468" s="77"/>
      <c r="M468" s="77"/>
      <c r="O468" s="77"/>
      <c r="P468" s="114"/>
    </row>
    <row r="469" spans="1:16" ht="14" x14ac:dyDescent="0.15">
      <c r="A469" s="72"/>
      <c r="B469" s="92"/>
      <c r="C469" s="92"/>
      <c r="D469" s="92"/>
      <c r="E469" s="92"/>
      <c r="F469" s="113"/>
      <c r="G469" s="113"/>
      <c r="H469" s="113"/>
      <c r="I469" s="113"/>
      <c r="J469" s="77"/>
      <c r="K469" s="77"/>
      <c r="L469" s="77"/>
      <c r="M469" s="77"/>
      <c r="O469" s="77"/>
      <c r="P469" s="114"/>
    </row>
    <row r="470" spans="1:16" ht="14" x14ac:dyDescent="0.15">
      <c r="A470" s="72"/>
      <c r="B470" s="92"/>
      <c r="C470" s="92"/>
      <c r="D470" s="92"/>
      <c r="E470" s="92"/>
      <c r="F470" s="113"/>
      <c r="G470" s="113"/>
      <c r="H470" s="113"/>
      <c r="I470" s="113"/>
      <c r="J470" s="77"/>
      <c r="K470" s="77"/>
      <c r="L470" s="77"/>
      <c r="M470" s="77"/>
      <c r="O470" s="77"/>
      <c r="P470" s="114"/>
    </row>
    <row r="471" spans="1:16" ht="14" x14ac:dyDescent="0.15">
      <c r="A471" s="72"/>
      <c r="B471" s="92"/>
      <c r="C471" s="92"/>
      <c r="D471" s="92"/>
      <c r="E471" s="92"/>
      <c r="F471" s="113"/>
      <c r="G471" s="113"/>
      <c r="H471" s="113"/>
      <c r="I471" s="113"/>
      <c r="J471" s="77"/>
      <c r="K471" s="77"/>
      <c r="L471" s="77"/>
      <c r="M471" s="77"/>
      <c r="O471" s="77"/>
      <c r="P471" s="114"/>
    </row>
    <row r="472" spans="1:16" ht="14" x14ac:dyDescent="0.15">
      <c r="A472" s="72"/>
      <c r="B472" s="92"/>
      <c r="C472" s="92"/>
      <c r="D472" s="92"/>
      <c r="E472" s="92"/>
      <c r="F472" s="113"/>
      <c r="G472" s="113"/>
      <c r="H472" s="113"/>
      <c r="I472" s="113"/>
      <c r="J472" s="77"/>
      <c r="K472" s="77"/>
      <c r="L472" s="77"/>
      <c r="M472" s="77"/>
      <c r="O472" s="77"/>
      <c r="P472" s="114"/>
    </row>
    <row r="473" spans="1:16" ht="14" x14ac:dyDescent="0.15">
      <c r="A473" s="72"/>
      <c r="B473" s="92"/>
      <c r="C473" s="92"/>
      <c r="D473" s="92"/>
      <c r="E473" s="92"/>
      <c r="F473" s="113"/>
      <c r="G473" s="113"/>
      <c r="H473" s="113"/>
      <c r="I473" s="113"/>
      <c r="J473" s="77"/>
      <c r="K473" s="77"/>
      <c r="L473" s="77"/>
      <c r="M473" s="77"/>
      <c r="O473" s="77"/>
      <c r="P473" s="114"/>
    </row>
    <row r="474" spans="1:16" ht="14" x14ac:dyDescent="0.15">
      <c r="A474" s="72"/>
      <c r="B474" s="92"/>
      <c r="C474" s="92"/>
      <c r="D474" s="92"/>
      <c r="E474" s="92"/>
      <c r="F474" s="113"/>
      <c r="G474" s="113"/>
      <c r="H474" s="113"/>
      <c r="I474" s="113"/>
      <c r="J474" s="77"/>
      <c r="K474" s="77"/>
      <c r="L474" s="77"/>
      <c r="M474" s="77"/>
      <c r="O474" s="77"/>
      <c r="P474" s="114"/>
    </row>
    <row r="475" spans="1:16" ht="14" x14ac:dyDescent="0.15">
      <c r="A475" s="72"/>
      <c r="B475" s="92"/>
      <c r="C475" s="92"/>
      <c r="D475" s="92"/>
      <c r="E475" s="92"/>
      <c r="F475" s="113"/>
      <c r="G475" s="113"/>
      <c r="H475" s="113"/>
      <c r="I475" s="113"/>
      <c r="J475" s="77"/>
      <c r="K475" s="77"/>
      <c r="L475" s="77"/>
      <c r="M475" s="77"/>
      <c r="O475" s="77"/>
      <c r="P475" s="114"/>
    </row>
    <row r="476" spans="1:16" ht="14" x14ac:dyDescent="0.15">
      <c r="A476" s="72"/>
      <c r="B476" s="92"/>
      <c r="C476" s="92"/>
      <c r="D476" s="92"/>
      <c r="E476" s="92"/>
      <c r="F476" s="113"/>
      <c r="G476" s="113"/>
      <c r="H476" s="113"/>
      <c r="I476" s="113"/>
      <c r="J476" s="77"/>
      <c r="K476" s="77"/>
      <c r="L476" s="77"/>
      <c r="M476" s="77"/>
      <c r="O476" s="77"/>
      <c r="P476" s="114"/>
    </row>
    <row r="477" spans="1:16" ht="14" x14ac:dyDescent="0.15">
      <c r="A477" s="72"/>
      <c r="B477" s="92"/>
      <c r="C477" s="92"/>
      <c r="D477" s="92"/>
      <c r="E477" s="92"/>
      <c r="F477" s="113"/>
      <c r="G477" s="113"/>
      <c r="H477" s="113"/>
      <c r="I477" s="113"/>
      <c r="J477" s="77"/>
      <c r="K477" s="77"/>
      <c r="L477" s="77"/>
      <c r="M477" s="77"/>
      <c r="O477" s="77"/>
      <c r="P477" s="114"/>
    </row>
    <row r="478" spans="1:16" ht="14" x14ac:dyDescent="0.15">
      <c r="A478" s="72"/>
      <c r="B478" s="92"/>
      <c r="C478" s="92"/>
      <c r="D478" s="92"/>
      <c r="E478" s="92"/>
      <c r="F478" s="113"/>
      <c r="G478" s="113"/>
      <c r="H478" s="113"/>
      <c r="I478" s="113"/>
      <c r="J478" s="77"/>
      <c r="K478" s="77"/>
      <c r="L478" s="77"/>
      <c r="M478" s="77"/>
      <c r="O478" s="77"/>
      <c r="P478" s="114"/>
    </row>
    <row r="479" spans="1:16" ht="14" x14ac:dyDescent="0.15">
      <c r="A479" s="72"/>
      <c r="B479" s="92"/>
      <c r="C479" s="92"/>
      <c r="D479" s="92"/>
      <c r="E479" s="92"/>
      <c r="F479" s="113"/>
      <c r="G479" s="113"/>
      <c r="H479" s="113"/>
      <c r="I479" s="113"/>
      <c r="J479" s="77"/>
      <c r="K479" s="77"/>
      <c r="L479" s="77"/>
      <c r="M479" s="77"/>
      <c r="O479" s="77"/>
      <c r="P479" s="114"/>
    </row>
    <row r="480" spans="1:16" ht="14" x14ac:dyDescent="0.15">
      <c r="A480" s="72"/>
      <c r="B480" s="92"/>
      <c r="C480" s="92"/>
      <c r="D480" s="92"/>
      <c r="E480" s="92"/>
      <c r="F480" s="113"/>
      <c r="G480" s="113"/>
      <c r="H480" s="113"/>
      <c r="I480" s="113"/>
      <c r="J480" s="77"/>
      <c r="K480" s="77"/>
      <c r="L480" s="77"/>
      <c r="M480" s="77"/>
      <c r="O480" s="77"/>
      <c r="P480" s="114"/>
    </row>
    <row r="481" spans="1:16" ht="14" x14ac:dyDescent="0.15">
      <c r="A481" s="72"/>
      <c r="B481" s="92"/>
      <c r="C481" s="92"/>
      <c r="D481" s="92"/>
      <c r="E481" s="92"/>
      <c r="F481" s="113"/>
      <c r="G481" s="113"/>
      <c r="H481" s="113"/>
      <c r="I481" s="113"/>
      <c r="J481" s="77"/>
      <c r="K481" s="77"/>
      <c r="L481" s="77"/>
      <c r="M481" s="77"/>
      <c r="O481" s="77"/>
      <c r="P481" s="114"/>
    </row>
    <row r="482" spans="1:16" ht="14" x14ac:dyDescent="0.15">
      <c r="A482" s="72"/>
      <c r="B482" s="92"/>
      <c r="C482" s="92"/>
      <c r="D482" s="92"/>
      <c r="E482" s="92"/>
      <c r="F482" s="113"/>
      <c r="G482" s="113"/>
      <c r="H482" s="113"/>
      <c r="I482" s="113"/>
      <c r="J482" s="77"/>
      <c r="K482" s="77"/>
      <c r="L482" s="77"/>
      <c r="M482" s="77"/>
      <c r="O482" s="77"/>
      <c r="P482" s="114"/>
    </row>
    <row r="483" spans="1:16" ht="14" x14ac:dyDescent="0.15">
      <c r="A483" s="72"/>
      <c r="B483" s="92"/>
      <c r="C483" s="92"/>
      <c r="D483" s="92"/>
      <c r="E483" s="92"/>
      <c r="F483" s="113"/>
      <c r="G483" s="113"/>
      <c r="H483" s="113"/>
      <c r="I483" s="113"/>
      <c r="J483" s="77"/>
      <c r="K483" s="77"/>
      <c r="L483" s="77"/>
      <c r="M483" s="77"/>
      <c r="O483" s="77"/>
      <c r="P483" s="114"/>
    </row>
    <row r="484" spans="1:16" ht="14" x14ac:dyDescent="0.15">
      <c r="A484" s="72"/>
      <c r="B484" s="92"/>
      <c r="C484" s="92"/>
      <c r="D484" s="92"/>
      <c r="E484" s="92"/>
      <c r="F484" s="113"/>
      <c r="G484" s="113"/>
      <c r="H484" s="113"/>
      <c r="I484" s="113"/>
      <c r="J484" s="77"/>
      <c r="K484" s="77"/>
      <c r="L484" s="77"/>
      <c r="M484" s="77"/>
      <c r="O484" s="77"/>
      <c r="P484" s="114"/>
    </row>
    <row r="485" spans="1:16" ht="14" x14ac:dyDescent="0.15">
      <c r="A485" s="72"/>
      <c r="B485" s="92"/>
      <c r="C485" s="92"/>
      <c r="D485" s="92"/>
      <c r="E485" s="92"/>
      <c r="F485" s="113"/>
      <c r="G485" s="113"/>
      <c r="H485" s="113"/>
      <c r="I485" s="113"/>
      <c r="J485" s="77"/>
      <c r="K485" s="77"/>
      <c r="L485" s="77"/>
      <c r="M485" s="77"/>
      <c r="O485" s="77"/>
      <c r="P485" s="114"/>
    </row>
    <row r="486" spans="1:16" ht="14" x14ac:dyDescent="0.15">
      <c r="A486" s="72"/>
      <c r="B486" s="92"/>
      <c r="C486" s="92"/>
      <c r="D486" s="92"/>
      <c r="E486" s="92"/>
      <c r="F486" s="113"/>
      <c r="G486" s="113"/>
      <c r="H486" s="113"/>
      <c r="I486" s="113"/>
      <c r="J486" s="77"/>
      <c r="K486" s="77"/>
      <c r="L486" s="77"/>
      <c r="M486" s="77"/>
      <c r="O486" s="77"/>
      <c r="P486" s="114"/>
    </row>
    <row r="487" spans="1:16" ht="14" x14ac:dyDescent="0.15">
      <c r="A487" s="72"/>
      <c r="B487" s="92"/>
      <c r="C487" s="92"/>
      <c r="D487" s="92"/>
      <c r="E487" s="92"/>
      <c r="F487" s="113"/>
      <c r="G487" s="113"/>
      <c r="H487" s="113"/>
      <c r="I487" s="113"/>
      <c r="J487" s="77"/>
      <c r="K487" s="77"/>
      <c r="L487" s="77"/>
      <c r="M487" s="77"/>
      <c r="O487" s="77"/>
      <c r="P487" s="114"/>
    </row>
    <row r="488" spans="1:16" ht="14" x14ac:dyDescent="0.15">
      <c r="A488" s="72"/>
      <c r="B488" s="92"/>
      <c r="C488" s="92"/>
      <c r="D488" s="92"/>
      <c r="E488" s="92"/>
      <c r="F488" s="113"/>
      <c r="G488" s="113"/>
      <c r="H488" s="113"/>
      <c r="I488" s="113"/>
      <c r="J488" s="77"/>
      <c r="K488" s="77"/>
      <c r="L488" s="77"/>
      <c r="M488" s="77"/>
      <c r="O488" s="77"/>
      <c r="P488" s="114"/>
    </row>
    <row r="489" spans="1:16" ht="14" x14ac:dyDescent="0.15">
      <c r="A489" s="72"/>
      <c r="B489" s="92"/>
      <c r="C489" s="92"/>
      <c r="D489" s="92"/>
      <c r="E489" s="92"/>
      <c r="F489" s="113"/>
      <c r="G489" s="113"/>
      <c r="H489" s="113"/>
      <c r="I489" s="113"/>
      <c r="J489" s="77"/>
      <c r="K489" s="77"/>
      <c r="L489" s="77"/>
      <c r="M489" s="77"/>
      <c r="O489" s="77"/>
      <c r="P489" s="114"/>
    </row>
    <row r="490" spans="1:16" ht="14" x14ac:dyDescent="0.15">
      <c r="A490" s="72"/>
      <c r="B490" s="92"/>
      <c r="C490" s="92"/>
      <c r="D490" s="92"/>
      <c r="E490" s="92"/>
      <c r="F490" s="113"/>
      <c r="G490" s="113"/>
      <c r="H490" s="113"/>
      <c r="I490" s="113"/>
      <c r="J490" s="77"/>
      <c r="K490" s="77"/>
      <c r="L490" s="77"/>
      <c r="M490" s="77"/>
      <c r="O490" s="77"/>
      <c r="P490" s="114"/>
    </row>
    <row r="491" spans="1:16" ht="14" x14ac:dyDescent="0.15">
      <c r="A491" s="72"/>
      <c r="B491" s="92"/>
      <c r="C491" s="92"/>
      <c r="D491" s="92"/>
      <c r="E491" s="92"/>
      <c r="F491" s="113"/>
      <c r="G491" s="113"/>
      <c r="H491" s="113"/>
      <c r="I491" s="113"/>
      <c r="J491" s="77"/>
      <c r="K491" s="77"/>
      <c r="L491" s="77"/>
      <c r="M491" s="77"/>
      <c r="O491" s="77"/>
      <c r="P491" s="114"/>
    </row>
    <row r="492" spans="1:16" ht="14" x14ac:dyDescent="0.15">
      <c r="A492" s="72"/>
      <c r="B492" s="92"/>
      <c r="C492" s="92"/>
      <c r="D492" s="92"/>
      <c r="E492" s="92"/>
      <c r="F492" s="113"/>
      <c r="G492" s="113"/>
      <c r="H492" s="113"/>
      <c r="I492" s="113"/>
      <c r="J492" s="77"/>
      <c r="K492" s="77"/>
      <c r="L492" s="77"/>
      <c r="M492" s="77"/>
      <c r="O492" s="77"/>
      <c r="P492" s="114"/>
    </row>
    <row r="493" spans="1:16" ht="14" x14ac:dyDescent="0.15">
      <c r="A493" s="72"/>
      <c r="B493" s="92"/>
      <c r="C493" s="92"/>
      <c r="D493" s="92"/>
      <c r="E493" s="92"/>
      <c r="F493" s="113"/>
      <c r="G493" s="113"/>
      <c r="H493" s="113"/>
      <c r="I493" s="113"/>
      <c r="J493" s="77"/>
      <c r="K493" s="77"/>
      <c r="L493" s="77"/>
      <c r="M493" s="77"/>
      <c r="O493" s="77"/>
      <c r="P493" s="114"/>
    </row>
    <row r="494" spans="1:16" ht="14" x14ac:dyDescent="0.15">
      <c r="A494" s="72"/>
      <c r="B494" s="92"/>
      <c r="C494" s="92"/>
      <c r="D494" s="92"/>
      <c r="E494" s="92"/>
      <c r="F494" s="113"/>
      <c r="G494" s="113"/>
      <c r="H494" s="113"/>
      <c r="I494" s="113"/>
      <c r="J494" s="77"/>
      <c r="K494" s="77"/>
      <c r="L494" s="77"/>
      <c r="M494" s="77"/>
      <c r="O494" s="77"/>
      <c r="P494" s="114"/>
    </row>
    <row r="495" spans="1:16" ht="14" x14ac:dyDescent="0.15">
      <c r="A495" s="72"/>
      <c r="B495" s="92"/>
      <c r="C495" s="92"/>
      <c r="D495" s="92"/>
      <c r="E495" s="92"/>
      <c r="F495" s="113"/>
      <c r="G495" s="113"/>
      <c r="H495" s="113"/>
      <c r="I495" s="113"/>
      <c r="J495" s="77"/>
      <c r="K495" s="77"/>
      <c r="L495" s="77"/>
      <c r="M495" s="77"/>
      <c r="O495" s="77"/>
      <c r="P495" s="114"/>
    </row>
    <row r="496" spans="1:16" ht="14" x14ac:dyDescent="0.15">
      <c r="A496" s="72"/>
      <c r="B496" s="92"/>
      <c r="C496" s="92"/>
      <c r="D496" s="92"/>
      <c r="E496" s="92"/>
      <c r="F496" s="113"/>
      <c r="G496" s="113"/>
      <c r="H496" s="113"/>
      <c r="I496" s="113"/>
      <c r="J496" s="77"/>
      <c r="K496" s="77"/>
      <c r="L496" s="77"/>
      <c r="M496" s="77"/>
      <c r="O496" s="77"/>
      <c r="P496" s="114"/>
    </row>
    <row r="497" spans="1:16" ht="14" x14ac:dyDescent="0.15">
      <c r="A497" s="72"/>
      <c r="B497" s="92"/>
      <c r="C497" s="92"/>
      <c r="D497" s="92"/>
      <c r="E497" s="92"/>
      <c r="F497" s="113"/>
      <c r="G497" s="113"/>
      <c r="H497" s="113"/>
      <c r="I497" s="113"/>
      <c r="J497" s="77"/>
      <c r="K497" s="77"/>
      <c r="L497" s="77"/>
      <c r="M497" s="77"/>
      <c r="O497" s="77"/>
      <c r="P497" s="114"/>
    </row>
    <row r="498" spans="1:16" ht="14" x14ac:dyDescent="0.15">
      <c r="A498" s="72"/>
      <c r="B498" s="92"/>
      <c r="C498" s="92"/>
      <c r="D498" s="92"/>
      <c r="E498" s="92"/>
      <c r="F498" s="113"/>
      <c r="G498" s="113"/>
      <c r="H498" s="113"/>
      <c r="I498" s="113"/>
      <c r="J498" s="77"/>
      <c r="K498" s="77"/>
      <c r="L498" s="77"/>
      <c r="M498" s="77"/>
      <c r="O498" s="77"/>
      <c r="P498" s="114"/>
    </row>
    <row r="499" spans="1:16" ht="14" x14ac:dyDescent="0.15">
      <c r="A499" s="72"/>
      <c r="B499" s="92"/>
      <c r="C499" s="92"/>
      <c r="D499" s="92"/>
      <c r="E499" s="92"/>
      <c r="F499" s="113"/>
      <c r="G499" s="113"/>
      <c r="H499" s="113"/>
      <c r="I499" s="113"/>
      <c r="J499" s="77"/>
      <c r="K499" s="77"/>
      <c r="L499" s="77"/>
      <c r="M499" s="77"/>
      <c r="O499" s="77"/>
      <c r="P499" s="114"/>
    </row>
    <row r="500" spans="1:16" ht="14" x14ac:dyDescent="0.15">
      <c r="A500" s="72"/>
      <c r="B500" s="92"/>
      <c r="C500" s="92"/>
      <c r="D500" s="92"/>
      <c r="E500" s="92"/>
      <c r="F500" s="113"/>
      <c r="G500" s="113"/>
      <c r="H500" s="113"/>
      <c r="I500" s="113"/>
      <c r="J500" s="77"/>
      <c r="K500" s="77"/>
      <c r="L500" s="77"/>
      <c r="M500" s="77"/>
      <c r="O500" s="77"/>
      <c r="P500" s="114"/>
    </row>
    <row r="501" spans="1:16" ht="14" x14ac:dyDescent="0.15">
      <c r="A501" s="72"/>
      <c r="B501" s="92"/>
      <c r="C501" s="92"/>
      <c r="D501" s="92"/>
      <c r="E501" s="92"/>
      <c r="F501" s="113"/>
      <c r="G501" s="113"/>
      <c r="H501" s="113"/>
      <c r="I501" s="113"/>
      <c r="J501" s="77"/>
      <c r="K501" s="77"/>
      <c r="L501" s="77"/>
      <c r="M501" s="77"/>
      <c r="O501" s="77"/>
      <c r="P501" s="114"/>
    </row>
    <row r="502" spans="1:16" ht="14" x14ac:dyDescent="0.15">
      <c r="A502" s="72"/>
      <c r="B502" s="92"/>
      <c r="C502" s="92"/>
      <c r="D502" s="92"/>
      <c r="E502" s="92"/>
      <c r="F502" s="113"/>
      <c r="G502" s="113"/>
      <c r="H502" s="113"/>
      <c r="I502" s="113"/>
      <c r="J502" s="77"/>
      <c r="K502" s="77"/>
      <c r="L502" s="77"/>
      <c r="M502" s="77"/>
      <c r="O502" s="77"/>
      <c r="P502" s="114"/>
    </row>
    <row r="503" spans="1:16" ht="14" x14ac:dyDescent="0.15">
      <c r="A503" s="72"/>
      <c r="B503" s="92"/>
      <c r="C503" s="92"/>
      <c r="D503" s="92"/>
      <c r="E503" s="92"/>
      <c r="F503" s="113"/>
      <c r="G503" s="113"/>
      <c r="H503" s="113"/>
      <c r="I503" s="113"/>
      <c r="J503" s="77"/>
      <c r="K503" s="77"/>
      <c r="L503" s="77"/>
      <c r="M503" s="77"/>
      <c r="O503" s="77"/>
      <c r="P503" s="114"/>
    </row>
    <row r="504" spans="1:16" ht="14" x14ac:dyDescent="0.15">
      <c r="A504" s="72"/>
      <c r="B504" s="92"/>
      <c r="C504" s="92"/>
      <c r="D504" s="92"/>
      <c r="E504" s="92"/>
      <c r="F504" s="113"/>
      <c r="G504" s="113"/>
      <c r="H504" s="113"/>
      <c r="I504" s="113"/>
      <c r="J504" s="77"/>
      <c r="K504" s="77"/>
      <c r="L504" s="77"/>
      <c r="M504" s="77"/>
      <c r="O504" s="77"/>
      <c r="P504" s="114"/>
    </row>
    <row r="505" spans="1:16" ht="14" x14ac:dyDescent="0.15">
      <c r="A505" s="72"/>
      <c r="B505" s="92"/>
      <c r="C505" s="92"/>
      <c r="D505" s="92"/>
      <c r="E505" s="92"/>
      <c r="F505" s="113"/>
      <c r="G505" s="113"/>
      <c r="H505" s="113"/>
      <c r="I505" s="113"/>
      <c r="J505" s="77"/>
      <c r="K505" s="77"/>
      <c r="L505" s="77"/>
      <c r="M505" s="77"/>
      <c r="O505" s="77"/>
      <c r="P505" s="114"/>
    </row>
    <row r="506" spans="1:16" ht="14" x14ac:dyDescent="0.15">
      <c r="A506" s="72"/>
      <c r="B506" s="92"/>
      <c r="C506" s="92"/>
      <c r="D506" s="92"/>
      <c r="E506" s="92"/>
      <c r="F506" s="113"/>
      <c r="G506" s="113"/>
      <c r="H506" s="113"/>
      <c r="I506" s="113"/>
      <c r="J506" s="77"/>
      <c r="K506" s="77"/>
      <c r="L506" s="77"/>
      <c r="M506" s="77"/>
      <c r="O506" s="77"/>
      <c r="P506" s="114"/>
    </row>
    <row r="507" spans="1:16" ht="14" x14ac:dyDescent="0.15">
      <c r="A507" s="72"/>
      <c r="B507" s="92"/>
      <c r="C507" s="92"/>
      <c r="D507" s="92"/>
      <c r="E507" s="92"/>
      <c r="F507" s="113"/>
      <c r="G507" s="113"/>
      <c r="H507" s="113"/>
      <c r="I507" s="113"/>
      <c r="J507" s="77"/>
      <c r="K507" s="77"/>
      <c r="L507" s="77"/>
      <c r="M507" s="77"/>
      <c r="O507" s="77"/>
      <c r="P507" s="114"/>
    </row>
    <row r="508" spans="1:16" ht="14" x14ac:dyDescent="0.15">
      <c r="A508" s="72"/>
      <c r="B508" s="92"/>
      <c r="C508" s="92"/>
      <c r="D508" s="92"/>
      <c r="E508" s="92"/>
      <c r="F508" s="113"/>
      <c r="G508" s="113"/>
      <c r="H508" s="113"/>
      <c r="I508" s="113"/>
      <c r="J508" s="77"/>
      <c r="K508" s="77"/>
      <c r="L508" s="77"/>
      <c r="M508" s="77"/>
      <c r="O508" s="77"/>
      <c r="P508" s="114"/>
    </row>
    <row r="509" spans="1:16" ht="14" x14ac:dyDescent="0.15">
      <c r="A509" s="72"/>
      <c r="B509" s="92"/>
      <c r="C509" s="92"/>
      <c r="D509" s="92"/>
      <c r="E509" s="92"/>
      <c r="F509" s="113"/>
      <c r="G509" s="113"/>
      <c r="H509" s="113"/>
      <c r="I509" s="113"/>
      <c r="J509" s="77"/>
      <c r="K509" s="77"/>
      <c r="L509" s="77"/>
      <c r="M509" s="77"/>
      <c r="O509" s="77"/>
      <c r="P509" s="114"/>
    </row>
    <row r="510" spans="1:16" ht="14" x14ac:dyDescent="0.15">
      <c r="A510" s="72"/>
      <c r="B510" s="92"/>
      <c r="C510" s="92"/>
      <c r="D510" s="92"/>
      <c r="E510" s="92"/>
      <c r="F510" s="113"/>
      <c r="G510" s="113"/>
      <c r="H510" s="113"/>
      <c r="I510" s="113"/>
      <c r="J510" s="77"/>
      <c r="K510" s="77"/>
      <c r="L510" s="77"/>
      <c r="M510" s="77"/>
      <c r="O510" s="77"/>
      <c r="P510" s="114"/>
    </row>
    <row r="511" spans="1:16" ht="14" x14ac:dyDescent="0.15">
      <c r="A511" s="72"/>
      <c r="B511" s="92"/>
      <c r="C511" s="92"/>
      <c r="D511" s="92"/>
      <c r="E511" s="92"/>
      <c r="F511" s="113"/>
      <c r="G511" s="113"/>
      <c r="H511" s="113"/>
      <c r="I511" s="113"/>
      <c r="J511" s="77"/>
      <c r="K511" s="77"/>
      <c r="L511" s="77"/>
      <c r="M511" s="77"/>
      <c r="O511" s="77"/>
      <c r="P511" s="114"/>
    </row>
    <row r="512" spans="1:16" ht="14" x14ac:dyDescent="0.15">
      <c r="A512" s="72"/>
      <c r="B512" s="92"/>
      <c r="C512" s="92"/>
      <c r="D512" s="92"/>
      <c r="E512" s="92"/>
      <c r="F512" s="113"/>
      <c r="G512" s="113"/>
      <c r="H512" s="113"/>
      <c r="I512" s="113"/>
      <c r="J512" s="77"/>
      <c r="K512" s="77"/>
      <c r="L512" s="77"/>
      <c r="M512" s="77"/>
      <c r="O512" s="77"/>
      <c r="P512" s="114"/>
    </row>
    <row r="513" spans="1:16" ht="14" x14ac:dyDescent="0.15">
      <c r="A513" s="160"/>
      <c r="B513" s="92"/>
      <c r="C513" s="92"/>
      <c r="D513" s="92"/>
      <c r="E513" s="92"/>
      <c r="F513" s="113"/>
      <c r="G513" s="113"/>
      <c r="H513" s="113"/>
      <c r="I513" s="113"/>
      <c r="J513" s="77"/>
      <c r="K513" s="77"/>
      <c r="L513" s="77"/>
      <c r="M513" s="77"/>
      <c r="O513" s="77"/>
      <c r="P513" s="114"/>
    </row>
    <row r="514" spans="1:16" ht="14" x14ac:dyDescent="0.15">
      <c r="A514" s="160"/>
      <c r="B514" s="92"/>
      <c r="C514" s="92"/>
      <c r="D514" s="92"/>
      <c r="E514" s="92"/>
      <c r="F514" s="113"/>
      <c r="G514" s="113"/>
      <c r="H514" s="113"/>
      <c r="I514" s="113"/>
      <c r="J514" s="77"/>
      <c r="K514" s="77"/>
      <c r="L514" s="77"/>
      <c r="M514" s="77"/>
      <c r="O514" s="77"/>
      <c r="P514" s="114"/>
    </row>
    <row r="515" spans="1:16" ht="14" x14ac:dyDescent="0.15">
      <c r="A515" s="72"/>
      <c r="B515" s="92"/>
      <c r="C515" s="92"/>
      <c r="D515" s="92"/>
      <c r="E515" s="92"/>
      <c r="F515" s="113"/>
      <c r="G515" s="113"/>
      <c r="H515" s="113"/>
      <c r="I515" s="113"/>
      <c r="J515" s="77"/>
      <c r="K515" s="77"/>
      <c r="L515" s="77"/>
      <c r="M515" s="77"/>
      <c r="O515" s="77"/>
      <c r="P515" s="114"/>
    </row>
    <row r="516" spans="1:16" ht="14" x14ac:dyDescent="0.15">
      <c r="A516" s="72"/>
      <c r="B516" s="92"/>
      <c r="C516" s="92"/>
      <c r="D516" s="92"/>
      <c r="E516" s="92"/>
      <c r="F516" s="113"/>
      <c r="G516" s="113"/>
      <c r="H516" s="113"/>
      <c r="I516" s="113"/>
      <c r="J516" s="77"/>
      <c r="K516" s="77"/>
      <c r="L516" s="77"/>
      <c r="M516" s="77"/>
      <c r="O516" s="77"/>
      <c r="P516" s="114"/>
    </row>
    <row r="517" spans="1:16" ht="14" x14ac:dyDescent="0.15">
      <c r="A517" s="72"/>
      <c r="B517" s="92"/>
      <c r="C517" s="92"/>
      <c r="D517" s="92"/>
      <c r="E517" s="92"/>
      <c r="F517" s="113"/>
      <c r="G517" s="113"/>
      <c r="H517" s="113"/>
      <c r="I517" s="113"/>
      <c r="J517" s="77"/>
      <c r="K517" s="77"/>
      <c r="L517" s="77"/>
      <c r="M517" s="77"/>
      <c r="O517" s="77"/>
      <c r="P517" s="114"/>
    </row>
    <row r="518" spans="1:16" ht="14" x14ac:dyDescent="0.15">
      <c r="A518" s="72"/>
      <c r="B518" s="92"/>
      <c r="C518" s="92"/>
      <c r="D518" s="92"/>
      <c r="E518" s="92"/>
      <c r="F518" s="113"/>
      <c r="G518" s="113"/>
      <c r="H518" s="113"/>
      <c r="I518" s="113"/>
      <c r="J518" s="77"/>
      <c r="K518" s="77"/>
      <c r="L518" s="77"/>
      <c r="M518" s="77"/>
      <c r="O518" s="77"/>
      <c r="P518" s="114"/>
    </row>
    <row r="519" spans="1:16" ht="14" x14ac:dyDescent="0.15">
      <c r="A519" s="72"/>
      <c r="B519" s="92"/>
      <c r="C519" s="92"/>
      <c r="D519" s="92"/>
      <c r="E519" s="92"/>
      <c r="F519" s="113"/>
      <c r="G519" s="113"/>
      <c r="H519" s="113"/>
      <c r="I519" s="113"/>
      <c r="J519" s="77"/>
      <c r="K519" s="77"/>
      <c r="L519" s="77"/>
      <c r="M519" s="77"/>
      <c r="O519" s="77"/>
      <c r="P519" s="114"/>
    </row>
    <row r="520" spans="1:16" ht="14" x14ac:dyDescent="0.15">
      <c r="A520" s="72"/>
      <c r="B520" s="92"/>
      <c r="C520" s="92"/>
      <c r="D520" s="92"/>
      <c r="E520" s="92"/>
      <c r="F520" s="113"/>
      <c r="G520" s="113"/>
      <c r="H520" s="113"/>
      <c r="I520" s="113"/>
      <c r="J520" s="77"/>
      <c r="K520" s="77"/>
      <c r="L520" s="77"/>
      <c r="M520" s="77"/>
      <c r="O520" s="77"/>
      <c r="P520" s="114"/>
    </row>
    <row r="521" spans="1:16" ht="14" x14ac:dyDescent="0.15">
      <c r="A521" s="72"/>
      <c r="B521" s="92"/>
      <c r="C521" s="92"/>
      <c r="D521" s="92"/>
      <c r="E521" s="92"/>
      <c r="F521" s="113"/>
      <c r="G521" s="113"/>
      <c r="H521" s="113"/>
      <c r="I521" s="113"/>
      <c r="J521" s="77"/>
      <c r="K521" s="77"/>
      <c r="L521" s="77"/>
      <c r="M521" s="77"/>
      <c r="O521" s="77"/>
      <c r="P521" s="114"/>
    </row>
    <row r="522" spans="1:16" ht="14" x14ac:dyDescent="0.15">
      <c r="A522" s="72"/>
      <c r="B522" s="92"/>
      <c r="C522" s="92"/>
      <c r="D522" s="92"/>
      <c r="E522" s="92"/>
      <c r="F522" s="113"/>
      <c r="G522" s="113"/>
      <c r="H522" s="113"/>
      <c r="I522" s="113"/>
      <c r="J522" s="77"/>
      <c r="K522" s="77"/>
      <c r="L522" s="77"/>
      <c r="M522" s="77"/>
      <c r="O522" s="77"/>
      <c r="P522" s="114"/>
    </row>
    <row r="523" spans="1:16" ht="14" x14ac:dyDescent="0.15">
      <c r="A523" s="72"/>
      <c r="B523" s="92"/>
      <c r="C523" s="92"/>
      <c r="D523" s="92"/>
      <c r="E523" s="92"/>
      <c r="F523" s="113"/>
      <c r="G523" s="113"/>
      <c r="H523" s="113"/>
      <c r="I523" s="113"/>
      <c r="J523" s="77"/>
      <c r="K523" s="77"/>
      <c r="L523" s="77"/>
      <c r="M523" s="77"/>
      <c r="O523" s="77"/>
      <c r="P523" s="114"/>
    </row>
    <row r="524" spans="1:16" ht="14" x14ac:dyDescent="0.15">
      <c r="A524" s="72"/>
      <c r="B524" s="92"/>
      <c r="C524" s="92"/>
      <c r="D524" s="92"/>
      <c r="E524" s="92"/>
      <c r="F524" s="113"/>
      <c r="G524" s="113"/>
      <c r="H524" s="113"/>
      <c r="I524" s="113"/>
      <c r="J524" s="77"/>
      <c r="K524" s="77"/>
      <c r="L524" s="77"/>
      <c r="M524" s="77"/>
      <c r="O524" s="77"/>
      <c r="P524" s="114"/>
    </row>
    <row r="525" spans="1:16" ht="14" x14ac:dyDescent="0.15">
      <c r="A525" s="160"/>
      <c r="B525" s="92"/>
      <c r="C525" s="92"/>
      <c r="D525" s="92"/>
      <c r="E525" s="92"/>
      <c r="F525" s="113"/>
      <c r="G525" s="113"/>
      <c r="H525" s="113"/>
      <c r="I525" s="113"/>
      <c r="J525" s="77"/>
      <c r="K525" s="77"/>
      <c r="L525" s="77"/>
      <c r="M525" s="77"/>
      <c r="O525" s="77"/>
      <c r="P525" s="114"/>
    </row>
    <row r="526" spans="1:16" ht="14" x14ac:dyDescent="0.15">
      <c r="A526" s="72"/>
      <c r="B526" s="92"/>
      <c r="C526" s="92"/>
      <c r="D526" s="92"/>
      <c r="E526" s="92"/>
      <c r="F526" s="113"/>
      <c r="G526" s="113"/>
      <c r="H526" s="113"/>
      <c r="I526" s="113"/>
      <c r="J526" s="77"/>
      <c r="K526" s="77"/>
      <c r="L526" s="77"/>
      <c r="M526" s="77"/>
      <c r="O526" s="77"/>
      <c r="P526" s="114"/>
    </row>
    <row r="527" spans="1:16" ht="14" x14ac:dyDescent="0.15">
      <c r="A527" s="72"/>
      <c r="B527" s="92"/>
      <c r="C527" s="92"/>
      <c r="D527" s="92"/>
      <c r="E527" s="92"/>
      <c r="F527" s="113"/>
      <c r="G527" s="113"/>
      <c r="H527" s="113"/>
      <c r="I527" s="113"/>
      <c r="J527" s="77"/>
      <c r="K527" s="77"/>
      <c r="L527" s="77"/>
      <c r="M527" s="77"/>
      <c r="O527" s="77"/>
      <c r="P527" s="114"/>
    </row>
    <row r="528" spans="1:16" ht="14" x14ac:dyDescent="0.15">
      <c r="A528" s="72"/>
      <c r="B528" s="92"/>
      <c r="C528" s="92"/>
      <c r="D528" s="92"/>
      <c r="E528" s="92"/>
      <c r="F528" s="113"/>
      <c r="G528" s="113"/>
      <c r="H528" s="113"/>
      <c r="I528" s="113"/>
      <c r="J528" s="77"/>
      <c r="K528" s="77"/>
      <c r="L528" s="77"/>
      <c r="M528" s="77"/>
      <c r="O528" s="77"/>
      <c r="P528" s="114"/>
    </row>
    <row r="529" spans="1:16" ht="14" x14ac:dyDescent="0.15">
      <c r="A529" s="72"/>
      <c r="B529" s="92"/>
      <c r="C529" s="92"/>
      <c r="D529" s="92"/>
      <c r="E529" s="92"/>
      <c r="F529" s="113"/>
      <c r="G529" s="113"/>
      <c r="H529" s="113"/>
      <c r="I529" s="113"/>
      <c r="J529" s="77"/>
      <c r="K529" s="77"/>
      <c r="L529" s="77"/>
      <c r="M529" s="77"/>
      <c r="O529" s="77"/>
      <c r="P529" s="114"/>
    </row>
    <row r="530" spans="1:16" ht="14" x14ac:dyDescent="0.15">
      <c r="A530" s="72"/>
      <c r="B530" s="92"/>
      <c r="C530" s="92"/>
      <c r="D530" s="92"/>
      <c r="E530" s="92"/>
      <c r="F530" s="113"/>
      <c r="G530" s="113"/>
      <c r="H530" s="113"/>
      <c r="I530" s="113"/>
      <c r="J530" s="77"/>
      <c r="K530" s="77"/>
      <c r="L530" s="77"/>
      <c r="M530" s="77"/>
      <c r="O530" s="77"/>
      <c r="P530" s="114"/>
    </row>
    <row r="531" spans="1:16" ht="14" x14ac:dyDescent="0.15">
      <c r="A531" s="72"/>
      <c r="B531" s="92"/>
      <c r="C531" s="92"/>
      <c r="D531" s="92"/>
      <c r="E531" s="92"/>
      <c r="F531" s="113"/>
      <c r="G531" s="113"/>
      <c r="H531" s="113"/>
      <c r="I531" s="113"/>
      <c r="J531" s="77"/>
      <c r="K531" s="77"/>
      <c r="L531" s="77"/>
      <c r="M531" s="77"/>
      <c r="O531" s="77"/>
      <c r="P531" s="114"/>
    </row>
    <row r="532" spans="1:16" ht="14" x14ac:dyDescent="0.15">
      <c r="A532" s="72"/>
      <c r="B532" s="92"/>
      <c r="C532" s="92"/>
      <c r="D532" s="92"/>
      <c r="E532" s="92"/>
      <c r="F532" s="113"/>
      <c r="G532" s="113"/>
      <c r="H532" s="113"/>
      <c r="I532" s="113"/>
      <c r="J532" s="77"/>
      <c r="K532" s="77"/>
      <c r="L532" s="77"/>
      <c r="M532" s="77"/>
      <c r="O532" s="77"/>
      <c r="P532" s="114"/>
    </row>
    <row r="533" spans="1:16" ht="14" x14ac:dyDescent="0.15">
      <c r="A533" s="72"/>
      <c r="B533" s="92"/>
      <c r="C533" s="92"/>
      <c r="D533" s="92"/>
      <c r="E533" s="92"/>
      <c r="F533" s="113"/>
      <c r="G533" s="113"/>
      <c r="H533" s="113"/>
      <c r="I533" s="113"/>
      <c r="J533" s="77"/>
      <c r="K533" s="77"/>
      <c r="L533" s="77"/>
      <c r="M533" s="77"/>
      <c r="O533" s="77"/>
      <c r="P533" s="114"/>
    </row>
    <row r="534" spans="1:16" ht="14" x14ac:dyDescent="0.15">
      <c r="A534" s="72"/>
      <c r="B534" s="92"/>
      <c r="C534" s="92"/>
      <c r="D534" s="92"/>
      <c r="E534" s="92"/>
      <c r="F534" s="113"/>
      <c r="G534" s="113"/>
      <c r="H534" s="113"/>
      <c r="I534" s="113"/>
      <c r="J534" s="77"/>
      <c r="K534" s="77"/>
      <c r="L534" s="77"/>
      <c r="M534" s="77"/>
      <c r="O534" s="77"/>
      <c r="P534" s="114"/>
    </row>
    <row r="535" spans="1:16" ht="14" x14ac:dyDescent="0.15">
      <c r="A535" s="72"/>
      <c r="B535" s="92"/>
      <c r="C535" s="92"/>
      <c r="D535" s="92"/>
      <c r="E535" s="92"/>
      <c r="F535" s="113"/>
      <c r="G535" s="113"/>
      <c r="H535" s="113"/>
      <c r="I535" s="113"/>
      <c r="J535" s="77"/>
      <c r="K535" s="77"/>
      <c r="L535" s="77"/>
      <c r="M535" s="77"/>
      <c r="O535" s="77"/>
      <c r="P535" s="114"/>
    </row>
    <row r="536" spans="1:16" ht="14" x14ac:dyDescent="0.15">
      <c r="A536" s="72"/>
      <c r="B536" s="92"/>
      <c r="C536" s="92"/>
      <c r="D536" s="92"/>
      <c r="E536" s="92"/>
      <c r="F536" s="113"/>
      <c r="G536" s="113"/>
      <c r="H536" s="113"/>
      <c r="I536" s="113"/>
      <c r="J536" s="77"/>
      <c r="K536" s="77"/>
      <c r="L536" s="77"/>
      <c r="M536" s="77"/>
      <c r="O536" s="77"/>
      <c r="P536" s="114"/>
    </row>
    <row r="537" spans="1:16" ht="14" x14ac:dyDescent="0.15">
      <c r="A537" s="72"/>
      <c r="B537" s="92"/>
      <c r="C537" s="92"/>
      <c r="D537" s="92"/>
      <c r="E537" s="92"/>
      <c r="F537" s="113"/>
      <c r="G537" s="113"/>
      <c r="H537" s="113"/>
      <c r="I537" s="113"/>
      <c r="J537" s="77"/>
      <c r="K537" s="77"/>
      <c r="L537" s="77"/>
      <c r="M537" s="77"/>
      <c r="O537" s="77"/>
      <c r="P537" s="114"/>
    </row>
    <row r="538" spans="1:16" ht="14" x14ac:dyDescent="0.15">
      <c r="A538" s="72"/>
      <c r="B538" s="92"/>
      <c r="C538" s="92"/>
      <c r="D538" s="92"/>
      <c r="E538" s="92"/>
      <c r="F538" s="113"/>
      <c r="G538" s="113"/>
      <c r="H538" s="113"/>
      <c r="I538" s="113"/>
      <c r="J538" s="77"/>
      <c r="K538" s="77"/>
      <c r="L538" s="77"/>
      <c r="M538" s="77"/>
      <c r="O538" s="77"/>
      <c r="P538" s="114"/>
    </row>
    <row r="539" spans="1:16" ht="14" x14ac:dyDescent="0.15">
      <c r="A539" s="72"/>
      <c r="B539" s="92"/>
      <c r="C539" s="92"/>
      <c r="D539" s="92"/>
      <c r="E539" s="92"/>
      <c r="F539" s="113"/>
      <c r="G539" s="113"/>
      <c r="H539" s="113"/>
      <c r="I539" s="113"/>
      <c r="J539" s="77"/>
      <c r="K539" s="77"/>
      <c r="L539" s="77"/>
      <c r="M539" s="77"/>
      <c r="O539" s="77"/>
      <c r="P539" s="114"/>
    </row>
    <row r="540" spans="1:16" ht="14" x14ac:dyDescent="0.15">
      <c r="A540" s="72"/>
      <c r="B540" s="92"/>
      <c r="C540" s="92"/>
      <c r="D540" s="92"/>
      <c r="E540" s="92"/>
      <c r="F540" s="113"/>
      <c r="G540" s="113"/>
      <c r="H540" s="113"/>
      <c r="I540" s="113"/>
      <c r="J540" s="77"/>
      <c r="K540" s="77"/>
      <c r="L540" s="77"/>
      <c r="M540" s="77"/>
      <c r="O540" s="77"/>
      <c r="P540" s="114"/>
    </row>
    <row r="541" spans="1:16" ht="14" x14ac:dyDescent="0.15">
      <c r="A541" s="72"/>
      <c r="B541" s="92"/>
      <c r="C541" s="92"/>
      <c r="D541" s="92"/>
      <c r="E541" s="92"/>
      <c r="F541" s="113"/>
      <c r="G541" s="113"/>
      <c r="H541" s="113"/>
      <c r="I541" s="113"/>
      <c r="J541" s="77"/>
      <c r="K541" s="77"/>
      <c r="L541" s="77"/>
      <c r="M541" s="77"/>
      <c r="O541" s="77"/>
      <c r="P541" s="114"/>
    </row>
    <row r="542" spans="1:16" ht="14" x14ac:dyDescent="0.15">
      <c r="A542" s="72"/>
      <c r="B542" s="92"/>
      <c r="C542" s="92"/>
      <c r="D542" s="92"/>
      <c r="E542" s="92"/>
      <c r="F542" s="113"/>
      <c r="G542" s="113"/>
      <c r="H542" s="113"/>
      <c r="I542" s="113"/>
      <c r="J542" s="77"/>
      <c r="K542" s="77"/>
      <c r="L542" s="77"/>
      <c r="M542" s="77"/>
      <c r="O542" s="77"/>
      <c r="P542" s="114"/>
    </row>
    <row r="543" spans="1:16" ht="14" x14ac:dyDescent="0.15">
      <c r="A543" s="72"/>
      <c r="B543" s="92"/>
      <c r="C543" s="92"/>
      <c r="D543" s="92"/>
      <c r="E543" s="92"/>
      <c r="F543" s="113"/>
      <c r="G543" s="113"/>
      <c r="H543" s="113"/>
      <c r="I543" s="113"/>
      <c r="J543" s="77"/>
      <c r="K543" s="77"/>
      <c r="L543" s="77"/>
      <c r="M543" s="77"/>
      <c r="O543" s="77"/>
      <c r="P543" s="114"/>
    </row>
    <row r="544" spans="1:16" ht="14" x14ac:dyDescent="0.15">
      <c r="A544" s="72"/>
      <c r="B544" s="92"/>
      <c r="C544" s="92"/>
      <c r="D544" s="92"/>
      <c r="E544" s="92"/>
      <c r="F544" s="113"/>
      <c r="G544" s="113"/>
      <c r="H544" s="113"/>
      <c r="I544" s="113"/>
      <c r="J544" s="77"/>
      <c r="K544" s="77"/>
      <c r="L544" s="77"/>
      <c r="M544" s="77"/>
      <c r="O544" s="77"/>
      <c r="P544" s="114"/>
    </row>
    <row r="545" spans="1:16" ht="14" x14ac:dyDescent="0.15">
      <c r="A545" s="72"/>
      <c r="B545" s="92"/>
      <c r="C545" s="92"/>
      <c r="D545" s="92"/>
      <c r="E545" s="92"/>
      <c r="F545" s="113"/>
      <c r="G545" s="113"/>
      <c r="H545" s="113"/>
      <c r="I545" s="113"/>
      <c r="J545" s="77"/>
      <c r="K545" s="77"/>
      <c r="L545" s="77"/>
      <c r="M545" s="77"/>
      <c r="O545" s="77"/>
      <c r="P545" s="114"/>
    </row>
    <row r="546" spans="1:16" ht="14" x14ac:dyDescent="0.15">
      <c r="A546" s="72"/>
      <c r="B546" s="92"/>
      <c r="C546" s="92"/>
      <c r="D546" s="92"/>
      <c r="E546" s="92"/>
      <c r="F546" s="113"/>
      <c r="G546" s="113"/>
      <c r="H546" s="113"/>
      <c r="I546" s="113"/>
      <c r="J546" s="77"/>
      <c r="K546" s="77"/>
      <c r="L546" s="77"/>
      <c r="M546" s="77"/>
      <c r="O546" s="77"/>
      <c r="P546" s="114"/>
    </row>
    <row r="547" spans="1:16" ht="14" x14ac:dyDescent="0.15">
      <c r="A547" s="72"/>
      <c r="B547" s="92"/>
      <c r="C547" s="92"/>
      <c r="D547" s="92"/>
      <c r="E547" s="92"/>
      <c r="F547" s="113"/>
      <c r="G547" s="113"/>
      <c r="H547" s="113"/>
      <c r="I547" s="113"/>
      <c r="J547" s="77"/>
      <c r="K547" s="77"/>
      <c r="L547" s="77"/>
      <c r="M547" s="77"/>
      <c r="O547" s="77"/>
      <c r="P547" s="114"/>
    </row>
    <row r="548" spans="1:16" ht="14" x14ac:dyDescent="0.15">
      <c r="A548" s="72"/>
      <c r="B548" s="92"/>
      <c r="C548" s="92"/>
      <c r="D548" s="92"/>
      <c r="E548" s="92"/>
      <c r="F548" s="113"/>
      <c r="G548" s="113"/>
      <c r="H548" s="113"/>
      <c r="I548" s="113"/>
      <c r="J548" s="77"/>
      <c r="K548" s="77"/>
      <c r="L548" s="77"/>
      <c r="M548" s="77"/>
      <c r="O548" s="77"/>
      <c r="P548" s="114"/>
    </row>
    <row r="549" spans="1:16" ht="14" x14ac:dyDescent="0.15">
      <c r="A549" s="72"/>
      <c r="B549" s="92"/>
      <c r="C549" s="92"/>
      <c r="D549" s="92"/>
      <c r="E549" s="92"/>
      <c r="F549" s="113"/>
      <c r="G549" s="113"/>
      <c r="H549" s="113"/>
      <c r="I549" s="113"/>
      <c r="J549" s="77"/>
      <c r="K549" s="77"/>
      <c r="L549" s="77"/>
      <c r="M549" s="77"/>
      <c r="O549" s="77"/>
      <c r="P549" s="114"/>
    </row>
    <row r="550" spans="1:16" ht="14" x14ac:dyDescent="0.15">
      <c r="A550" s="72"/>
      <c r="B550" s="92"/>
      <c r="C550" s="92"/>
      <c r="D550" s="92"/>
      <c r="E550" s="92"/>
      <c r="F550" s="113"/>
      <c r="G550" s="113"/>
      <c r="H550" s="113"/>
      <c r="I550" s="113"/>
      <c r="J550" s="77"/>
      <c r="K550" s="77"/>
      <c r="L550" s="77"/>
      <c r="M550" s="77"/>
      <c r="O550" s="77"/>
      <c r="P550" s="114"/>
    </row>
    <row r="551" spans="1:16" ht="14" x14ac:dyDescent="0.15">
      <c r="A551" s="72"/>
      <c r="B551" s="92"/>
      <c r="C551" s="92"/>
      <c r="D551" s="92"/>
      <c r="E551" s="92"/>
      <c r="F551" s="113"/>
      <c r="G551" s="113"/>
      <c r="H551" s="113"/>
      <c r="I551" s="113"/>
      <c r="J551" s="77"/>
      <c r="K551" s="77"/>
      <c r="L551" s="77"/>
      <c r="M551" s="77"/>
      <c r="O551" s="77"/>
      <c r="P551" s="114"/>
    </row>
    <row r="552" spans="1:16" ht="14" x14ac:dyDescent="0.15">
      <c r="A552" s="72"/>
      <c r="B552" s="92"/>
      <c r="C552" s="92"/>
      <c r="D552" s="92"/>
      <c r="E552" s="92"/>
      <c r="F552" s="113"/>
      <c r="G552" s="113"/>
      <c r="H552" s="113"/>
      <c r="I552" s="113"/>
      <c r="J552" s="77"/>
      <c r="K552" s="77"/>
      <c r="L552" s="77"/>
      <c r="M552" s="77"/>
      <c r="O552" s="77"/>
      <c r="P552" s="114"/>
    </row>
    <row r="553" spans="1:16" ht="14" x14ac:dyDescent="0.15">
      <c r="A553" s="72"/>
      <c r="B553" s="92"/>
      <c r="C553" s="92"/>
      <c r="D553" s="92"/>
      <c r="E553" s="92"/>
      <c r="F553" s="113"/>
      <c r="G553" s="113"/>
      <c r="H553" s="113"/>
      <c r="I553" s="113"/>
      <c r="J553" s="77"/>
      <c r="K553" s="77"/>
      <c r="L553" s="77"/>
      <c r="M553" s="77"/>
      <c r="O553" s="77"/>
      <c r="P553" s="114"/>
    </row>
    <row r="554" spans="1:16" ht="14" x14ac:dyDescent="0.15">
      <c r="A554" s="72"/>
      <c r="B554" s="92"/>
      <c r="C554" s="92"/>
      <c r="D554" s="92"/>
      <c r="E554" s="92"/>
      <c r="F554" s="113"/>
      <c r="G554" s="113"/>
      <c r="H554" s="113"/>
      <c r="I554" s="113"/>
      <c r="J554" s="77"/>
      <c r="K554" s="77"/>
      <c r="L554" s="77"/>
      <c r="M554" s="77"/>
      <c r="O554" s="77"/>
      <c r="P554" s="114"/>
    </row>
    <row r="555" spans="1:16" ht="14" x14ac:dyDescent="0.15">
      <c r="A555" s="72"/>
      <c r="B555" s="92"/>
      <c r="C555" s="92"/>
      <c r="D555" s="92"/>
      <c r="E555" s="92"/>
      <c r="F555" s="113"/>
      <c r="G555" s="113"/>
      <c r="H555" s="113"/>
      <c r="I555" s="113"/>
      <c r="J555" s="77"/>
      <c r="K555" s="77"/>
      <c r="L555" s="77"/>
      <c r="M555" s="77"/>
      <c r="O555" s="77"/>
      <c r="P555" s="114"/>
    </row>
    <row r="556" spans="1:16" ht="14" x14ac:dyDescent="0.15">
      <c r="A556" s="72"/>
      <c r="B556" s="92"/>
      <c r="C556" s="92"/>
      <c r="D556" s="92"/>
      <c r="E556" s="92"/>
      <c r="F556" s="113"/>
      <c r="G556" s="113"/>
      <c r="H556" s="113"/>
      <c r="I556" s="113"/>
      <c r="J556" s="77"/>
      <c r="K556" s="77"/>
      <c r="L556" s="77"/>
      <c r="M556" s="77"/>
      <c r="O556" s="77"/>
      <c r="P556" s="114"/>
    </row>
    <row r="557" spans="1:16" ht="14" x14ac:dyDescent="0.15">
      <c r="A557" s="72"/>
      <c r="B557" s="92"/>
      <c r="C557" s="92"/>
      <c r="D557" s="92"/>
      <c r="E557" s="92"/>
      <c r="F557" s="113"/>
      <c r="G557" s="113"/>
      <c r="H557" s="113"/>
      <c r="I557" s="113"/>
      <c r="J557" s="77"/>
      <c r="K557" s="77"/>
      <c r="L557" s="77"/>
      <c r="M557" s="77"/>
      <c r="O557" s="77"/>
      <c r="P557" s="114"/>
    </row>
    <row r="558" spans="1:16" ht="14" x14ac:dyDescent="0.15">
      <c r="A558" s="72"/>
      <c r="B558" s="92"/>
      <c r="C558" s="92"/>
      <c r="D558" s="92"/>
      <c r="E558" s="92"/>
      <c r="F558" s="113"/>
      <c r="G558" s="113"/>
      <c r="H558" s="113"/>
      <c r="I558" s="113"/>
      <c r="J558" s="77"/>
      <c r="K558" s="77"/>
      <c r="L558" s="77"/>
      <c r="M558" s="77"/>
      <c r="O558" s="77"/>
      <c r="P558" s="114"/>
    </row>
    <row r="559" spans="1:16" ht="14" x14ac:dyDescent="0.15">
      <c r="A559" s="72"/>
      <c r="B559" s="92"/>
      <c r="C559" s="92"/>
      <c r="D559" s="92"/>
      <c r="E559" s="92"/>
      <c r="F559" s="113"/>
      <c r="G559" s="113"/>
      <c r="H559" s="113"/>
      <c r="I559" s="113"/>
      <c r="J559" s="77"/>
      <c r="K559" s="77"/>
      <c r="L559" s="77"/>
      <c r="M559" s="77"/>
      <c r="O559" s="77"/>
      <c r="P559" s="114"/>
    </row>
    <row r="560" spans="1:16" ht="14" x14ac:dyDescent="0.15">
      <c r="A560" s="72"/>
      <c r="B560" s="92"/>
      <c r="C560" s="92"/>
      <c r="D560" s="92"/>
      <c r="E560" s="92"/>
      <c r="F560" s="113"/>
      <c r="G560" s="113"/>
      <c r="H560" s="113"/>
      <c r="I560" s="113"/>
      <c r="J560" s="77"/>
      <c r="K560" s="77"/>
      <c r="L560" s="77"/>
      <c r="M560" s="77"/>
      <c r="O560" s="77"/>
      <c r="P560" s="114"/>
    </row>
    <row r="561" spans="1:16" ht="14" x14ac:dyDescent="0.15">
      <c r="A561" s="72"/>
      <c r="B561" s="92"/>
      <c r="C561" s="92"/>
      <c r="D561" s="92"/>
      <c r="E561" s="92"/>
      <c r="F561" s="113"/>
      <c r="G561" s="113"/>
      <c r="H561" s="113"/>
      <c r="I561" s="113"/>
      <c r="J561" s="77"/>
      <c r="K561" s="77"/>
      <c r="L561" s="77"/>
      <c r="M561" s="77"/>
      <c r="O561" s="77"/>
      <c r="P561" s="114"/>
    </row>
    <row r="562" spans="1:16" ht="14" x14ac:dyDescent="0.15">
      <c r="A562" s="72"/>
      <c r="B562" s="92"/>
      <c r="C562" s="92"/>
      <c r="D562" s="92"/>
      <c r="E562" s="92"/>
      <c r="F562" s="113"/>
      <c r="G562" s="113"/>
      <c r="H562" s="113"/>
      <c r="I562" s="113"/>
      <c r="J562" s="77"/>
      <c r="K562" s="77"/>
      <c r="L562" s="77"/>
      <c r="M562" s="77"/>
      <c r="O562" s="77"/>
      <c r="P562" s="114"/>
    </row>
    <row r="563" spans="1:16" ht="14" x14ac:dyDescent="0.15">
      <c r="A563" s="72"/>
      <c r="B563" s="92"/>
      <c r="C563" s="92"/>
      <c r="D563" s="92"/>
      <c r="E563" s="92"/>
      <c r="F563" s="113"/>
      <c r="G563" s="113"/>
      <c r="H563" s="113"/>
      <c r="I563" s="113"/>
      <c r="J563" s="77"/>
      <c r="K563" s="77"/>
      <c r="L563" s="77"/>
      <c r="M563" s="77"/>
      <c r="O563" s="77"/>
      <c r="P563" s="114"/>
    </row>
    <row r="564" spans="1:16" ht="14" x14ac:dyDescent="0.15">
      <c r="A564" s="72"/>
      <c r="B564" s="92"/>
      <c r="C564" s="92"/>
      <c r="D564" s="92"/>
      <c r="E564" s="92"/>
      <c r="F564" s="113"/>
      <c r="G564" s="113"/>
      <c r="H564" s="113"/>
      <c r="I564" s="113"/>
      <c r="J564" s="77"/>
      <c r="K564" s="77"/>
      <c r="L564" s="77"/>
      <c r="M564" s="77"/>
      <c r="O564" s="77"/>
      <c r="P564" s="114"/>
    </row>
    <row r="565" spans="1:16" ht="14" x14ac:dyDescent="0.15">
      <c r="A565" s="72"/>
      <c r="B565" s="92"/>
      <c r="C565" s="92"/>
      <c r="D565" s="92"/>
      <c r="E565" s="92"/>
      <c r="F565" s="113"/>
      <c r="G565" s="113"/>
      <c r="H565" s="113"/>
      <c r="I565" s="113"/>
      <c r="J565" s="77"/>
      <c r="K565" s="77"/>
      <c r="L565" s="77"/>
      <c r="M565" s="77"/>
      <c r="O565" s="77"/>
      <c r="P565" s="114"/>
    </row>
    <row r="566" spans="1:16" ht="14" x14ac:dyDescent="0.15">
      <c r="A566" s="72"/>
      <c r="B566" s="92"/>
      <c r="C566" s="92"/>
      <c r="D566" s="92"/>
      <c r="E566" s="92"/>
      <c r="F566" s="113"/>
      <c r="G566" s="113"/>
      <c r="H566" s="113"/>
      <c r="I566" s="113"/>
      <c r="J566" s="77"/>
      <c r="K566" s="77"/>
      <c r="L566" s="77"/>
      <c r="M566" s="77"/>
      <c r="O566" s="77"/>
      <c r="P566" s="114"/>
    </row>
    <row r="567" spans="1:16" ht="14" x14ac:dyDescent="0.15">
      <c r="A567" s="72"/>
      <c r="B567" s="92"/>
      <c r="C567" s="92"/>
      <c r="D567" s="92"/>
      <c r="E567" s="92"/>
      <c r="F567" s="113"/>
      <c r="G567" s="113"/>
      <c r="H567" s="113"/>
      <c r="I567" s="113"/>
      <c r="J567" s="77"/>
      <c r="K567" s="77"/>
      <c r="L567" s="77"/>
      <c r="M567" s="77"/>
      <c r="O567" s="77"/>
      <c r="P567" s="114"/>
    </row>
    <row r="568" spans="1:16" ht="14" x14ac:dyDescent="0.15">
      <c r="A568" s="72"/>
      <c r="B568" s="92"/>
      <c r="C568" s="92"/>
      <c r="D568" s="92"/>
      <c r="E568" s="92"/>
      <c r="F568" s="113"/>
      <c r="G568" s="113"/>
      <c r="H568" s="113"/>
      <c r="I568" s="113"/>
      <c r="J568" s="77"/>
      <c r="K568" s="77"/>
      <c r="L568" s="77"/>
      <c r="M568" s="77"/>
      <c r="O568" s="77"/>
      <c r="P568" s="114"/>
    </row>
    <row r="569" spans="1:16" ht="14" x14ac:dyDescent="0.15">
      <c r="A569" s="72"/>
      <c r="B569" s="92"/>
      <c r="C569" s="92"/>
      <c r="D569" s="92"/>
      <c r="E569" s="92"/>
      <c r="F569" s="113"/>
      <c r="G569" s="113"/>
      <c r="H569" s="113"/>
      <c r="I569" s="113"/>
      <c r="J569" s="77"/>
      <c r="K569" s="77"/>
      <c r="L569" s="77"/>
      <c r="M569" s="77"/>
      <c r="O569" s="77"/>
      <c r="P569" s="114"/>
    </row>
    <row r="570" spans="1:16" ht="14" x14ac:dyDescent="0.15">
      <c r="A570" s="72"/>
      <c r="B570" s="92"/>
      <c r="C570" s="92"/>
      <c r="D570" s="92"/>
      <c r="E570" s="92"/>
      <c r="F570" s="113"/>
      <c r="G570" s="113"/>
      <c r="H570" s="113"/>
      <c r="I570" s="113"/>
      <c r="J570" s="77"/>
      <c r="K570" s="77"/>
      <c r="L570" s="77"/>
      <c r="M570" s="77"/>
      <c r="O570" s="77"/>
      <c r="P570" s="114"/>
    </row>
    <row r="571" spans="1:16" ht="14" x14ac:dyDescent="0.15">
      <c r="A571" s="72"/>
      <c r="B571" s="92"/>
      <c r="C571" s="92"/>
      <c r="D571" s="92"/>
      <c r="E571" s="92"/>
      <c r="F571" s="113"/>
      <c r="G571" s="113"/>
      <c r="H571" s="113"/>
      <c r="I571" s="113"/>
      <c r="J571" s="77"/>
      <c r="K571" s="77"/>
      <c r="L571" s="77"/>
      <c r="M571" s="77"/>
      <c r="O571" s="77"/>
      <c r="P571" s="114"/>
    </row>
    <row r="572" spans="1:16" ht="14" x14ac:dyDescent="0.15">
      <c r="A572" s="72"/>
      <c r="B572" s="92"/>
      <c r="C572" s="92"/>
      <c r="D572" s="92"/>
      <c r="E572" s="92"/>
      <c r="F572" s="113"/>
      <c r="G572" s="113"/>
      <c r="H572" s="113"/>
      <c r="I572" s="113"/>
      <c r="J572" s="77"/>
      <c r="K572" s="77"/>
      <c r="L572" s="77"/>
      <c r="M572" s="77"/>
      <c r="O572" s="77"/>
      <c r="P572" s="114"/>
    </row>
    <row r="573" spans="1:16" ht="14" x14ac:dyDescent="0.15">
      <c r="A573" s="72"/>
      <c r="B573" s="92"/>
      <c r="C573" s="92"/>
      <c r="D573" s="92"/>
      <c r="E573" s="92"/>
      <c r="F573" s="113"/>
      <c r="G573" s="113"/>
      <c r="H573" s="113"/>
      <c r="I573" s="113"/>
      <c r="J573" s="77"/>
      <c r="K573" s="77"/>
      <c r="L573" s="77"/>
      <c r="M573" s="77"/>
      <c r="O573" s="77"/>
      <c r="P573" s="114"/>
    </row>
    <row r="574" spans="1:16" ht="14" x14ac:dyDescent="0.15">
      <c r="A574" s="72"/>
      <c r="B574" s="92"/>
      <c r="C574" s="92"/>
      <c r="D574" s="92"/>
      <c r="E574" s="92"/>
      <c r="F574" s="113"/>
      <c r="G574" s="113"/>
      <c r="H574" s="113"/>
      <c r="I574" s="113"/>
      <c r="J574" s="77"/>
      <c r="K574" s="77"/>
      <c r="L574" s="77"/>
      <c r="M574" s="77"/>
      <c r="O574" s="77"/>
      <c r="P574" s="114"/>
    </row>
    <row r="575" spans="1:16" ht="14" x14ac:dyDescent="0.15">
      <c r="A575" s="72"/>
      <c r="B575" s="92"/>
      <c r="C575" s="92"/>
      <c r="D575" s="92"/>
      <c r="E575" s="92"/>
      <c r="F575" s="113"/>
      <c r="G575" s="113"/>
      <c r="H575" s="113"/>
      <c r="I575" s="113"/>
      <c r="J575" s="77"/>
      <c r="K575" s="77"/>
      <c r="L575" s="77"/>
      <c r="M575" s="77"/>
      <c r="O575" s="77"/>
      <c r="P575" s="114"/>
    </row>
    <row r="576" spans="1:16" ht="14" x14ac:dyDescent="0.15">
      <c r="A576" s="72"/>
      <c r="B576" s="92"/>
      <c r="C576" s="92"/>
      <c r="D576" s="92"/>
      <c r="E576" s="92"/>
      <c r="F576" s="113"/>
      <c r="G576" s="113"/>
      <c r="H576" s="113"/>
      <c r="I576" s="113"/>
      <c r="J576" s="77"/>
      <c r="K576" s="77"/>
      <c r="L576" s="77"/>
      <c r="M576" s="77"/>
      <c r="O576" s="77"/>
      <c r="P576" s="114"/>
    </row>
    <row r="577" spans="1:16" ht="14" x14ac:dyDescent="0.15">
      <c r="A577" s="72"/>
      <c r="B577" s="92"/>
      <c r="C577" s="92"/>
      <c r="D577" s="92"/>
      <c r="E577" s="92"/>
      <c r="F577" s="113"/>
      <c r="G577" s="113"/>
      <c r="H577" s="113"/>
      <c r="I577" s="113"/>
      <c r="J577" s="77"/>
      <c r="K577" s="77"/>
      <c r="L577" s="77"/>
      <c r="M577" s="77"/>
      <c r="O577" s="77"/>
      <c r="P577" s="114"/>
    </row>
    <row r="578" spans="1:16" ht="14" x14ac:dyDescent="0.15">
      <c r="A578" s="72"/>
      <c r="B578" s="92"/>
      <c r="C578" s="92"/>
      <c r="D578" s="92"/>
      <c r="E578" s="92"/>
      <c r="F578" s="113"/>
      <c r="G578" s="113"/>
      <c r="H578" s="113"/>
      <c r="I578" s="113"/>
      <c r="J578" s="77"/>
      <c r="K578" s="77"/>
      <c r="L578" s="77"/>
      <c r="M578" s="77"/>
      <c r="O578" s="77"/>
      <c r="P578" s="114"/>
    </row>
    <row r="579" spans="1:16" ht="14" x14ac:dyDescent="0.15">
      <c r="A579" s="72"/>
      <c r="B579" s="92"/>
      <c r="C579" s="92"/>
      <c r="D579" s="92"/>
      <c r="E579" s="92"/>
      <c r="F579" s="113"/>
      <c r="G579" s="113"/>
      <c r="H579" s="113"/>
      <c r="I579" s="113"/>
      <c r="J579" s="77"/>
      <c r="K579" s="77"/>
      <c r="L579" s="77"/>
      <c r="M579" s="77"/>
      <c r="O579" s="77"/>
      <c r="P579" s="114"/>
    </row>
    <row r="580" spans="1:16" ht="14" x14ac:dyDescent="0.15">
      <c r="A580" s="72"/>
      <c r="B580" s="92"/>
      <c r="C580" s="92"/>
      <c r="D580" s="92"/>
      <c r="E580" s="92"/>
      <c r="F580" s="113"/>
      <c r="G580" s="113"/>
      <c r="H580" s="113"/>
      <c r="I580" s="113"/>
      <c r="J580" s="77"/>
      <c r="K580" s="77"/>
      <c r="L580" s="77"/>
      <c r="M580" s="77"/>
      <c r="O580" s="77"/>
      <c r="P580" s="114"/>
    </row>
    <row r="581" spans="1:16" ht="14" x14ac:dyDescent="0.15">
      <c r="A581" s="72"/>
      <c r="B581" s="92"/>
      <c r="C581" s="92"/>
      <c r="D581" s="92"/>
      <c r="E581" s="92"/>
      <c r="F581" s="113"/>
      <c r="G581" s="113"/>
      <c r="H581" s="113"/>
      <c r="I581" s="113"/>
      <c r="J581" s="77"/>
      <c r="K581" s="77"/>
      <c r="L581" s="77"/>
      <c r="M581" s="77"/>
      <c r="O581" s="77"/>
      <c r="P581" s="114"/>
    </row>
    <row r="582" spans="1:16" ht="14" x14ac:dyDescent="0.15">
      <c r="A582" s="72"/>
      <c r="B582" s="92"/>
      <c r="C582" s="92"/>
      <c r="D582" s="92"/>
      <c r="E582" s="92"/>
      <c r="F582" s="113"/>
      <c r="G582" s="113"/>
      <c r="H582" s="113"/>
      <c r="I582" s="113"/>
      <c r="J582" s="77"/>
      <c r="K582" s="77"/>
      <c r="L582" s="77"/>
      <c r="M582" s="77"/>
      <c r="O582" s="77"/>
      <c r="P582" s="114"/>
    </row>
    <row r="583" spans="1:16" ht="14" x14ac:dyDescent="0.15">
      <c r="A583" s="72"/>
      <c r="B583" s="92"/>
      <c r="C583" s="92"/>
      <c r="D583" s="92"/>
      <c r="E583" s="92"/>
      <c r="F583" s="113"/>
      <c r="G583" s="113"/>
      <c r="H583" s="113"/>
      <c r="I583" s="113"/>
      <c r="J583" s="77"/>
      <c r="K583" s="77"/>
      <c r="L583" s="77"/>
      <c r="M583" s="77"/>
      <c r="O583" s="77"/>
      <c r="P583" s="114"/>
    </row>
    <row r="584" spans="1:16" ht="14" x14ac:dyDescent="0.15">
      <c r="A584" s="72"/>
      <c r="B584" s="92"/>
      <c r="C584" s="92"/>
      <c r="D584" s="92"/>
      <c r="E584" s="92"/>
      <c r="F584" s="113"/>
      <c r="G584" s="113"/>
      <c r="H584" s="113"/>
      <c r="I584" s="113"/>
      <c r="J584" s="77"/>
      <c r="K584" s="77"/>
      <c r="L584" s="77"/>
      <c r="M584" s="77"/>
      <c r="O584" s="77"/>
      <c r="P584" s="114"/>
    </row>
    <row r="585" spans="1:16" ht="14" x14ac:dyDescent="0.15">
      <c r="A585" s="72"/>
      <c r="B585" s="92"/>
      <c r="C585" s="92"/>
      <c r="D585" s="92"/>
      <c r="E585" s="92"/>
      <c r="F585" s="113"/>
      <c r="G585" s="113"/>
      <c r="H585" s="113"/>
      <c r="I585" s="113"/>
      <c r="J585" s="77"/>
      <c r="K585" s="77"/>
      <c r="L585" s="77"/>
      <c r="M585" s="77"/>
      <c r="O585" s="77"/>
      <c r="P585" s="114"/>
    </row>
    <row r="586" spans="1:16" ht="14" x14ac:dyDescent="0.15">
      <c r="A586" s="72"/>
      <c r="B586" s="92"/>
      <c r="C586" s="92"/>
      <c r="D586" s="92"/>
      <c r="E586" s="92"/>
      <c r="F586" s="113"/>
      <c r="G586" s="113"/>
      <c r="H586" s="113"/>
      <c r="I586" s="113"/>
      <c r="J586" s="77"/>
      <c r="K586" s="77"/>
      <c r="L586" s="77"/>
      <c r="M586" s="77"/>
      <c r="O586" s="77"/>
      <c r="P586" s="114"/>
    </row>
    <row r="587" spans="1:16" ht="14" x14ac:dyDescent="0.15">
      <c r="A587" s="72"/>
      <c r="B587" s="92"/>
      <c r="C587" s="92"/>
      <c r="D587" s="92"/>
      <c r="E587" s="92"/>
      <c r="F587" s="113"/>
      <c r="G587" s="113"/>
      <c r="H587" s="113"/>
      <c r="I587" s="113"/>
      <c r="J587" s="77"/>
      <c r="K587" s="77"/>
      <c r="L587" s="77"/>
      <c r="M587" s="77"/>
      <c r="O587" s="77"/>
      <c r="P587" s="114"/>
    </row>
    <row r="588" spans="1:16" ht="14" x14ac:dyDescent="0.15">
      <c r="A588" s="72"/>
      <c r="B588" s="92"/>
      <c r="C588" s="92"/>
      <c r="D588" s="92"/>
      <c r="E588" s="92"/>
      <c r="F588" s="113"/>
      <c r="G588" s="113"/>
      <c r="H588" s="113"/>
      <c r="I588" s="113"/>
      <c r="J588" s="77"/>
      <c r="K588" s="77"/>
      <c r="L588" s="77"/>
      <c r="M588" s="77"/>
      <c r="O588" s="77"/>
      <c r="P588" s="114"/>
    </row>
    <row r="589" spans="1:16" ht="14" x14ac:dyDescent="0.15">
      <c r="A589" s="72"/>
      <c r="B589" s="92"/>
      <c r="C589" s="92"/>
      <c r="D589" s="92"/>
      <c r="E589" s="92"/>
      <c r="F589" s="113"/>
      <c r="G589" s="113"/>
      <c r="H589" s="113"/>
      <c r="I589" s="113"/>
      <c r="J589" s="77"/>
      <c r="K589" s="77"/>
      <c r="L589" s="77"/>
      <c r="M589" s="77"/>
      <c r="O589" s="77"/>
      <c r="P589" s="114"/>
    </row>
    <row r="590" spans="1:16" ht="14" x14ac:dyDescent="0.15">
      <c r="A590" s="72"/>
      <c r="B590" s="92"/>
      <c r="C590" s="92"/>
      <c r="D590" s="92"/>
      <c r="E590" s="92"/>
      <c r="F590" s="113"/>
      <c r="G590" s="113"/>
      <c r="H590" s="113"/>
      <c r="I590" s="113"/>
      <c r="J590" s="77"/>
      <c r="K590" s="77"/>
      <c r="L590" s="77"/>
      <c r="M590" s="77"/>
      <c r="O590" s="77"/>
      <c r="P590" s="114"/>
    </row>
    <row r="591" spans="1:16" ht="14" x14ac:dyDescent="0.15">
      <c r="A591" s="72"/>
      <c r="B591" s="92"/>
      <c r="C591" s="92"/>
      <c r="D591" s="92"/>
      <c r="E591" s="92"/>
      <c r="F591" s="113"/>
      <c r="G591" s="113"/>
      <c r="H591" s="113"/>
      <c r="I591" s="113"/>
      <c r="J591" s="77"/>
      <c r="K591" s="77"/>
      <c r="L591" s="77"/>
      <c r="M591" s="77"/>
      <c r="O591" s="77"/>
      <c r="P591" s="114"/>
    </row>
    <row r="592" spans="1:16" ht="14" x14ac:dyDescent="0.15">
      <c r="A592" s="72"/>
      <c r="B592" s="92"/>
      <c r="C592" s="92"/>
      <c r="D592" s="92"/>
      <c r="E592" s="92"/>
      <c r="F592" s="113"/>
      <c r="G592" s="113"/>
      <c r="H592" s="113"/>
      <c r="I592" s="113"/>
      <c r="J592" s="77"/>
      <c r="K592" s="77"/>
      <c r="L592" s="77"/>
      <c r="M592" s="77"/>
      <c r="O592" s="77"/>
      <c r="P592" s="114"/>
    </row>
    <row r="593" spans="1:16" ht="14" x14ac:dyDescent="0.15">
      <c r="A593" s="72"/>
      <c r="B593" s="92"/>
      <c r="C593" s="92"/>
      <c r="D593" s="92"/>
      <c r="E593" s="92"/>
      <c r="F593" s="113"/>
      <c r="G593" s="113"/>
      <c r="H593" s="113"/>
      <c r="I593" s="113"/>
      <c r="J593" s="77"/>
      <c r="K593" s="77"/>
      <c r="L593" s="77"/>
      <c r="M593" s="77"/>
      <c r="O593" s="77"/>
      <c r="P593" s="114"/>
    </row>
    <row r="594" spans="1:16" ht="14" x14ac:dyDescent="0.15">
      <c r="A594" s="72"/>
      <c r="B594" s="159"/>
      <c r="C594" s="159"/>
      <c r="D594" s="159"/>
      <c r="E594" s="159"/>
      <c r="F594" s="113"/>
      <c r="G594" s="113"/>
      <c r="H594" s="113"/>
      <c r="I594" s="113"/>
      <c r="J594" s="77"/>
      <c r="K594" s="77"/>
      <c r="L594" s="77"/>
      <c r="M594" s="77"/>
      <c r="O594" s="77"/>
      <c r="P594" s="114"/>
    </row>
    <row r="595" spans="1:16" ht="14" x14ac:dyDescent="0.15">
      <c r="A595" s="72"/>
      <c r="B595" s="92"/>
      <c r="C595" s="92"/>
      <c r="D595" s="92"/>
      <c r="E595" s="92"/>
      <c r="F595" s="113"/>
      <c r="G595" s="113"/>
      <c r="H595" s="113"/>
      <c r="I595" s="113"/>
      <c r="J595" s="77"/>
      <c r="K595" s="77"/>
      <c r="L595" s="77"/>
      <c r="M595" s="77"/>
      <c r="O595" s="77"/>
      <c r="P595" s="114"/>
    </row>
    <row r="596" spans="1:16" ht="14" x14ac:dyDescent="0.15">
      <c r="A596" s="72"/>
      <c r="B596" s="92"/>
      <c r="C596" s="92"/>
      <c r="D596" s="92"/>
      <c r="E596" s="92"/>
      <c r="F596" s="113"/>
      <c r="G596" s="113"/>
      <c r="H596" s="113"/>
      <c r="I596" s="113"/>
      <c r="J596" s="77"/>
      <c r="K596" s="77"/>
      <c r="L596" s="77"/>
      <c r="M596" s="77"/>
      <c r="O596" s="77"/>
      <c r="P596" s="114"/>
    </row>
    <row r="597" spans="1:16" ht="14" x14ac:dyDescent="0.15">
      <c r="A597" s="72"/>
      <c r="B597" s="159"/>
      <c r="C597" s="159"/>
      <c r="D597" s="159"/>
      <c r="E597" s="159"/>
      <c r="F597" s="113"/>
      <c r="G597" s="113"/>
      <c r="H597" s="113"/>
      <c r="I597" s="113"/>
      <c r="J597" s="77"/>
      <c r="K597" s="77"/>
      <c r="L597" s="77"/>
      <c r="M597" s="77"/>
      <c r="O597" s="77"/>
      <c r="P597" s="114"/>
    </row>
    <row r="598" spans="1:16" ht="14" x14ac:dyDescent="0.15">
      <c r="A598" s="72"/>
      <c r="B598" s="92"/>
      <c r="C598" s="92"/>
      <c r="D598" s="92"/>
      <c r="E598" s="92"/>
      <c r="F598" s="113"/>
      <c r="G598" s="113"/>
      <c r="H598" s="113"/>
      <c r="I598" s="113"/>
      <c r="J598" s="77"/>
      <c r="K598" s="77"/>
      <c r="L598" s="77"/>
      <c r="M598" s="77"/>
      <c r="O598" s="77"/>
      <c r="P598" s="114"/>
    </row>
    <row r="599" spans="1:16" ht="14" x14ac:dyDescent="0.15">
      <c r="A599" s="72"/>
      <c r="B599" s="92"/>
      <c r="C599" s="92"/>
      <c r="D599" s="92"/>
      <c r="E599" s="92"/>
      <c r="F599" s="113"/>
      <c r="G599" s="113"/>
      <c r="H599" s="113"/>
      <c r="I599" s="113"/>
      <c r="J599" s="77"/>
      <c r="K599" s="77"/>
      <c r="L599" s="77"/>
      <c r="M599" s="77"/>
      <c r="O599" s="77"/>
      <c r="P599" s="114"/>
    </row>
    <row r="600" spans="1:16" ht="14" x14ac:dyDescent="0.15">
      <c r="A600" s="72"/>
      <c r="B600" s="92"/>
      <c r="C600" s="92"/>
      <c r="D600" s="92"/>
      <c r="E600" s="92"/>
      <c r="F600" s="113"/>
      <c r="G600" s="113"/>
      <c r="H600" s="113"/>
      <c r="I600" s="113"/>
      <c r="J600" s="77"/>
      <c r="K600" s="77"/>
      <c r="L600" s="77"/>
      <c r="M600" s="77"/>
      <c r="O600" s="77"/>
      <c r="P600" s="114"/>
    </row>
    <row r="601" spans="1:16" ht="14" x14ac:dyDescent="0.15">
      <c r="A601" s="72"/>
      <c r="B601" s="92"/>
      <c r="C601" s="92"/>
      <c r="D601" s="92"/>
      <c r="E601" s="92"/>
      <c r="F601" s="113"/>
      <c r="G601" s="113"/>
      <c r="H601" s="113"/>
      <c r="I601" s="113"/>
      <c r="J601" s="77"/>
      <c r="K601" s="77"/>
      <c r="L601" s="77"/>
      <c r="M601" s="77"/>
      <c r="O601" s="77"/>
      <c r="P601" s="114"/>
    </row>
    <row r="602" spans="1:16" ht="14" x14ac:dyDescent="0.15">
      <c r="A602" s="72"/>
      <c r="B602" s="92"/>
      <c r="C602" s="92"/>
      <c r="D602" s="92"/>
      <c r="E602" s="92"/>
      <c r="F602" s="113"/>
      <c r="G602" s="113"/>
      <c r="H602" s="113"/>
      <c r="I602" s="113"/>
      <c r="J602" s="77"/>
      <c r="K602" s="77"/>
      <c r="L602" s="77"/>
      <c r="M602" s="77"/>
      <c r="O602" s="77"/>
      <c r="P602" s="114"/>
    </row>
    <row r="603" spans="1:16" ht="14" x14ac:dyDescent="0.15">
      <c r="A603" s="72"/>
      <c r="B603" s="92"/>
      <c r="C603" s="92"/>
      <c r="D603" s="92"/>
      <c r="E603" s="92"/>
      <c r="F603" s="113"/>
      <c r="G603" s="113"/>
      <c r="H603" s="113"/>
      <c r="I603" s="113"/>
      <c r="J603" s="77"/>
      <c r="K603" s="77"/>
      <c r="L603" s="77"/>
      <c r="M603" s="77"/>
      <c r="O603" s="77"/>
      <c r="P603" s="114"/>
    </row>
    <row r="604" spans="1:16" ht="14" x14ac:dyDescent="0.15">
      <c r="A604" s="72"/>
      <c r="B604" s="92"/>
      <c r="C604" s="92"/>
      <c r="D604" s="92"/>
      <c r="E604" s="92"/>
      <c r="F604" s="113"/>
      <c r="G604" s="113"/>
      <c r="H604" s="113"/>
      <c r="I604" s="113"/>
      <c r="J604" s="77"/>
      <c r="K604" s="77"/>
      <c r="L604" s="77"/>
      <c r="M604" s="77"/>
      <c r="O604" s="77"/>
      <c r="P604" s="114"/>
    </row>
    <row r="605" spans="1:16" ht="14" x14ac:dyDescent="0.15">
      <c r="A605" s="72"/>
      <c r="B605" s="92"/>
      <c r="C605" s="92"/>
      <c r="D605" s="92"/>
      <c r="E605" s="92"/>
      <c r="F605" s="113"/>
      <c r="G605" s="113"/>
      <c r="H605" s="113"/>
      <c r="I605" s="113"/>
      <c r="J605" s="77"/>
      <c r="K605" s="77"/>
      <c r="L605" s="77"/>
      <c r="M605" s="77"/>
      <c r="O605" s="77"/>
      <c r="P605" s="114"/>
    </row>
    <row r="606" spans="1:16" ht="14" x14ac:dyDescent="0.15">
      <c r="A606" s="72"/>
      <c r="B606" s="92"/>
      <c r="C606" s="92"/>
      <c r="D606" s="92"/>
      <c r="E606" s="92"/>
      <c r="F606" s="113"/>
      <c r="G606" s="113"/>
      <c r="H606" s="113"/>
      <c r="I606" s="113"/>
      <c r="J606" s="77"/>
      <c r="K606" s="77"/>
      <c r="L606" s="77"/>
      <c r="M606" s="77"/>
      <c r="O606" s="77"/>
      <c r="P606" s="114"/>
    </row>
    <row r="607" spans="1:16" ht="14" x14ac:dyDescent="0.15">
      <c r="A607" s="72"/>
      <c r="B607" s="92"/>
      <c r="C607" s="92"/>
      <c r="D607" s="92"/>
      <c r="E607" s="92"/>
      <c r="F607" s="113"/>
      <c r="G607" s="113"/>
      <c r="H607" s="113"/>
      <c r="I607" s="113"/>
      <c r="J607" s="77"/>
      <c r="K607" s="77"/>
      <c r="L607" s="77"/>
      <c r="M607" s="77"/>
      <c r="O607" s="77"/>
      <c r="P607" s="114"/>
    </row>
    <row r="608" spans="1:16" ht="14" x14ac:dyDescent="0.15">
      <c r="A608" s="72"/>
      <c r="B608" s="92"/>
      <c r="C608" s="92"/>
      <c r="D608" s="92"/>
      <c r="E608" s="92"/>
      <c r="F608" s="113"/>
      <c r="G608" s="113"/>
      <c r="H608" s="113"/>
      <c r="I608" s="113"/>
      <c r="J608" s="77"/>
      <c r="K608" s="77"/>
      <c r="L608" s="77"/>
      <c r="M608" s="77"/>
      <c r="O608" s="77"/>
      <c r="P608" s="114"/>
    </row>
    <row r="609" spans="1:16" ht="14" x14ac:dyDescent="0.15">
      <c r="A609" s="72"/>
      <c r="B609" s="92"/>
      <c r="C609" s="92"/>
      <c r="D609" s="92"/>
      <c r="E609" s="92"/>
      <c r="F609" s="113"/>
      <c r="G609" s="113"/>
      <c r="H609" s="113"/>
      <c r="I609" s="113"/>
      <c r="J609" s="77"/>
      <c r="K609" s="77"/>
      <c r="L609" s="77"/>
      <c r="M609" s="77"/>
      <c r="O609" s="77"/>
      <c r="P609" s="114"/>
    </row>
    <row r="610" spans="1:16" ht="14" x14ac:dyDescent="0.15">
      <c r="A610" s="72"/>
      <c r="B610" s="92"/>
      <c r="C610" s="92"/>
      <c r="D610" s="92"/>
      <c r="E610" s="92"/>
      <c r="F610" s="113"/>
      <c r="G610" s="113"/>
      <c r="H610" s="113"/>
      <c r="I610" s="113"/>
      <c r="J610" s="77"/>
      <c r="K610" s="77"/>
      <c r="L610" s="77"/>
      <c r="M610" s="77"/>
      <c r="O610" s="77"/>
      <c r="P610" s="114"/>
    </row>
    <row r="611" spans="1:16" ht="14" x14ac:dyDescent="0.15">
      <c r="A611" s="72"/>
      <c r="B611" s="92"/>
      <c r="C611" s="92"/>
      <c r="D611" s="92"/>
      <c r="E611" s="92"/>
      <c r="F611" s="113"/>
      <c r="G611" s="113"/>
      <c r="H611" s="113"/>
      <c r="I611" s="113"/>
      <c r="J611" s="77"/>
      <c r="K611" s="77"/>
      <c r="L611" s="77"/>
      <c r="M611" s="77"/>
      <c r="O611" s="77"/>
      <c r="P611" s="114"/>
    </row>
    <row r="612" spans="1:16" ht="14" x14ac:dyDescent="0.15">
      <c r="A612" s="72"/>
      <c r="B612" s="92"/>
      <c r="C612" s="92"/>
      <c r="D612" s="92"/>
      <c r="E612" s="92"/>
      <c r="F612" s="113"/>
      <c r="G612" s="113"/>
      <c r="H612" s="113"/>
      <c r="I612" s="113"/>
      <c r="J612" s="77"/>
      <c r="K612" s="77"/>
      <c r="L612" s="77"/>
      <c r="M612" s="77"/>
      <c r="O612" s="77"/>
      <c r="P612" s="114"/>
    </row>
    <row r="613" spans="1:16" ht="14" x14ac:dyDescent="0.15">
      <c r="A613" s="72"/>
      <c r="B613" s="92"/>
      <c r="C613" s="92"/>
      <c r="D613" s="92"/>
      <c r="E613" s="92"/>
      <c r="F613" s="113"/>
      <c r="G613" s="113"/>
      <c r="H613" s="113"/>
      <c r="I613" s="113"/>
      <c r="J613" s="77"/>
      <c r="K613" s="77"/>
      <c r="L613" s="77"/>
      <c r="M613" s="77"/>
      <c r="O613" s="77"/>
      <c r="P613" s="114"/>
    </row>
    <row r="614" spans="1:16" ht="14" x14ac:dyDescent="0.15">
      <c r="A614" s="72"/>
      <c r="B614" s="92"/>
      <c r="C614" s="92"/>
      <c r="D614" s="92"/>
      <c r="E614" s="92"/>
      <c r="F614" s="113"/>
      <c r="G614" s="113"/>
      <c r="H614" s="113"/>
      <c r="I614" s="113"/>
      <c r="J614" s="77"/>
      <c r="K614" s="77"/>
      <c r="L614" s="77"/>
      <c r="M614" s="77"/>
      <c r="O614" s="77"/>
      <c r="P614" s="114"/>
    </row>
    <row r="615" spans="1:16" ht="14" x14ac:dyDescent="0.15">
      <c r="A615" s="72"/>
      <c r="B615" s="92"/>
      <c r="C615" s="92"/>
      <c r="D615" s="92"/>
      <c r="E615" s="92"/>
      <c r="F615" s="113"/>
      <c r="G615" s="113"/>
      <c r="H615" s="113"/>
      <c r="I615" s="113"/>
      <c r="J615" s="77"/>
      <c r="K615" s="77"/>
      <c r="L615" s="77"/>
      <c r="M615" s="77"/>
      <c r="O615" s="77"/>
      <c r="P615" s="114"/>
    </row>
    <row r="616" spans="1:16" ht="14" x14ac:dyDescent="0.15">
      <c r="A616" s="72"/>
      <c r="B616" s="92"/>
      <c r="C616" s="92"/>
      <c r="D616" s="92"/>
      <c r="E616" s="92"/>
      <c r="F616" s="113"/>
      <c r="G616" s="113"/>
      <c r="H616" s="113"/>
      <c r="I616" s="113"/>
      <c r="J616" s="77"/>
      <c r="K616" s="77"/>
      <c r="L616" s="77"/>
      <c r="M616" s="77"/>
      <c r="O616" s="77"/>
      <c r="P616" s="114"/>
    </row>
    <row r="617" spans="1:16" ht="14" x14ac:dyDescent="0.15">
      <c r="A617" s="72"/>
      <c r="B617" s="92"/>
      <c r="C617" s="92"/>
      <c r="D617" s="92"/>
      <c r="E617" s="92"/>
      <c r="F617" s="113"/>
      <c r="G617" s="113"/>
      <c r="H617" s="113"/>
      <c r="I617" s="113"/>
      <c r="J617" s="77"/>
      <c r="K617" s="77"/>
      <c r="L617" s="77"/>
      <c r="M617" s="77"/>
      <c r="O617" s="77"/>
      <c r="P617" s="114"/>
    </row>
    <row r="618" spans="1:16" ht="14" x14ac:dyDescent="0.15">
      <c r="A618" s="72"/>
      <c r="B618" s="92"/>
      <c r="C618" s="92"/>
      <c r="D618" s="92"/>
      <c r="E618" s="92"/>
      <c r="F618" s="113"/>
      <c r="G618" s="113"/>
      <c r="H618" s="113"/>
      <c r="I618" s="113"/>
      <c r="J618" s="77"/>
      <c r="K618" s="77"/>
      <c r="L618" s="77"/>
      <c r="M618" s="77"/>
      <c r="O618" s="77"/>
      <c r="P618" s="114"/>
    </row>
    <row r="619" spans="1:16" ht="14" x14ac:dyDescent="0.15">
      <c r="A619" s="72"/>
      <c r="B619" s="92"/>
      <c r="C619" s="92"/>
      <c r="D619" s="92"/>
      <c r="E619" s="92"/>
      <c r="F619" s="113"/>
      <c r="G619" s="113"/>
      <c r="H619" s="113"/>
      <c r="I619" s="113"/>
      <c r="J619" s="77"/>
      <c r="K619" s="77"/>
      <c r="L619" s="77"/>
      <c r="M619" s="77"/>
      <c r="O619" s="77"/>
      <c r="P619" s="114"/>
    </row>
    <row r="620" spans="1:16" ht="14" x14ac:dyDescent="0.15">
      <c r="A620" s="72"/>
      <c r="B620" s="92"/>
      <c r="C620" s="92"/>
      <c r="D620" s="92"/>
      <c r="E620" s="92"/>
      <c r="F620" s="113"/>
      <c r="G620" s="113"/>
      <c r="H620" s="113"/>
      <c r="I620" s="113"/>
      <c r="J620" s="77"/>
      <c r="K620" s="77"/>
      <c r="L620" s="77"/>
      <c r="M620" s="77"/>
      <c r="O620" s="77"/>
      <c r="P620" s="114"/>
    </row>
    <row r="621" spans="1:16" ht="14" x14ac:dyDescent="0.15">
      <c r="A621" s="72"/>
      <c r="B621" s="92"/>
      <c r="C621" s="92"/>
      <c r="D621" s="92"/>
      <c r="E621" s="92"/>
      <c r="F621" s="113"/>
      <c r="G621" s="113"/>
      <c r="H621" s="113"/>
      <c r="I621" s="113"/>
      <c r="J621" s="77"/>
      <c r="K621" s="77"/>
      <c r="L621" s="77"/>
      <c r="M621" s="77"/>
      <c r="O621" s="77"/>
      <c r="P621" s="114"/>
    </row>
    <row r="622" spans="1:16" ht="14" x14ac:dyDescent="0.15">
      <c r="A622" s="72"/>
      <c r="B622" s="92"/>
      <c r="C622" s="92"/>
      <c r="D622" s="92"/>
      <c r="E622" s="92"/>
      <c r="F622" s="113"/>
      <c r="G622" s="113"/>
      <c r="H622" s="113"/>
      <c r="I622" s="113"/>
      <c r="J622" s="77"/>
      <c r="K622" s="77"/>
      <c r="L622" s="77"/>
      <c r="M622" s="77"/>
      <c r="O622" s="77"/>
      <c r="P622" s="114"/>
    </row>
    <row r="623" spans="1:16" ht="14" x14ac:dyDescent="0.15">
      <c r="A623" s="72"/>
      <c r="B623" s="92"/>
      <c r="C623" s="92"/>
      <c r="D623" s="92"/>
      <c r="E623" s="92"/>
      <c r="F623" s="113"/>
      <c r="G623" s="113"/>
      <c r="H623" s="113"/>
      <c r="I623" s="113"/>
      <c r="J623" s="77"/>
      <c r="K623" s="77"/>
      <c r="L623" s="77"/>
      <c r="M623" s="77"/>
      <c r="O623" s="77"/>
      <c r="P623" s="114"/>
    </row>
    <row r="624" spans="1:16" ht="14" x14ac:dyDescent="0.15">
      <c r="A624" s="72"/>
      <c r="B624" s="92"/>
      <c r="C624" s="92"/>
      <c r="D624" s="92"/>
      <c r="E624" s="92"/>
      <c r="F624" s="113"/>
      <c r="G624" s="113"/>
      <c r="H624" s="113"/>
      <c r="I624" s="113"/>
      <c r="J624" s="77"/>
      <c r="K624" s="77"/>
      <c r="L624" s="77"/>
      <c r="M624" s="77"/>
      <c r="O624" s="77"/>
      <c r="P624" s="114"/>
    </row>
    <row r="625" spans="1:16" ht="14" x14ac:dyDescent="0.15">
      <c r="A625" s="72"/>
      <c r="B625" s="92"/>
      <c r="C625" s="92"/>
      <c r="D625" s="92"/>
      <c r="E625" s="92"/>
      <c r="F625" s="113"/>
      <c r="G625" s="113"/>
      <c r="H625" s="113"/>
      <c r="I625" s="113"/>
      <c r="J625" s="77"/>
      <c r="K625" s="77"/>
      <c r="L625" s="77"/>
      <c r="M625" s="77"/>
      <c r="O625" s="77"/>
      <c r="P625" s="114"/>
    </row>
    <row r="626" spans="1:16" ht="14" x14ac:dyDescent="0.15">
      <c r="A626" s="72"/>
      <c r="B626" s="92"/>
      <c r="C626" s="92"/>
      <c r="D626" s="92"/>
      <c r="E626" s="92"/>
      <c r="F626" s="113"/>
      <c r="G626" s="113"/>
      <c r="H626" s="113"/>
      <c r="I626" s="113"/>
      <c r="J626" s="77"/>
      <c r="K626" s="77"/>
      <c r="L626" s="77"/>
      <c r="M626" s="77"/>
      <c r="O626" s="77"/>
      <c r="P626" s="114"/>
    </row>
    <row r="627" spans="1:16" ht="14" x14ac:dyDescent="0.15">
      <c r="A627" s="72"/>
      <c r="B627" s="92"/>
      <c r="C627" s="92"/>
      <c r="D627" s="92"/>
      <c r="E627" s="92"/>
      <c r="F627" s="113"/>
      <c r="G627" s="113"/>
      <c r="H627" s="113"/>
      <c r="I627" s="113"/>
      <c r="J627" s="77"/>
      <c r="K627" s="77"/>
      <c r="L627" s="77"/>
      <c r="M627" s="77"/>
      <c r="O627" s="77"/>
      <c r="P627" s="114"/>
    </row>
    <row r="628" spans="1:16" ht="14" x14ac:dyDescent="0.15">
      <c r="A628" s="72"/>
      <c r="B628" s="92"/>
      <c r="C628" s="92"/>
      <c r="D628" s="92"/>
      <c r="E628" s="92"/>
      <c r="F628" s="113"/>
      <c r="G628" s="113"/>
      <c r="H628" s="113"/>
      <c r="I628" s="113"/>
      <c r="J628" s="77"/>
      <c r="K628" s="77"/>
      <c r="L628" s="77"/>
      <c r="M628" s="77"/>
      <c r="O628" s="77"/>
      <c r="P628" s="114"/>
    </row>
    <row r="629" spans="1:16" ht="14" x14ac:dyDescent="0.15">
      <c r="A629" s="72"/>
      <c r="B629" s="92"/>
      <c r="C629" s="92"/>
      <c r="D629" s="92"/>
      <c r="E629" s="92"/>
      <c r="F629" s="113"/>
      <c r="G629" s="113"/>
      <c r="H629" s="113"/>
      <c r="I629" s="113"/>
      <c r="J629" s="77"/>
      <c r="K629" s="77"/>
      <c r="L629" s="77"/>
      <c r="M629" s="77"/>
      <c r="O629" s="77"/>
      <c r="P629" s="114"/>
    </row>
    <row r="630" spans="1:16" ht="14" x14ac:dyDescent="0.15">
      <c r="A630" s="72"/>
      <c r="B630" s="92"/>
      <c r="C630" s="92"/>
      <c r="D630" s="92"/>
      <c r="E630" s="92"/>
      <c r="F630" s="113"/>
      <c r="G630" s="113"/>
      <c r="H630" s="113"/>
      <c r="I630" s="113"/>
      <c r="J630" s="77"/>
      <c r="K630" s="77"/>
      <c r="L630" s="77"/>
      <c r="M630" s="77"/>
      <c r="O630" s="77"/>
      <c r="P630" s="114"/>
    </row>
    <row r="631" spans="1:16" ht="14" x14ac:dyDescent="0.15">
      <c r="A631" s="72"/>
      <c r="B631" s="92"/>
      <c r="C631" s="92"/>
      <c r="D631" s="92"/>
      <c r="E631" s="92"/>
      <c r="F631" s="113"/>
      <c r="G631" s="113"/>
      <c r="H631" s="113"/>
      <c r="I631" s="113"/>
      <c r="J631" s="77"/>
      <c r="K631" s="77"/>
      <c r="L631" s="77"/>
      <c r="M631" s="77"/>
      <c r="O631" s="77"/>
      <c r="P631" s="114"/>
    </row>
    <row r="632" spans="1:16" ht="14" x14ac:dyDescent="0.15">
      <c r="A632" s="72"/>
      <c r="B632" s="92"/>
      <c r="C632" s="92"/>
      <c r="D632" s="92"/>
      <c r="E632" s="92"/>
      <c r="F632" s="113"/>
      <c r="G632" s="113"/>
      <c r="H632" s="113"/>
      <c r="I632" s="113"/>
      <c r="J632" s="77"/>
      <c r="K632" s="77"/>
      <c r="L632" s="77"/>
      <c r="M632" s="77"/>
      <c r="O632" s="77"/>
      <c r="P632" s="114"/>
    </row>
    <row r="633" spans="1:16" ht="14" x14ac:dyDescent="0.15">
      <c r="A633" s="72"/>
      <c r="B633" s="92"/>
      <c r="C633" s="92"/>
      <c r="D633" s="92"/>
      <c r="E633" s="92"/>
      <c r="F633" s="113"/>
      <c r="G633" s="113"/>
      <c r="H633" s="113"/>
      <c r="I633" s="113"/>
      <c r="J633" s="77"/>
      <c r="K633" s="77"/>
      <c r="L633" s="77"/>
      <c r="M633" s="77"/>
      <c r="O633" s="77"/>
      <c r="P633" s="114"/>
    </row>
    <row r="634" spans="1:16" ht="14" x14ac:dyDescent="0.15">
      <c r="A634" s="72"/>
      <c r="B634" s="92"/>
      <c r="C634" s="92"/>
      <c r="D634" s="92"/>
      <c r="E634" s="92"/>
      <c r="F634" s="113"/>
      <c r="G634" s="113"/>
      <c r="H634" s="113"/>
      <c r="I634" s="113"/>
      <c r="J634" s="77"/>
      <c r="K634" s="77"/>
      <c r="L634" s="77"/>
      <c r="M634" s="77"/>
      <c r="O634" s="77"/>
      <c r="P634" s="114"/>
    </row>
    <row r="635" spans="1:16" ht="14" x14ac:dyDescent="0.15">
      <c r="A635" s="72"/>
      <c r="B635" s="92"/>
      <c r="C635" s="92"/>
      <c r="D635" s="92"/>
      <c r="E635" s="92"/>
      <c r="F635" s="113"/>
      <c r="G635" s="113"/>
      <c r="H635" s="113"/>
      <c r="I635" s="113"/>
      <c r="J635" s="77"/>
      <c r="K635" s="77"/>
      <c r="L635" s="77"/>
      <c r="M635" s="77"/>
      <c r="O635" s="77"/>
      <c r="P635" s="114"/>
    </row>
    <row r="636" spans="1:16" ht="14" x14ac:dyDescent="0.15">
      <c r="A636" s="72"/>
      <c r="B636" s="92"/>
      <c r="C636" s="92"/>
      <c r="D636" s="92"/>
      <c r="E636" s="92"/>
      <c r="F636" s="113"/>
      <c r="G636" s="113"/>
      <c r="H636" s="113"/>
      <c r="I636" s="113"/>
      <c r="J636" s="77"/>
      <c r="K636" s="77"/>
      <c r="L636" s="77"/>
      <c r="M636" s="77"/>
      <c r="O636" s="77"/>
      <c r="P636" s="114"/>
    </row>
    <row r="637" spans="1:16" ht="14" x14ac:dyDescent="0.15">
      <c r="A637" s="72"/>
      <c r="B637" s="92"/>
      <c r="C637" s="92"/>
      <c r="D637" s="92"/>
      <c r="E637" s="92"/>
      <c r="F637" s="113"/>
      <c r="G637" s="113"/>
      <c r="H637" s="113"/>
      <c r="I637" s="113"/>
      <c r="J637" s="77"/>
      <c r="K637" s="77"/>
      <c r="L637" s="77"/>
      <c r="M637" s="77"/>
      <c r="O637" s="77"/>
      <c r="P637" s="114"/>
    </row>
    <row r="638" spans="1:16" ht="14" x14ac:dyDescent="0.15">
      <c r="A638" s="72"/>
      <c r="B638" s="92"/>
      <c r="C638" s="92"/>
      <c r="D638" s="92"/>
      <c r="E638" s="92"/>
      <c r="F638" s="113"/>
      <c r="G638" s="113"/>
      <c r="H638" s="113"/>
      <c r="I638" s="113"/>
      <c r="J638" s="77"/>
      <c r="K638" s="77"/>
      <c r="L638" s="77"/>
      <c r="M638" s="77"/>
      <c r="O638" s="77"/>
      <c r="P638" s="114"/>
    </row>
    <row r="639" spans="1:16" ht="14" x14ac:dyDescent="0.15">
      <c r="A639" s="72"/>
      <c r="B639" s="92"/>
      <c r="C639" s="92"/>
      <c r="D639" s="92"/>
      <c r="E639" s="92"/>
      <c r="F639" s="113"/>
      <c r="G639" s="113"/>
      <c r="H639" s="113"/>
      <c r="I639" s="113"/>
      <c r="J639" s="77"/>
      <c r="K639" s="77"/>
      <c r="L639" s="77"/>
      <c r="M639" s="77"/>
      <c r="O639" s="77"/>
      <c r="P639" s="114"/>
    </row>
    <row r="640" spans="1:16" ht="14" x14ac:dyDescent="0.15">
      <c r="A640" s="72"/>
      <c r="B640" s="92"/>
      <c r="C640" s="92"/>
      <c r="D640" s="92"/>
      <c r="E640" s="92"/>
      <c r="F640" s="113"/>
      <c r="G640" s="113"/>
      <c r="H640" s="113"/>
      <c r="I640" s="113"/>
      <c r="J640" s="77"/>
      <c r="K640" s="77"/>
      <c r="L640" s="77"/>
      <c r="M640" s="77"/>
      <c r="O640" s="77"/>
      <c r="P640" s="114"/>
    </row>
    <row r="641" spans="1:16" ht="14" x14ac:dyDescent="0.15">
      <c r="A641" s="72"/>
      <c r="B641" s="92"/>
      <c r="C641" s="92"/>
      <c r="D641" s="92"/>
      <c r="E641" s="92"/>
      <c r="F641" s="113"/>
      <c r="G641" s="113"/>
      <c r="H641" s="113"/>
      <c r="I641" s="113"/>
      <c r="J641" s="77"/>
      <c r="K641" s="77"/>
      <c r="L641" s="77"/>
      <c r="M641" s="77"/>
      <c r="O641" s="77"/>
      <c r="P641" s="114"/>
    </row>
    <row r="642" spans="1:16" ht="14" x14ac:dyDescent="0.15">
      <c r="A642" s="72"/>
      <c r="B642" s="92"/>
      <c r="C642" s="92"/>
      <c r="D642" s="92"/>
      <c r="E642" s="92"/>
      <c r="F642" s="113"/>
      <c r="G642" s="113"/>
      <c r="H642" s="113"/>
      <c r="I642" s="113"/>
      <c r="J642" s="77"/>
      <c r="K642" s="77"/>
      <c r="L642" s="77"/>
      <c r="M642" s="77"/>
      <c r="O642" s="77"/>
      <c r="P642" s="114"/>
    </row>
    <row r="643" spans="1:16" ht="14" x14ac:dyDescent="0.15">
      <c r="A643" s="72"/>
      <c r="B643" s="92"/>
      <c r="C643" s="92"/>
      <c r="D643" s="92"/>
      <c r="E643" s="92"/>
      <c r="F643" s="113"/>
      <c r="G643" s="113"/>
      <c r="H643" s="113"/>
      <c r="I643" s="113"/>
      <c r="J643" s="77"/>
      <c r="K643" s="77"/>
      <c r="L643" s="77"/>
      <c r="M643" s="77"/>
      <c r="O643" s="77"/>
      <c r="P643" s="114"/>
    </row>
    <row r="644" spans="1:16" ht="14" x14ac:dyDescent="0.15">
      <c r="A644" s="72"/>
      <c r="B644" s="92"/>
      <c r="C644" s="92"/>
      <c r="D644" s="92"/>
      <c r="E644" s="92"/>
      <c r="F644" s="113"/>
      <c r="G644" s="113"/>
      <c r="H644" s="113"/>
      <c r="I644" s="113"/>
      <c r="J644" s="77"/>
      <c r="K644" s="77"/>
      <c r="L644" s="77"/>
      <c r="M644" s="77"/>
      <c r="O644" s="77"/>
      <c r="P644" s="114"/>
    </row>
    <row r="645" spans="1:16" ht="14" x14ac:dyDescent="0.15">
      <c r="A645" s="72"/>
      <c r="B645" s="92"/>
      <c r="C645" s="92"/>
      <c r="D645" s="92"/>
      <c r="E645" s="92"/>
      <c r="F645" s="113"/>
      <c r="G645" s="113"/>
      <c r="H645" s="113"/>
      <c r="I645" s="113"/>
      <c r="J645" s="77"/>
      <c r="K645" s="77"/>
      <c r="L645" s="77"/>
      <c r="M645" s="77"/>
      <c r="O645" s="77"/>
      <c r="P645" s="114"/>
    </row>
    <row r="646" spans="1:16" ht="14" x14ac:dyDescent="0.15">
      <c r="A646" s="72"/>
      <c r="B646" s="92"/>
      <c r="C646" s="92"/>
      <c r="D646" s="92"/>
      <c r="E646" s="92"/>
      <c r="F646" s="113"/>
      <c r="G646" s="113"/>
      <c r="H646" s="113"/>
      <c r="I646" s="113"/>
      <c r="J646" s="77"/>
      <c r="K646" s="77"/>
      <c r="L646" s="77"/>
      <c r="M646" s="77"/>
      <c r="O646" s="77"/>
      <c r="P646" s="114"/>
    </row>
    <row r="647" spans="1:16" ht="14" x14ac:dyDescent="0.15">
      <c r="A647" s="72"/>
      <c r="B647" s="92"/>
      <c r="C647" s="92"/>
      <c r="D647" s="92"/>
      <c r="E647" s="92"/>
      <c r="F647" s="113"/>
      <c r="G647" s="113"/>
      <c r="H647" s="113"/>
      <c r="I647" s="113"/>
      <c r="J647" s="77"/>
      <c r="K647" s="77"/>
      <c r="L647" s="77"/>
      <c r="M647" s="77"/>
      <c r="O647" s="77"/>
      <c r="P647" s="114"/>
    </row>
    <row r="648" spans="1:16" ht="14" x14ac:dyDescent="0.15">
      <c r="A648" s="72"/>
      <c r="B648" s="92"/>
      <c r="C648" s="92"/>
      <c r="D648" s="92"/>
      <c r="E648" s="92"/>
      <c r="F648" s="113"/>
      <c r="G648" s="113"/>
      <c r="H648" s="113"/>
      <c r="I648" s="113"/>
      <c r="J648" s="77"/>
      <c r="K648" s="77"/>
      <c r="L648" s="77"/>
      <c r="M648" s="77"/>
      <c r="O648" s="77"/>
      <c r="P648" s="114"/>
    </row>
    <row r="649" spans="1:16" ht="14" x14ac:dyDescent="0.15">
      <c r="A649" s="72"/>
      <c r="B649" s="92"/>
      <c r="C649" s="92"/>
      <c r="D649" s="92"/>
      <c r="E649" s="92"/>
      <c r="F649" s="113"/>
      <c r="G649" s="113"/>
      <c r="H649" s="113"/>
      <c r="I649" s="113"/>
      <c r="J649" s="77"/>
      <c r="K649" s="77"/>
      <c r="L649" s="77"/>
      <c r="M649" s="77"/>
      <c r="O649" s="77"/>
      <c r="P649" s="114"/>
    </row>
    <row r="650" spans="1:16" ht="14" x14ac:dyDescent="0.15">
      <c r="A650" s="72"/>
      <c r="B650" s="92"/>
      <c r="C650" s="92"/>
      <c r="D650" s="92"/>
      <c r="E650" s="92"/>
      <c r="F650" s="113"/>
      <c r="G650" s="113"/>
      <c r="H650" s="113"/>
      <c r="I650" s="113"/>
      <c r="J650" s="77"/>
      <c r="K650" s="77"/>
      <c r="L650" s="77"/>
      <c r="M650" s="77"/>
      <c r="O650" s="77"/>
      <c r="P650" s="114"/>
    </row>
    <row r="651" spans="1:16" ht="14" x14ac:dyDescent="0.15">
      <c r="A651" s="72"/>
      <c r="B651" s="92"/>
      <c r="C651" s="92"/>
      <c r="D651" s="92"/>
      <c r="E651" s="92"/>
      <c r="F651" s="113"/>
      <c r="G651" s="113"/>
      <c r="H651" s="113"/>
      <c r="I651" s="113"/>
      <c r="J651" s="77"/>
      <c r="K651" s="77"/>
      <c r="L651" s="77"/>
      <c r="M651" s="77"/>
      <c r="O651" s="77"/>
      <c r="P651" s="114"/>
    </row>
    <row r="652" spans="1:16" ht="14" x14ac:dyDescent="0.15">
      <c r="A652" s="72"/>
      <c r="B652" s="92"/>
      <c r="C652" s="92"/>
      <c r="D652" s="92"/>
      <c r="E652" s="92"/>
      <c r="F652" s="113"/>
      <c r="G652" s="113"/>
      <c r="H652" s="113"/>
      <c r="I652" s="113"/>
      <c r="J652" s="77"/>
      <c r="K652" s="77"/>
      <c r="L652" s="77"/>
      <c r="M652" s="77"/>
      <c r="O652" s="77"/>
      <c r="P652" s="114"/>
    </row>
    <row r="653" spans="1:16" ht="14" x14ac:dyDescent="0.15">
      <c r="A653" s="72"/>
      <c r="B653" s="92"/>
      <c r="C653" s="92"/>
      <c r="D653" s="92"/>
      <c r="E653" s="92"/>
      <c r="F653" s="113"/>
      <c r="G653" s="113"/>
      <c r="H653" s="113"/>
      <c r="I653" s="113"/>
      <c r="J653" s="77"/>
      <c r="K653" s="77"/>
      <c r="L653" s="77"/>
      <c r="M653" s="77"/>
      <c r="O653" s="77"/>
      <c r="P653" s="114"/>
    </row>
    <row r="654" spans="1:16" ht="14" x14ac:dyDescent="0.15">
      <c r="A654" s="72"/>
      <c r="B654" s="92"/>
      <c r="C654" s="92"/>
      <c r="D654" s="92"/>
      <c r="E654" s="92"/>
      <c r="F654" s="113"/>
      <c r="G654" s="113"/>
      <c r="H654" s="113"/>
      <c r="I654" s="113"/>
      <c r="J654" s="77"/>
      <c r="K654" s="77"/>
      <c r="L654" s="77"/>
      <c r="M654" s="77"/>
      <c r="O654" s="77"/>
      <c r="P654" s="114"/>
    </row>
    <row r="655" spans="1:16" ht="14" x14ac:dyDescent="0.15">
      <c r="A655" s="72"/>
      <c r="B655" s="92"/>
      <c r="C655" s="92"/>
      <c r="D655" s="92"/>
      <c r="E655" s="92"/>
      <c r="F655" s="113"/>
      <c r="G655" s="113"/>
      <c r="H655" s="113"/>
      <c r="I655" s="113"/>
      <c r="J655" s="77"/>
      <c r="K655" s="77"/>
      <c r="L655" s="77"/>
      <c r="M655" s="77"/>
      <c r="O655" s="77"/>
      <c r="P655" s="114"/>
    </row>
    <row r="656" spans="1:16" ht="14" x14ac:dyDescent="0.15">
      <c r="A656" s="72"/>
      <c r="B656" s="92"/>
      <c r="C656" s="92"/>
      <c r="D656" s="92"/>
      <c r="E656" s="92"/>
      <c r="F656" s="113"/>
      <c r="G656" s="113"/>
      <c r="H656" s="113"/>
      <c r="I656" s="113"/>
      <c r="J656" s="77"/>
      <c r="K656" s="77"/>
      <c r="L656" s="77"/>
      <c r="M656" s="77"/>
      <c r="O656" s="77"/>
      <c r="P656" s="114"/>
    </row>
    <row r="657" spans="1:16" ht="14" x14ac:dyDescent="0.15">
      <c r="A657" s="72"/>
      <c r="B657" s="92"/>
      <c r="C657" s="92"/>
      <c r="D657" s="92"/>
      <c r="E657" s="92"/>
      <c r="F657" s="113"/>
      <c r="G657" s="113"/>
      <c r="H657" s="113"/>
      <c r="I657" s="113"/>
      <c r="J657" s="77"/>
      <c r="K657" s="77"/>
      <c r="L657" s="77"/>
      <c r="M657" s="77"/>
      <c r="O657" s="77"/>
      <c r="P657" s="114"/>
    </row>
    <row r="658" spans="1:16" ht="14" x14ac:dyDescent="0.15">
      <c r="A658" s="72"/>
      <c r="B658" s="92"/>
      <c r="C658" s="92"/>
      <c r="D658" s="92"/>
      <c r="E658" s="92"/>
      <c r="F658" s="113"/>
      <c r="G658" s="113"/>
      <c r="H658" s="113"/>
      <c r="I658" s="113"/>
      <c r="J658" s="77"/>
      <c r="K658" s="77"/>
      <c r="L658" s="77"/>
      <c r="M658" s="77"/>
      <c r="O658" s="77"/>
      <c r="P658" s="114"/>
    </row>
    <row r="659" spans="1:16" ht="14" x14ac:dyDescent="0.15">
      <c r="A659" s="72"/>
      <c r="B659" s="92"/>
      <c r="C659" s="92"/>
      <c r="D659" s="92"/>
      <c r="E659" s="92"/>
      <c r="F659" s="113"/>
      <c r="G659" s="113"/>
      <c r="H659" s="113"/>
      <c r="I659" s="113"/>
      <c r="J659" s="77"/>
      <c r="K659" s="77"/>
      <c r="L659" s="77"/>
      <c r="M659" s="77"/>
      <c r="O659" s="77"/>
      <c r="P659" s="114"/>
    </row>
    <row r="660" spans="1:16" ht="14" x14ac:dyDescent="0.15">
      <c r="A660" s="72"/>
      <c r="B660" s="92"/>
      <c r="C660" s="92"/>
      <c r="D660" s="92"/>
      <c r="E660" s="92"/>
      <c r="F660" s="113"/>
      <c r="G660" s="113"/>
      <c r="H660" s="113"/>
      <c r="I660" s="113"/>
      <c r="J660" s="77"/>
      <c r="K660" s="77"/>
      <c r="L660" s="77"/>
      <c r="M660" s="77"/>
      <c r="O660" s="77"/>
      <c r="P660" s="114"/>
    </row>
    <row r="661" spans="1:16" ht="14" x14ac:dyDescent="0.15">
      <c r="A661" s="72"/>
      <c r="B661" s="92"/>
      <c r="C661" s="92"/>
      <c r="D661" s="92"/>
      <c r="E661" s="92"/>
      <c r="F661" s="113"/>
      <c r="G661" s="113"/>
      <c r="H661" s="113"/>
      <c r="I661" s="113"/>
      <c r="J661" s="77"/>
      <c r="K661" s="77"/>
      <c r="L661" s="77"/>
      <c r="M661" s="77"/>
      <c r="O661" s="77"/>
      <c r="P661" s="114"/>
    </row>
    <row r="662" spans="1:16" ht="14" x14ac:dyDescent="0.15">
      <c r="A662" s="72"/>
      <c r="B662" s="92"/>
      <c r="C662" s="92"/>
      <c r="D662" s="92"/>
      <c r="E662" s="92"/>
      <c r="F662" s="113"/>
      <c r="G662" s="113"/>
      <c r="H662" s="113"/>
      <c r="I662" s="113"/>
      <c r="J662" s="77"/>
      <c r="K662" s="77"/>
      <c r="L662" s="77"/>
      <c r="M662" s="77"/>
      <c r="O662" s="77"/>
      <c r="P662" s="114"/>
    </row>
    <row r="663" spans="1:16" ht="14" x14ac:dyDescent="0.15">
      <c r="A663" s="72"/>
      <c r="B663" s="92"/>
      <c r="C663" s="92"/>
      <c r="D663" s="92"/>
      <c r="E663" s="92"/>
      <c r="F663" s="113"/>
      <c r="G663" s="113"/>
      <c r="H663" s="113"/>
      <c r="I663" s="113"/>
      <c r="J663" s="77"/>
      <c r="K663" s="77"/>
      <c r="L663" s="77"/>
      <c r="M663" s="77"/>
      <c r="O663" s="77"/>
      <c r="P663" s="114"/>
    </row>
    <row r="664" spans="1:16" ht="14" x14ac:dyDescent="0.15">
      <c r="A664" s="72"/>
      <c r="B664" s="92"/>
      <c r="C664" s="92"/>
      <c r="D664" s="92"/>
      <c r="E664" s="92"/>
      <c r="F664" s="113"/>
      <c r="G664" s="113"/>
      <c r="H664" s="113"/>
      <c r="I664" s="113"/>
      <c r="J664" s="77"/>
      <c r="K664" s="77"/>
      <c r="L664" s="77"/>
      <c r="M664" s="77"/>
      <c r="O664" s="77"/>
      <c r="P664" s="114"/>
    </row>
    <row r="665" spans="1:16" ht="14" x14ac:dyDescent="0.15">
      <c r="A665" s="72"/>
      <c r="B665" s="92"/>
      <c r="C665" s="92"/>
      <c r="D665" s="92"/>
      <c r="E665" s="92"/>
      <c r="F665" s="113"/>
      <c r="G665" s="113"/>
      <c r="H665" s="113"/>
      <c r="I665" s="113"/>
      <c r="J665" s="77"/>
      <c r="K665" s="77"/>
      <c r="L665" s="77"/>
      <c r="M665" s="77"/>
      <c r="O665" s="77"/>
      <c r="P665" s="114"/>
    </row>
    <row r="666" spans="1:16" ht="14" x14ac:dyDescent="0.15">
      <c r="A666" s="72"/>
      <c r="B666" s="92"/>
      <c r="C666" s="92"/>
      <c r="D666" s="92"/>
      <c r="E666" s="92"/>
      <c r="F666" s="113"/>
      <c r="G666" s="113"/>
      <c r="H666" s="113"/>
      <c r="I666" s="113"/>
      <c r="J666" s="77"/>
      <c r="K666" s="77"/>
      <c r="L666" s="77"/>
      <c r="M666" s="77"/>
      <c r="O666" s="77"/>
      <c r="P666" s="114"/>
    </row>
    <row r="667" spans="1:16" ht="14" x14ac:dyDescent="0.15">
      <c r="A667" s="72"/>
      <c r="B667" s="92"/>
      <c r="C667" s="92"/>
      <c r="D667" s="92"/>
      <c r="E667" s="92"/>
      <c r="F667" s="113"/>
      <c r="G667" s="113"/>
      <c r="H667" s="113"/>
      <c r="I667" s="113"/>
      <c r="J667" s="77"/>
      <c r="K667" s="77"/>
      <c r="L667" s="77"/>
      <c r="M667" s="77"/>
      <c r="O667" s="77"/>
      <c r="P667" s="114"/>
    </row>
    <row r="668" spans="1:16" ht="14" x14ac:dyDescent="0.15">
      <c r="A668" s="72"/>
      <c r="B668" s="92"/>
      <c r="C668" s="92"/>
      <c r="D668" s="92"/>
      <c r="E668" s="92"/>
      <c r="F668" s="113"/>
      <c r="G668" s="113"/>
      <c r="H668" s="113"/>
      <c r="I668" s="113"/>
      <c r="J668" s="77"/>
      <c r="K668" s="77"/>
      <c r="L668" s="77"/>
      <c r="M668" s="77"/>
      <c r="O668" s="77"/>
      <c r="P668" s="114"/>
    </row>
    <row r="669" spans="1:16" ht="14" x14ac:dyDescent="0.15">
      <c r="A669" s="72"/>
      <c r="B669" s="92"/>
      <c r="C669" s="92"/>
      <c r="D669" s="92"/>
      <c r="E669" s="92"/>
      <c r="F669" s="113"/>
      <c r="G669" s="113"/>
      <c r="H669" s="113"/>
      <c r="I669" s="113"/>
      <c r="J669" s="77"/>
      <c r="K669" s="77"/>
      <c r="L669" s="77"/>
      <c r="M669" s="77"/>
      <c r="O669" s="77"/>
      <c r="P669" s="114"/>
    </row>
    <row r="670" spans="1:16" ht="14" x14ac:dyDescent="0.15">
      <c r="A670" s="72"/>
      <c r="B670" s="92"/>
      <c r="C670" s="92"/>
      <c r="D670" s="92"/>
      <c r="E670" s="92"/>
      <c r="F670" s="113"/>
      <c r="G670" s="113"/>
      <c r="H670" s="113"/>
      <c r="I670" s="113"/>
      <c r="J670" s="77"/>
      <c r="K670" s="77"/>
      <c r="L670" s="77"/>
      <c r="M670" s="77"/>
      <c r="O670" s="77"/>
      <c r="P670" s="114"/>
    </row>
    <row r="671" spans="1:16" ht="14" x14ac:dyDescent="0.15">
      <c r="A671" s="72"/>
      <c r="B671" s="92"/>
      <c r="C671" s="92"/>
      <c r="D671" s="92"/>
      <c r="E671" s="92"/>
      <c r="F671" s="113"/>
      <c r="G671" s="113"/>
      <c r="H671" s="113"/>
      <c r="I671" s="113"/>
      <c r="J671" s="77"/>
      <c r="K671" s="77"/>
      <c r="L671" s="77"/>
      <c r="M671" s="77"/>
      <c r="O671" s="77"/>
      <c r="P671" s="114"/>
    </row>
    <row r="672" spans="1:16" ht="14" x14ac:dyDescent="0.15">
      <c r="A672" s="72"/>
      <c r="B672" s="92"/>
      <c r="C672" s="92"/>
      <c r="D672" s="92"/>
      <c r="E672" s="92"/>
      <c r="F672" s="113"/>
      <c r="G672" s="113"/>
      <c r="H672" s="113"/>
      <c r="I672" s="113"/>
      <c r="J672" s="77"/>
      <c r="K672" s="77"/>
      <c r="L672" s="77"/>
      <c r="M672" s="77"/>
      <c r="O672" s="77"/>
      <c r="P672" s="114"/>
    </row>
    <row r="673" spans="1:16" ht="14" x14ac:dyDescent="0.15">
      <c r="A673" s="72"/>
      <c r="B673" s="92"/>
      <c r="C673" s="92"/>
      <c r="D673" s="92"/>
      <c r="E673" s="92"/>
      <c r="F673" s="113"/>
      <c r="G673" s="113"/>
      <c r="H673" s="113"/>
      <c r="I673" s="113"/>
      <c r="J673" s="77"/>
      <c r="K673" s="77"/>
      <c r="L673" s="77"/>
      <c r="M673" s="77"/>
      <c r="O673" s="77"/>
      <c r="P673" s="114"/>
    </row>
    <row r="674" spans="1:16" ht="14" x14ac:dyDescent="0.15">
      <c r="A674" s="72"/>
      <c r="B674" s="92"/>
      <c r="C674" s="92"/>
      <c r="D674" s="92"/>
      <c r="E674" s="92"/>
      <c r="F674" s="113"/>
      <c r="G674" s="113"/>
      <c r="H674" s="113"/>
      <c r="I674" s="113"/>
      <c r="J674" s="77"/>
      <c r="K674" s="77"/>
      <c r="L674" s="77"/>
      <c r="M674" s="77"/>
      <c r="O674" s="77"/>
      <c r="P674" s="114"/>
    </row>
    <row r="675" spans="1:16" ht="14" x14ac:dyDescent="0.15">
      <c r="A675" s="72"/>
      <c r="B675" s="92"/>
      <c r="C675" s="92"/>
      <c r="D675" s="92"/>
      <c r="E675" s="92"/>
      <c r="F675" s="113"/>
      <c r="G675" s="113"/>
      <c r="H675" s="113"/>
      <c r="I675" s="113"/>
      <c r="J675" s="77"/>
      <c r="K675" s="77"/>
      <c r="L675" s="77"/>
      <c r="M675" s="77"/>
      <c r="O675" s="77"/>
      <c r="P675" s="114"/>
    </row>
    <row r="676" spans="1:16" ht="14" x14ac:dyDescent="0.15">
      <c r="A676" s="72"/>
      <c r="B676" s="92"/>
      <c r="C676" s="92"/>
      <c r="D676" s="92"/>
      <c r="E676" s="92"/>
      <c r="F676" s="113"/>
      <c r="G676" s="113"/>
      <c r="H676" s="113"/>
      <c r="I676" s="113"/>
      <c r="J676" s="77"/>
      <c r="K676" s="77"/>
      <c r="L676" s="77"/>
      <c r="M676" s="77"/>
      <c r="O676" s="77"/>
      <c r="P676" s="114"/>
    </row>
    <row r="677" spans="1:16" ht="14" x14ac:dyDescent="0.15">
      <c r="A677" s="72"/>
      <c r="B677" s="92"/>
      <c r="C677" s="92"/>
      <c r="D677" s="92"/>
      <c r="E677" s="92"/>
      <c r="F677" s="113"/>
      <c r="G677" s="113"/>
      <c r="H677" s="113"/>
      <c r="I677" s="113"/>
      <c r="J677" s="77"/>
      <c r="K677" s="77"/>
      <c r="L677" s="77"/>
      <c r="M677" s="77"/>
      <c r="O677" s="77"/>
      <c r="P677" s="114"/>
    </row>
    <row r="678" spans="1:16" ht="14" x14ac:dyDescent="0.15">
      <c r="A678" s="72"/>
      <c r="B678" s="92"/>
      <c r="C678" s="92"/>
      <c r="D678" s="92"/>
      <c r="E678" s="92"/>
      <c r="F678" s="113"/>
      <c r="G678" s="113"/>
      <c r="H678" s="113"/>
      <c r="I678" s="113"/>
      <c r="J678" s="77"/>
      <c r="K678" s="77"/>
      <c r="L678" s="77"/>
      <c r="M678" s="77"/>
      <c r="O678" s="77"/>
      <c r="P678" s="114"/>
    </row>
    <row r="679" spans="1:16" ht="14" x14ac:dyDescent="0.15">
      <c r="A679" s="72"/>
      <c r="B679" s="92"/>
      <c r="C679" s="92"/>
      <c r="D679" s="92"/>
      <c r="E679" s="92"/>
      <c r="F679" s="113"/>
      <c r="G679" s="113"/>
      <c r="H679" s="113"/>
      <c r="I679" s="113"/>
      <c r="J679" s="77"/>
      <c r="K679" s="77"/>
      <c r="L679" s="77"/>
      <c r="M679" s="77"/>
      <c r="O679" s="77"/>
      <c r="P679" s="114"/>
    </row>
    <row r="680" spans="1:16" ht="14" x14ac:dyDescent="0.15">
      <c r="A680" s="72"/>
      <c r="B680" s="92"/>
      <c r="C680" s="92"/>
      <c r="D680" s="92"/>
      <c r="E680" s="92"/>
      <c r="F680" s="113"/>
      <c r="G680" s="113"/>
      <c r="H680" s="113"/>
      <c r="I680" s="113"/>
      <c r="J680" s="77"/>
      <c r="K680" s="77"/>
      <c r="L680" s="77"/>
      <c r="M680" s="77"/>
      <c r="O680" s="77"/>
      <c r="P680" s="114"/>
    </row>
    <row r="681" spans="1:16" ht="14" x14ac:dyDescent="0.15">
      <c r="A681" s="72"/>
      <c r="B681" s="92"/>
      <c r="C681" s="92"/>
      <c r="D681" s="92"/>
      <c r="E681" s="92"/>
      <c r="F681" s="113"/>
      <c r="G681" s="113"/>
      <c r="H681" s="113"/>
      <c r="I681" s="113"/>
      <c r="J681" s="77"/>
      <c r="K681" s="77"/>
      <c r="L681" s="77"/>
      <c r="M681" s="77"/>
      <c r="O681" s="77"/>
      <c r="P681" s="114"/>
    </row>
    <row r="682" spans="1:16" ht="14" x14ac:dyDescent="0.15">
      <c r="A682" s="72"/>
      <c r="B682" s="92"/>
      <c r="C682" s="92"/>
      <c r="D682" s="92"/>
      <c r="E682" s="92"/>
      <c r="F682" s="113"/>
      <c r="G682" s="113"/>
      <c r="H682" s="113"/>
      <c r="I682" s="113"/>
      <c r="J682" s="77"/>
      <c r="K682" s="77"/>
      <c r="L682" s="77"/>
      <c r="M682" s="77"/>
      <c r="O682" s="77"/>
      <c r="P682" s="114"/>
    </row>
    <row r="683" spans="1:16" ht="14" x14ac:dyDescent="0.15">
      <c r="A683" s="72"/>
      <c r="B683" s="92"/>
      <c r="C683" s="92"/>
      <c r="D683" s="92"/>
      <c r="E683" s="92"/>
      <c r="F683" s="113"/>
      <c r="G683" s="113"/>
      <c r="H683" s="113"/>
      <c r="I683" s="113"/>
      <c r="J683" s="77"/>
      <c r="K683" s="77"/>
      <c r="L683" s="77"/>
      <c r="M683" s="77"/>
      <c r="O683" s="77"/>
      <c r="P683" s="114"/>
    </row>
    <row r="684" spans="1:16" ht="14" x14ac:dyDescent="0.15">
      <c r="A684" s="72"/>
      <c r="B684" s="92"/>
      <c r="C684" s="92"/>
      <c r="D684" s="92"/>
      <c r="E684" s="92"/>
      <c r="F684" s="113"/>
      <c r="G684" s="113"/>
      <c r="H684" s="113"/>
      <c r="I684" s="113"/>
      <c r="J684" s="77"/>
      <c r="K684" s="77"/>
      <c r="L684" s="77"/>
      <c r="M684" s="77"/>
      <c r="O684" s="77"/>
      <c r="P684" s="114"/>
    </row>
    <row r="685" spans="1:16" ht="14" x14ac:dyDescent="0.15">
      <c r="A685" s="72"/>
      <c r="B685" s="92"/>
      <c r="C685" s="92"/>
      <c r="D685" s="92"/>
      <c r="E685" s="92"/>
      <c r="F685" s="113"/>
      <c r="G685" s="113"/>
      <c r="H685" s="113"/>
      <c r="I685" s="113"/>
      <c r="J685" s="77"/>
      <c r="K685" s="77"/>
      <c r="L685" s="77"/>
      <c r="M685" s="77"/>
      <c r="O685" s="77"/>
      <c r="P685" s="114"/>
    </row>
    <row r="686" spans="1:16" ht="14" x14ac:dyDescent="0.15">
      <c r="A686" s="72"/>
      <c r="B686" s="92"/>
      <c r="C686" s="92"/>
      <c r="D686" s="92"/>
      <c r="E686" s="92"/>
      <c r="F686" s="113"/>
      <c r="G686" s="113"/>
      <c r="H686" s="113"/>
      <c r="I686" s="113"/>
      <c r="J686" s="77"/>
      <c r="K686" s="77"/>
      <c r="L686" s="77"/>
      <c r="M686" s="77"/>
      <c r="O686" s="77"/>
      <c r="P686" s="114"/>
    </row>
    <row r="687" spans="1:16" ht="14" x14ac:dyDescent="0.15">
      <c r="A687" s="72"/>
      <c r="B687" s="92"/>
      <c r="C687" s="92"/>
      <c r="D687" s="92"/>
      <c r="E687" s="92"/>
      <c r="F687" s="113"/>
      <c r="G687" s="113"/>
      <c r="H687" s="113"/>
      <c r="I687" s="113"/>
      <c r="J687" s="77"/>
      <c r="K687" s="77"/>
      <c r="L687" s="77"/>
      <c r="M687" s="77"/>
      <c r="O687" s="77"/>
      <c r="P687" s="114"/>
    </row>
    <row r="688" spans="1:16" ht="14" x14ac:dyDescent="0.15">
      <c r="A688" s="72"/>
      <c r="B688" s="92"/>
      <c r="C688" s="92"/>
      <c r="D688" s="92"/>
      <c r="E688" s="92"/>
      <c r="F688" s="113"/>
      <c r="G688" s="113"/>
      <c r="H688" s="113"/>
      <c r="I688" s="113"/>
      <c r="J688" s="77"/>
      <c r="K688" s="77"/>
      <c r="L688" s="77"/>
      <c r="M688" s="77"/>
      <c r="O688" s="77"/>
      <c r="P688" s="114"/>
    </row>
    <row r="689" spans="1:16" ht="14" x14ac:dyDescent="0.15">
      <c r="A689" s="72"/>
      <c r="B689" s="92"/>
      <c r="C689" s="92"/>
      <c r="D689" s="92"/>
      <c r="E689" s="92"/>
      <c r="F689" s="113"/>
      <c r="G689" s="113"/>
      <c r="H689" s="113"/>
      <c r="I689" s="113"/>
      <c r="J689" s="77"/>
      <c r="K689" s="77"/>
      <c r="L689" s="77"/>
      <c r="M689" s="77"/>
      <c r="O689" s="77"/>
      <c r="P689" s="114"/>
    </row>
    <row r="690" spans="1:16" ht="14" x14ac:dyDescent="0.15">
      <c r="A690" s="72"/>
      <c r="B690" s="92"/>
      <c r="C690" s="92"/>
      <c r="D690" s="92"/>
      <c r="E690" s="92"/>
      <c r="F690" s="113"/>
      <c r="G690" s="113"/>
      <c r="H690" s="113"/>
      <c r="I690" s="113"/>
      <c r="J690" s="77"/>
      <c r="K690" s="77"/>
      <c r="L690" s="77"/>
      <c r="M690" s="77"/>
      <c r="O690" s="77"/>
      <c r="P690" s="114"/>
    </row>
    <row r="691" spans="1:16" ht="14" x14ac:dyDescent="0.15">
      <c r="A691" s="72"/>
      <c r="B691" s="92"/>
      <c r="C691" s="92"/>
      <c r="D691" s="92"/>
      <c r="E691" s="92"/>
      <c r="F691" s="113"/>
      <c r="G691" s="113"/>
      <c r="H691" s="113"/>
      <c r="I691" s="113"/>
      <c r="J691" s="77"/>
      <c r="K691" s="77"/>
      <c r="L691" s="77"/>
      <c r="M691" s="77"/>
      <c r="O691" s="77"/>
      <c r="P691" s="114"/>
    </row>
    <row r="692" spans="1:16" ht="14" x14ac:dyDescent="0.15">
      <c r="A692" s="72"/>
      <c r="B692" s="92"/>
      <c r="C692" s="92"/>
      <c r="D692" s="92"/>
      <c r="E692" s="92"/>
      <c r="F692" s="113"/>
      <c r="G692" s="113"/>
      <c r="H692" s="113"/>
      <c r="I692" s="113"/>
      <c r="J692" s="77"/>
      <c r="K692" s="77"/>
      <c r="L692" s="77"/>
      <c r="M692" s="77"/>
      <c r="O692" s="77"/>
      <c r="P692" s="114"/>
    </row>
    <row r="693" spans="1:16" ht="14" x14ac:dyDescent="0.15">
      <c r="A693" s="72"/>
      <c r="B693" s="92"/>
      <c r="C693" s="92"/>
      <c r="D693" s="92"/>
      <c r="E693" s="92"/>
      <c r="F693" s="113"/>
      <c r="G693" s="113"/>
      <c r="H693" s="113"/>
      <c r="I693" s="113"/>
      <c r="J693" s="77"/>
      <c r="K693" s="77"/>
      <c r="L693" s="77"/>
      <c r="M693" s="77"/>
      <c r="O693" s="77"/>
      <c r="P693" s="114"/>
    </row>
    <row r="694" spans="1:16" ht="14" x14ac:dyDescent="0.15">
      <c r="A694" s="72"/>
      <c r="B694" s="92"/>
      <c r="C694" s="92"/>
      <c r="D694" s="92"/>
      <c r="E694" s="92"/>
      <c r="F694" s="113"/>
      <c r="G694" s="113"/>
      <c r="H694" s="113"/>
      <c r="I694" s="113"/>
      <c r="J694" s="77"/>
      <c r="K694" s="77"/>
      <c r="L694" s="77"/>
      <c r="M694" s="77"/>
      <c r="O694" s="77"/>
      <c r="P694" s="114"/>
    </row>
    <row r="695" spans="1:16" ht="14" x14ac:dyDescent="0.15">
      <c r="A695" s="72"/>
      <c r="B695" s="92"/>
      <c r="C695" s="92"/>
      <c r="D695" s="92"/>
      <c r="E695" s="92"/>
      <c r="F695" s="113"/>
      <c r="G695" s="113"/>
      <c r="H695" s="113"/>
      <c r="I695" s="113"/>
      <c r="J695" s="77"/>
      <c r="K695" s="77"/>
      <c r="L695" s="77"/>
      <c r="M695" s="77"/>
      <c r="O695" s="77"/>
      <c r="P695" s="114"/>
    </row>
    <row r="696" spans="1:16" ht="14" x14ac:dyDescent="0.15">
      <c r="A696" s="72"/>
      <c r="B696" s="92"/>
      <c r="C696" s="92"/>
      <c r="D696" s="92"/>
      <c r="E696" s="92"/>
      <c r="F696" s="113"/>
      <c r="G696" s="113"/>
      <c r="H696" s="113"/>
      <c r="I696" s="113"/>
      <c r="J696" s="77"/>
      <c r="K696" s="77"/>
      <c r="L696" s="77"/>
      <c r="M696" s="77"/>
      <c r="O696" s="77"/>
      <c r="P696" s="114"/>
    </row>
    <row r="697" spans="1:16" ht="14" x14ac:dyDescent="0.15">
      <c r="A697" s="72"/>
      <c r="B697" s="92"/>
      <c r="C697" s="92"/>
      <c r="D697" s="92"/>
      <c r="E697" s="92"/>
      <c r="F697" s="113"/>
      <c r="G697" s="113"/>
      <c r="H697" s="113"/>
      <c r="I697" s="113"/>
      <c r="J697" s="77"/>
      <c r="K697" s="77"/>
      <c r="L697" s="77"/>
      <c r="M697" s="77"/>
      <c r="O697" s="77"/>
      <c r="P697" s="114"/>
    </row>
    <row r="698" spans="1:16" ht="14" x14ac:dyDescent="0.15">
      <c r="A698" s="72"/>
      <c r="B698" s="92"/>
      <c r="C698" s="92"/>
      <c r="D698" s="92"/>
      <c r="E698" s="92"/>
      <c r="F698" s="113"/>
      <c r="G698" s="113"/>
      <c r="H698" s="113"/>
      <c r="I698" s="113"/>
      <c r="J698" s="77"/>
      <c r="K698" s="77"/>
      <c r="L698" s="77"/>
      <c r="M698" s="77"/>
      <c r="O698" s="77"/>
      <c r="P698" s="114"/>
    </row>
    <row r="699" spans="1:16" ht="14" x14ac:dyDescent="0.15">
      <c r="A699" s="72"/>
      <c r="B699" s="92"/>
      <c r="C699" s="92"/>
      <c r="D699" s="92"/>
      <c r="E699" s="92"/>
      <c r="F699" s="113"/>
      <c r="G699" s="113"/>
      <c r="H699" s="113"/>
      <c r="I699" s="113"/>
      <c r="J699" s="77"/>
      <c r="K699" s="77"/>
      <c r="L699" s="77"/>
      <c r="M699" s="77"/>
      <c r="O699" s="77"/>
      <c r="P699" s="114"/>
    </row>
    <row r="700" spans="1:16" ht="14" x14ac:dyDescent="0.15">
      <c r="A700" s="72"/>
      <c r="B700" s="92"/>
      <c r="C700" s="92"/>
      <c r="D700" s="92"/>
      <c r="E700" s="92"/>
      <c r="F700" s="113"/>
      <c r="G700" s="113"/>
      <c r="H700" s="113"/>
      <c r="I700" s="113"/>
      <c r="J700" s="77"/>
      <c r="K700" s="77"/>
      <c r="L700" s="77"/>
      <c r="M700" s="77"/>
      <c r="O700" s="77"/>
      <c r="P700" s="114"/>
    </row>
    <row r="701" spans="1:16" ht="14" x14ac:dyDescent="0.15">
      <c r="A701" s="72"/>
      <c r="B701" s="92"/>
      <c r="C701" s="92"/>
      <c r="D701" s="92"/>
      <c r="E701" s="92"/>
      <c r="F701" s="113"/>
      <c r="G701" s="113"/>
      <c r="H701" s="113"/>
      <c r="I701" s="113"/>
      <c r="J701" s="77"/>
      <c r="K701" s="77"/>
      <c r="L701" s="77"/>
      <c r="M701" s="77"/>
      <c r="O701" s="77"/>
      <c r="P701" s="114"/>
    </row>
    <row r="702" spans="1:16" ht="14" x14ac:dyDescent="0.15">
      <c r="A702" s="72"/>
      <c r="B702" s="92"/>
      <c r="C702" s="92"/>
      <c r="D702" s="92"/>
      <c r="E702" s="92"/>
      <c r="F702" s="113"/>
      <c r="G702" s="113"/>
      <c r="H702" s="113"/>
      <c r="I702" s="113"/>
      <c r="J702" s="77"/>
      <c r="K702" s="77"/>
      <c r="L702" s="77"/>
      <c r="M702" s="77"/>
      <c r="O702" s="77"/>
      <c r="P702" s="114"/>
    </row>
    <row r="703" spans="1:16" ht="14" x14ac:dyDescent="0.15">
      <c r="A703" s="72"/>
      <c r="B703" s="92"/>
      <c r="C703" s="92"/>
      <c r="D703" s="92"/>
      <c r="E703" s="92"/>
      <c r="F703" s="113"/>
      <c r="G703" s="113"/>
      <c r="H703" s="113"/>
      <c r="I703" s="113"/>
      <c r="J703" s="77"/>
      <c r="K703" s="77"/>
      <c r="L703" s="77"/>
      <c r="M703" s="77"/>
      <c r="O703" s="77"/>
      <c r="P703" s="114"/>
    </row>
    <row r="704" spans="1:16" ht="14" x14ac:dyDescent="0.15">
      <c r="A704" s="72"/>
      <c r="B704" s="92"/>
      <c r="C704" s="92"/>
      <c r="D704" s="92"/>
      <c r="E704" s="92"/>
      <c r="F704" s="113"/>
      <c r="G704" s="113"/>
      <c r="H704" s="113"/>
      <c r="I704" s="113"/>
      <c r="J704" s="77"/>
      <c r="K704" s="77"/>
      <c r="L704" s="77"/>
      <c r="M704" s="77"/>
      <c r="O704" s="77"/>
      <c r="P704" s="114"/>
    </row>
    <row r="705" spans="1:16" ht="14" x14ac:dyDescent="0.15">
      <c r="A705" s="72"/>
      <c r="B705" s="92"/>
      <c r="C705" s="92"/>
      <c r="D705" s="92"/>
      <c r="E705" s="92"/>
      <c r="F705" s="113"/>
      <c r="G705" s="113"/>
      <c r="H705" s="113"/>
      <c r="I705" s="113"/>
      <c r="J705" s="77"/>
      <c r="K705" s="77"/>
      <c r="L705" s="77"/>
      <c r="M705" s="77"/>
      <c r="O705" s="77"/>
      <c r="P705" s="114"/>
    </row>
    <row r="706" spans="1:16" ht="14" x14ac:dyDescent="0.15">
      <c r="A706" s="72"/>
      <c r="B706" s="92"/>
      <c r="C706" s="92"/>
      <c r="D706" s="92"/>
      <c r="E706" s="92"/>
      <c r="F706" s="113"/>
      <c r="G706" s="113"/>
      <c r="H706" s="113"/>
      <c r="I706" s="113"/>
      <c r="J706" s="77"/>
      <c r="K706" s="77"/>
      <c r="L706" s="77"/>
      <c r="M706" s="77"/>
      <c r="O706" s="77"/>
      <c r="P706" s="114"/>
    </row>
    <row r="707" spans="1:16" ht="14" x14ac:dyDescent="0.15">
      <c r="A707" s="72"/>
      <c r="B707" s="92"/>
      <c r="C707" s="92"/>
      <c r="D707" s="92"/>
      <c r="E707" s="92"/>
      <c r="F707" s="113"/>
      <c r="G707" s="113"/>
      <c r="H707" s="113"/>
      <c r="I707" s="113"/>
      <c r="J707" s="77"/>
      <c r="K707" s="77"/>
      <c r="L707" s="77"/>
      <c r="M707" s="77"/>
      <c r="O707" s="77"/>
      <c r="P707" s="114"/>
    </row>
    <row r="708" spans="1:16" ht="14" x14ac:dyDescent="0.15">
      <c r="A708" s="72"/>
      <c r="B708" s="92"/>
      <c r="C708" s="92"/>
      <c r="D708" s="92"/>
      <c r="E708" s="92"/>
      <c r="F708" s="113"/>
      <c r="G708" s="113"/>
      <c r="H708" s="113"/>
      <c r="I708" s="113"/>
      <c r="J708" s="77"/>
      <c r="K708" s="77"/>
      <c r="L708" s="77"/>
      <c r="M708" s="77"/>
      <c r="O708" s="77"/>
      <c r="P708" s="114"/>
    </row>
    <row r="709" spans="1:16" ht="14" x14ac:dyDescent="0.15">
      <c r="A709" s="72"/>
      <c r="B709" s="92"/>
      <c r="C709" s="92"/>
      <c r="D709" s="92"/>
      <c r="E709" s="92"/>
      <c r="F709" s="113"/>
      <c r="G709" s="113"/>
      <c r="H709" s="113"/>
      <c r="I709" s="113"/>
      <c r="J709" s="77"/>
      <c r="K709" s="77"/>
      <c r="L709" s="77"/>
      <c r="M709" s="77"/>
      <c r="O709" s="77"/>
      <c r="P709" s="114"/>
    </row>
    <row r="710" spans="1:16" ht="14" x14ac:dyDescent="0.15">
      <c r="A710" s="72"/>
      <c r="B710" s="92"/>
      <c r="C710" s="92"/>
      <c r="D710" s="92"/>
      <c r="E710" s="92"/>
      <c r="F710" s="113"/>
      <c r="G710" s="113"/>
      <c r="H710" s="113"/>
      <c r="I710" s="113"/>
      <c r="J710" s="77"/>
      <c r="K710" s="77"/>
      <c r="L710" s="77"/>
      <c r="M710" s="77"/>
      <c r="O710" s="77"/>
      <c r="P710" s="114"/>
    </row>
    <row r="711" spans="1:16" ht="14" x14ac:dyDescent="0.15">
      <c r="A711" s="72"/>
      <c r="B711" s="92"/>
      <c r="C711" s="92"/>
      <c r="D711" s="92"/>
      <c r="E711" s="92"/>
      <c r="F711" s="113"/>
      <c r="G711" s="113"/>
      <c r="H711" s="113"/>
      <c r="I711" s="113"/>
      <c r="J711" s="77"/>
      <c r="K711" s="77"/>
      <c r="L711" s="77"/>
      <c r="M711" s="77"/>
      <c r="O711" s="77"/>
      <c r="P711" s="114"/>
    </row>
    <row r="712" spans="1:16" ht="14" x14ac:dyDescent="0.15">
      <c r="A712" s="72"/>
      <c r="B712" s="92"/>
      <c r="C712" s="92"/>
      <c r="D712" s="92"/>
      <c r="E712" s="92"/>
      <c r="F712" s="113"/>
      <c r="G712" s="113"/>
      <c r="H712" s="113"/>
      <c r="I712" s="113"/>
      <c r="J712" s="77"/>
      <c r="K712" s="77"/>
      <c r="L712" s="77"/>
      <c r="M712" s="77"/>
      <c r="O712" s="77"/>
      <c r="P712" s="114"/>
    </row>
    <row r="713" spans="1:16" ht="14" x14ac:dyDescent="0.15">
      <c r="A713" s="72"/>
      <c r="B713" s="92"/>
      <c r="C713" s="92"/>
      <c r="D713" s="92"/>
      <c r="E713" s="92"/>
      <c r="F713" s="113"/>
      <c r="G713" s="113"/>
      <c r="H713" s="113"/>
      <c r="I713" s="113"/>
      <c r="J713" s="77"/>
      <c r="K713" s="77"/>
      <c r="L713" s="77"/>
      <c r="M713" s="77"/>
      <c r="O713" s="77"/>
      <c r="P713" s="114"/>
    </row>
    <row r="714" spans="1:16" ht="14" x14ac:dyDescent="0.15">
      <c r="A714" s="72"/>
      <c r="B714" s="92"/>
      <c r="C714" s="92"/>
      <c r="D714" s="92"/>
      <c r="E714" s="92"/>
      <c r="F714" s="113"/>
      <c r="G714" s="113"/>
      <c r="H714" s="113"/>
      <c r="I714" s="113"/>
      <c r="J714" s="77"/>
      <c r="K714" s="77"/>
      <c r="L714" s="77"/>
      <c r="M714" s="77"/>
      <c r="O714" s="77"/>
      <c r="P714" s="114"/>
    </row>
    <row r="715" spans="1:16" ht="14" x14ac:dyDescent="0.15">
      <c r="A715" s="72"/>
      <c r="B715" s="92"/>
      <c r="C715" s="92"/>
      <c r="D715" s="92"/>
      <c r="E715" s="92"/>
      <c r="F715" s="113"/>
      <c r="G715" s="113"/>
      <c r="H715" s="113"/>
      <c r="I715" s="113"/>
      <c r="J715" s="77"/>
      <c r="K715" s="77"/>
      <c r="L715" s="77"/>
      <c r="M715" s="77"/>
      <c r="O715" s="77"/>
      <c r="P715" s="114"/>
    </row>
    <row r="716" spans="1:16" ht="14" x14ac:dyDescent="0.15">
      <c r="A716" s="72"/>
      <c r="B716" s="92"/>
      <c r="C716" s="92"/>
      <c r="D716" s="92"/>
      <c r="E716" s="92"/>
      <c r="F716" s="113"/>
      <c r="G716" s="113"/>
      <c r="H716" s="113"/>
      <c r="I716" s="113"/>
      <c r="J716" s="77"/>
      <c r="K716" s="77"/>
      <c r="L716" s="77"/>
      <c r="M716" s="77"/>
      <c r="O716" s="77"/>
      <c r="P716" s="114"/>
    </row>
    <row r="717" spans="1:16" ht="14" x14ac:dyDescent="0.15">
      <c r="A717" s="72"/>
      <c r="B717" s="92"/>
      <c r="C717" s="92"/>
      <c r="D717" s="92"/>
      <c r="E717" s="92"/>
      <c r="F717" s="113"/>
      <c r="G717" s="113"/>
      <c r="H717" s="113"/>
      <c r="I717" s="113"/>
      <c r="J717" s="77"/>
      <c r="K717" s="77"/>
      <c r="L717" s="77"/>
      <c r="M717" s="77"/>
      <c r="O717" s="77"/>
      <c r="P717" s="114"/>
    </row>
    <row r="718" spans="1:16" ht="14" x14ac:dyDescent="0.15">
      <c r="A718" s="72"/>
      <c r="B718" s="92"/>
      <c r="C718" s="92"/>
      <c r="D718" s="92"/>
      <c r="E718" s="92"/>
      <c r="F718" s="113"/>
      <c r="G718" s="113"/>
      <c r="H718" s="113"/>
      <c r="I718" s="113"/>
      <c r="J718" s="77"/>
      <c r="K718" s="77"/>
      <c r="L718" s="77"/>
      <c r="M718" s="77"/>
      <c r="O718" s="77"/>
      <c r="P718" s="114"/>
    </row>
    <row r="719" spans="1:16" ht="14" x14ac:dyDescent="0.15">
      <c r="A719" s="72"/>
      <c r="B719" s="92"/>
      <c r="C719" s="92"/>
      <c r="D719" s="92"/>
      <c r="E719" s="92"/>
      <c r="F719" s="113"/>
      <c r="G719" s="113"/>
      <c r="H719" s="113"/>
      <c r="I719" s="113"/>
      <c r="J719" s="77"/>
      <c r="K719" s="77"/>
      <c r="L719" s="77"/>
      <c r="M719" s="77"/>
      <c r="O719" s="77"/>
      <c r="P719" s="114"/>
    </row>
    <row r="720" spans="1:16" ht="14" x14ac:dyDescent="0.15">
      <c r="A720" s="72"/>
      <c r="B720" s="92"/>
      <c r="C720" s="92"/>
      <c r="D720" s="92"/>
      <c r="E720" s="92"/>
      <c r="F720" s="113"/>
      <c r="G720" s="113"/>
      <c r="H720" s="113"/>
      <c r="I720" s="113"/>
      <c r="J720" s="77"/>
      <c r="K720" s="77"/>
      <c r="L720" s="77"/>
      <c r="M720" s="77"/>
      <c r="O720" s="77"/>
      <c r="P720" s="114"/>
    </row>
    <row r="721" spans="1:16" ht="14" x14ac:dyDescent="0.15">
      <c r="A721" s="72"/>
      <c r="B721" s="92"/>
      <c r="C721" s="92"/>
      <c r="D721" s="92"/>
      <c r="E721" s="92"/>
      <c r="F721" s="113"/>
      <c r="G721" s="113"/>
      <c r="H721" s="113"/>
      <c r="I721" s="113"/>
      <c r="J721" s="77"/>
      <c r="K721" s="77"/>
      <c r="L721" s="77"/>
      <c r="M721" s="77"/>
      <c r="O721" s="77"/>
      <c r="P721" s="114"/>
    </row>
    <row r="722" spans="1:16" ht="14" x14ac:dyDescent="0.15">
      <c r="A722" s="72"/>
      <c r="B722" s="92"/>
      <c r="C722" s="92"/>
      <c r="D722" s="92"/>
      <c r="E722" s="92"/>
      <c r="F722" s="113"/>
      <c r="G722" s="113"/>
      <c r="H722" s="113"/>
      <c r="I722" s="113"/>
      <c r="J722" s="77"/>
      <c r="K722" s="77"/>
      <c r="L722" s="77"/>
      <c r="M722" s="77"/>
      <c r="O722" s="77"/>
      <c r="P722" s="114"/>
    </row>
    <row r="723" spans="1:16" ht="14" x14ac:dyDescent="0.15">
      <c r="A723" s="72"/>
      <c r="B723" s="92"/>
      <c r="C723" s="92"/>
      <c r="D723" s="92"/>
      <c r="E723" s="92"/>
      <c r="F723" s="113"/>
      <c r="G723" s="113"/>
      <c r="H723" s="113"/>
      <c r="I723" s="113"/>
      <c r="J723" s="77"/>
      <c r="K723" s="77"/>
      <c r="L723" s="77"/>
      <c r="M723" s="77"/>
      <c r="O723" s="77"/>
      <c r="P723" s="114"/>
    </row>
    <row r="724" spans="1:16" ht="14" x14ac:dyDescent="0.15">
      <c r="A724" s="72"/>
      <c r="B724" s="92"/>
      <c r="C724" s="92"/>
      <c r="D724" s="92"/>
      <c r="E724" s="92"/>
      <c r="F724" s="113"/>
      <c r="G724" s="113"/>
      <c r="H724" s="113"/>
      <c r="I724" s="113"/>
      <c r="J724" s="77"/>
      <c r="K724" s="77"/>
      <c r="L724" s="77"/>
      <c r="M724" s="77"/>
      <c r="O724" s="77"/>
      <c r="P724" s="114"/>
    </row>
    <row r="725" spans="1:16" ht="14" x14ac:dyDescent="0.15">
      <c r="A725" s="72"/>
      <c r="B725" s="92"/>
      <c r="C725" s="92"/>
      <c r="D725" s="92"/>
      <c r="E725" s="92"/>
      <c r="F725" s="113"/>
      <c r="G725" s="113"/>
      <c r="H725" s="113"/>
      <c r="I725" s="113"/>
      <c r="J725" s="77"/>
      <c r="K725" s="77"/>
      <c r="L725" s="77"/>
      <c r="M725" s="77"/>
      <c r="O725" s="77"/>
      <c r="P725" s="114"/>
    </row>
    <row r="726" spans="1:16" ht="14" x14ac:dyDescent="0.15">
      <c r="A726" s="72"/>
      <c r="B726" s="92"/>
      <c r="C726" s="92"/>
      <c r="D726" s="92"/>
      <c r="E726" s="92"/>
      <c r="F726" s="113"/>
      <c r="G726" s="113"/>
      <c r="H726" s="113"/>
      <c r="I726" s="113"/>
      <c r="J726" s="77"/>
      <c r="K726" s="77"/>
      <c r="L726" s="77"/>
      <c r="M726" s="77"/>
      <c r="O726" s="77"/>
      <c r="P726" s="114"/>
    </row>
    <row r="727" spans="1:16" ht="14" x14ac:dyDescent="0.15">
      <c r="A727" s="72"/>
      <c r="B727" s="92"/>
      <c r="C727" s="92"/>
      <c r="D727" s="92"/>
      <c r="E727" s="92"/>
      <c r="F727" s="113"/>
      <c r="G727" s="113"/>
      <c r="H727" s="113"/>
      <c r="I727" s="113"/>
      <c r="J727" s="77"/>
      <c r="K727" s="77"/>
      <c r="L727" s="77"/>
      <c r="M727" s="77"/>
      <c r="O727" s="77"/>
      <c r="P727" s="114"/>
    </row>
    <row r="728" spans="1:16" ht="14" x14ac:dyDescent="0.15">
      <c r="A728" s="72"/>
      <c r="B728" s="92"/>
      <c r="C728" s="92"/>
      <c r="D728" s="92"/>
      <c r="E728" s="92"/>
      <c r="F728" s="113"/>
      <c r="G728" s="113"/>
      <c r="H728" s="113"/>
      <c r="I728" s="113"/>
      <c r="J728" s="77"/>
      <c r="K728" s="77"/>
      <c r="L728" s="77"/>
      <c r="M728" s="77"/>
      <c r="O728" s="77"/>
      <c r="P728" s="114"/>
    </row>
    <row r="729" spans="1:16" ht="14" x14ac:dyDescent="0.15">
      <c r="A729" s="72"/>
      <c r="B729" s="92"/>
      <c r="C729" s="92"/>
      <c r="D729" s="92"/>
      <c r="E729" s="92"/>
      <c r="F729" s="113"/>
      <c r="G729" s="113"/>
      <c r="H729" s="113"/>
      <c r="I729" s="113"/>
      <c r="J729" s="77"/>
      <c r="K729" s="77"/>
      <c r="L729" s="77"/>
      <c r="M729" s="77"/>
      <c r="O729" s="77"/>
      <c r="P729" s="114"/>
    </row>
    <row r="730" spans="1:16" ht="14" x14ac:dyDescent="0.15">
      <c r="A730" s="72"/>
      <c r="B730" s="92"/>
      <c r="C730" s="92"/>
      <c r="D730" s="92"/>
      <c r="E730" s="92"/>
      <c r="F730" s="113"/>
      <c r="G730" s="113"/>
      <c r="H730" s="113"/>
      <c r="I730" s="113"/>
      <c r="J730" s="77"/>
      <c r="K730" s="77"/>
      <c r="L730" s="77"/>
      <c r="M730" s="77"/>
      <c r="O730" s="77"/>
      <c r="P730" s="114"/>
    </row>
    <row r="731" spans="1:16" ht="14" x14ac:dyDescent="0.15">
      <c r="A731" s="72"/>
      <c r="B731" s="92"/>
      <c r="C731" s="92"/>
      <c r="D731" s="92"/>
      <c r="E731" s="92"/>
      <c r="F731" s="113"/>
      <c r="G731" s="113"/>
      <c r="H731" s="113"/>
      <c r="I731" s="113"/>
      <c r="J731" s="77"/>
      <c r="K731" s="77"/>
      <c r="L731" s="77"/>
      <c r="M731" s="77"/>
      <c r="O731" s="77"/>
      <c r="P731" s="114"/>
    </row>
    <row r="732" spans="1:16" ht="14" x14ac:dyDescent="0.15">
      <c r="A732" s="72"/>
      <c r="B732" s="92"/>
      <c r="C732" s="92"/>
      <c r="D732" s="92"/>
      <c r="E732" s="92"/>
      <c r="F732" s="113"/>
      <c r="G732" s="113"/>
      <c r="H732" s="113"/>
      <c r="I732" s="113"/>
      <c r="J732" s="77"/>
      <c r="K732" s="77"/>
      <c r="L732" s="77"/>
      <c r="M732" s="77"/>
      <c r="O732" s="77"/>
      <c r="P732" s="114"/>
    </row>
    <row r="733" spans="1:16" ht="14" x14ac:dyDescent="0.15">
      <c r="A733" s="72"/>
      <c r="B733" s="92"/>
      <c r="C733" s="92"/>
      <c r="D733" s="92"/>
      <c r="E733" s="92"/>
      <c r="F733" s="113"/>
      <c r="G733" s="113"/>
      <c r="H733" s="113"/>
      <c r="I733" s="113"/>
      <c r="J733" s="77"/>
      <c r="K733" s="77"/>
      <c r="L733" s="77"/>
      <c r="M733" s="77"/>
      <c r="O733" s="77"/>
      <c r="P733" s="114"/>
    </row>
    <row r="734" spans="1:16" ht="14" x14ac:dyDescent="0.15">
      <c r="A734" s="72"/>
      <c r="B734" s="92"/>
      <c r="C734" s="92"/>
      <c r="D734" s="92"/>
      <c r="E734" s="92"/>
      <c r="F734" s="113"/>
      <c r="G734" s="113"/>
      <c r="H734" s="113"/>
      <c r="I734" s="113"/>
      <c r="J734" s="77"/>
      <c r="K734" s="77"/>
      <c r="L734" s="77"/>
      <c r="M734" s="77"/>
      <c r="O734" s="77"/>
      <c r="P734" s="114"/>
    </row>
    <row r="735" spans="1:16" ht="14" x14ac:dyDescent="0.15">
      <c r="A735" s="72"/>
      <c r="B735" s="92"/>
      <c r="C735" s="92"/>
      <c r="D735" s="92"/>
      <c r="E735" s="92"/>
      <c r="F735" s="113"/>
      <c r="G735" s="113"/>
      <c r="H735" s="113"/>
      <c r="I735" s="113"/>
      <c r="J735" s="77"/>
      <c r="K735" s="77"/>
      <c r="L735" s="77"/>
      <c r="M735" s="77"/>
      <c r="O735" s="77"/>
      <c r="P735" s="114"/>
    </row>
    <row r="736" spans="1:16" ht="14" x14ac:dyDescent="0.15">
      <c r="A736" s="72"/>
      <c r="B736" s="92"/>
      <c r="C736" s="92"/>
      <c r="D736" s="92"/>
      <c r="E736" s="92"/>
      <c r="F736" s="113"/>
      <c r="G736" s="113"/>
      <c r="H736" s="113"/>
      <c r="I736" s="113"/>
      <c r="J736" s="77"/>
      <c r="K736" s="77"/>
      <c r="L736" s="77"/>
      <c r="M736" s="77"/>
      <c r="O736" s="77"/>
      <c r="P736" s="114"/>
    </row>
    <row r="737" spans="1:16" ht="14" x14ac:dyDescent="0.15">
      <c r="A737" s="72"/>
      <c r="B737" s="92"/>
      <c r="C737" s="92"/>
      <c r="D737" s="92"/>
      <c r="E737" s="92"/>
      <c r="F737" s="113"/>
      <c r="G737" s="113"/>
      <c r="H737" s="113"/>
      <c r="I737" s="113"/>
      <c r="J737" s="77"/>
      <c r="K737" s="77"/>
      <c r="L737" s="77"/>
      <c r="M737" s="77"/>
      <c r="O737" s="77"/>
      <c r="P737" s="114"/>
    </row>
    <row r="738" spans="1:16" ht="14" x14ac:dyDescent="0.15">
      <c r="A738" s="72"/>
      <c r="B738" s="92"/>
      <c r="C738" s="92"/>
      <c r="D738" s="92"/>
      <c r="E738" s="92"/>
      <c r="F738" s="113"/>
      <c r="G738" s="113"/>
      <c r="H738" s="113"/>
      <c r="I738" s="113"/>
      <c r="J738" s="77"/>
      <c r="K738" s="77"/>
      <c r="L738" s="77"/>
      <c r="M738" s="77"/>
      <c r="O738" s="77"/>
      <c r="P738" s="114"/>
    </row>
    <row r="739" spans="1:16" ht="14" x14ac:dyDescent="0.15">
      <c r="A739" s="72"/>
      <c r="B739" s="92"/>
      <c r="C739" s="92"/>
      <c r="D739" s="92"/>
      <c r="E739" s="92"/>
      <c r="F739" s="113"/>
      <c r="G739" s="113"/>
      <c r="H739" s="113"/>
      <c r="I739" s="113"/>
      <c r="J739" s="77"/>
      <c r="K739" s="77"/>
      <c r="L739" s="77"/>
      <c r="M739" s="77"/>
      <c r="O739" s="77"/>
      <c r="P739" s="114"/>
    </row>
    <row r="740" spans="1:16" ht="14" x14ac:dyDescent="0.15">
      <c r="A740" s="72"/>
      <c r="B740" s="92"/>
      <c r="C740" s="92"/>
      <c r="D740" s="92"/>
      <c r="E740" s="92"/>
      <c r="F740" s="113"/>
      <c r="G740" s="113"/>
      <c r="H740" s="113"/>
      <c r="I740" s="113"/>
      <c r="J740" s="77"/>
      <c r="K740" s="77"/>
      <c r="L740" s="77"/>
      <c r="M740" s="77"/>
      <c r="O740" s="77"/>
      <c r="P740" s="114"/>
    </row>
    <row r="741" spans="1:16" ht="14" x14ac:dyDescent="0.15">
      <c r="A741" s="72"/>
      <c r="B741" s="92"/>
      <c r="C741" s="92"/>
      <c r="D741" s="92"/>
      <c r="E741" s="92"/>
      <c r="F741" s="113"/>
      <c r="G741" s="113"/>
      <c r="H741" s="113"/>
      <c r="I741" s="113"/>
      <c r="J741" s="77"/>
      <c r="K741" s="77"/>
      <c r="L741" s="77"/>
      <c r="M741" s="77"/>
      <c r="O741" s="77"/>
      <c r="P741" s="114"/>
    </row>
    <row r="742" spans="1:16" ht="14" x14ac:dyDescent="0.15">
      <c r="A742" s="72"/>
      <c r="B742" s="92"/>
      <c r="C742" s="92"/>
      <c r="D742" s="92"/>
      <c r="E742" s="92"/>
      <c r="F742" s="113"/>
      <c r="G742" s="113"/>
      <c r="H742" s="113"/>
      <c r="I742" s="113"/>
      <c r="J742" s="77"/>
      <c r="K742" s="77"/>
      <c r="L742" s="77"/>
      <c r="M742" s="77"/>
      <c r="O742" s="77"/>
      <c r="P742" s="114"/>
    </row>
    <row r="743" spans="1:16" ht="14" x14ac:dyDescent="0.15">
      <c r="A743" s="72"/>
      <c r="B743" s="92"/>
      <c r="C743" s="92"/>
      <c r="D743" s="92"/>
      <c r="E743" s="92"/>
      <c r="F743" s="113"/>
      <c r="G743" s="113"/>
      <c r="H743" s="113"/>
      <c r="I743" s="113"/>
      <c r="J743" s="77"/>
      <c r="K743" s="77"/>
      <c r="L743" s="77"/>
      <c r="M743" s="77"/>
      <c r="O743" s="77"/>
      <c r="P743" s="114"/>
    </row>
    <row r="744" spans="1:16" ht="14" x14ac:dyDescent="0.15">
      <c r="A744" s="72"/>
      <c r="B744" s="92"/>
      <c r="C744" s="92"/>
      <c r="D744" s="92"/>
      <c r="E744" s="92"/>
      <c r="F744" s="113"/>
      <c r="G744" s="113"/>
      <c r="H744" s="113"/>
      <c r="I744" s="113"/>
      <c r="J744" s="77"/>
      <c r="K744" s="77"/>
      <c r="L744" s="77"/>
      <c r="M744" s="77"/>
      <c r="O744" s="77"/>
      <c r="P744" s="114"/>
    </row>
    <row r="745" spans="1:16" ht="14" x14ac:dyDescent="0.15">
      <c r="A745" s="72"/>
      <c r="B745" s="92"/>
      <c r="C745" s="92"/>
      <c r="D745" s="92"/>
      <c r="E745" s="92"/>
      <c r="F745" s="113"/>
      <c r="G745" s="113"/>
      <c r="H745" s="113"/>
      <c r="I745" s="113"/>
      <c r="J745" s="77"/>
      <c r="K745" s="77"/>
      <c r="L745" s="77"/>
      <c r="M745" s="77"/>
      <c r="O745" s="77"/>
      <c r="P745" s="114"/>
    </row>
    <row r="746" spans="1:16" ht="14" x14ac:dyDescent="0.15">
      <c r="A746" s="72"/>
      <c r="B746" s="92"/>
      <c r="C746" s="92"/>
      <c r="D746" s="92"/>
      <c r="E746" s="92"/>
      <c r="F746" s="113"/>
      <c r="G746" s="113"/>
      <c r="H746" s="113"/>
      <c r="I746" s="113"/>
      <c r="J746" s="77"/>
      <c r="K746" s="77"/>
      <c r="L746" s="77"/>
      <c r="M746" s="77"/>
      <c r="O746" s="77"/>
      <c r="P746" s="114"/>
    </row>
    <row r="747" spans="1:16" ht="14" x14ac:dyDescent="0.15">
      <c r="A747" s="72"/>
      <c r="B747" s="92"/>
      <c r="C747" s="92"/>
      <c r="D747" s="92"/>
      <c r="E747" s="92"/>
      <c r="F747" s="113"/>
      <c r="G747" s="113"/>
      <c r="H747" s="113"/>
      <c r="I747" s="113"/>
      <c r="J747" s="77"/>
      <c r="K747" s="77"/>
      <c r="L747" s="77"/>
      <c r="M747" s="77"/>
      <c r="O747" s="77"/>
      <c r="P747" s="114"/>
    </row>
    <row r="748" spans="1:16" ht="14" x14ac:dyDescent="0.15">
      <c r="A748" s="72"/>
      <c r="B748" s="92"/>
      <c r="C748" s="92"/>
      <c r="D748" s="92"/>
      <c r="E748" s="92"/>
      <c r="F748" s="113"/>
      <c r="G748" s="113"/>
      <c r="H748" s="113"/>
      <c r="I748" s="113"/>
      <c r="J748" s="77"/>
      <c r="K748" s="77"/>
      <c r="L748" s="77"/>
      <c r="M748" s="77"/>
      <c r="O748" s="77"/>
      <c r="P748" s="114"/>
    </row>
    <row r="749" spans="1:16" ht="14" x14ac:dyDescent="0.15">
      <c r="A749" s="72"/>
      <c r="B749" s="161"/>
      <c r="C749" s="161"/>
      <c r="D749" s="161"/>
      <c r="E749" s="161"/>
      <c r="F749" s="113"/>
      <c r="G749" s="113"/>
      <c r="H749" s="113"/>
      <c r="I749" s="113"/>
      <c r="J749" s="77"/>
      <c r="K749" s="77"/>
      <c r="L749" s="77"/>
      <c r="M749" s="77"/>
      <c r="O749" s="77"/>
      <c r="P749" s="114"/>
    </row>
    <row r="750" spans="1:16" ht="14" x14ac:dyDescent="0.15">
      <c r="A750" s="72"/>
      <c r="B750" s="92"/>
      <c r="C750" s="92"/>
      <c r="D750" s="92"/>
      <c r="E750" s="92"/>
      <c r="F750" s="113"/>
      <c r="G750" s="113"/>
      <c r="H750" s="113"/>
      <c r="I750" s="113"/>
      <c r="J750" s="77"/>
      <c r="K750" s="77"/>
      <c r="L750" s="77"/>
      <c r="M750" s="77"/>
      <c r="O750" s="77"/>
      <c r="P750" s="114"/>
    </row>
    <row r="751" spans="1:16" ht="14" x14ac:dyDescent="0.15">
      <c r="A751" s="72"/>
      <c r="B751" s="92"/>
      <c r="C751" s="92"/>
      <c r="D751" s="92"/>
      <c r="E751" s="92"/>
      <c r="F751" s="113"/>
      <c r="G751" s="113"/>
      <c r="H751" s="113"/>
      <c r="I751" s="113"/>
      <c r="J751" s="77"/>
      <c r="K751" s="77"/>
      <c r="L751" s="77"/>
      <c r="M751" s="77"/>
      <c r="O751" s="77"/>
      <c r="P751" s="114"/>
    </row>
    <row r="752" spans="1:16" ht="14" x14ac:dyDescent="0.15">
      <c r="A752" s="72"/>
      <c r="B752" s="92"/>
      <c r="C752" s="92"/>
      <c r="D752" s="92"/>
      <c r="E752" s="92"/>
      <c r="F752" s="113"/>
      <c r="G752" s="113"/>
      <c r="H752" s="113"/>
      <c r="I752" s="113"/>
      <c r="J752" s="77"/>
      <c r="K752" s="77"/>
      <c r="L752" s="77"/>
      <c r="M752" s="77"/>
      <c r="O752" s="77"/>
      <c r="P752" s="114"/>
    </row>
    <row r="753" spans="1:16" ht="14" x14ac:dyDescent="0.15">
      <c r="A753" s="72"/>
      <c r="B753" s="92"/>
      <c r="C753" s="92"/>
      <c r="D753" s="92"/>
      <c r="E753" s="92"/>
      <c r="F753" s="113"/>
      <c r="G753" s="113"/>
      <c r="H753" s="113"/>
      <c r="I753" s="113"/>
      <c r="J753" s="77"/>
      <c r="K753" s="77"/>
      <c r="L753" s="77"/>
      <c r="M753" s="77"/>
      <c r="O753" s="77"/>
      <c r="P753" s="114"/>
    </row>
    <row r="754" spans="1:16" ht="14" x14ac:dyDescent="0.15">
      <c r="A754" s="72"/>
      <c r="B754" s="92"/>
      <c r="C754" s="92"/>
      <c r="D754" s="92"/>
      <c r="E754" s="92"/>
      <c r="F754" s="113"/>
      <c r="G754" s="113"/>
      <c r="H754" s="113"/>
      <c r="I754" s="113"/>
      <c r="J754" s="77"/>
      <c r="K754" s="77"/>
      <c r="L754" s="77"/>
      <c r="M754" s="77"/>
      <c r="O754" s="77"/>
      <c r="P754" s="114"/>
    </row>
    <row r="755" spans="1:16" ht="14" x14ac:dyDescent="0.15">
      <c r="A755" s="72"/>
      <c r="B755" s="92"/>
      <c r="C755" s="92"/>
      <c r="D755" s="92"/>
      <c r="E755" s="92"/>
      <c r="F755" s="113"/>
      <c r="G755" s="113"/>
      <c r="H755" s="113"/>
      <c r="I755" s="113"/>
      <c r="J755" s="77"/>
      <c r="K755" s="77"/>
      <c r="L755" s="77"/>
      <c r="M755" s="77"/>
      <c r="O755" s="77"/>
      <c r="P755" s="114"/>
    </row>
    <row r="756" spans="1:16" ht="14" x14ac:dyDescent="0.15">
      <c r="A756" s="72"/>
      <c r="B756" s="92"/>
      <c r="C756" s="92"/>
      <c r="D756" s="92"/>
      <c r="E756" s="92"/>
      <c r="F756" s="113"/>
      <c r="G756" s="113"/>
      <c r="H756" s="113"/>
      <c r="I756" s="113"/>
      <c r="J756" s="77"/>
      <c r="K756" s="77"/>
      <c r="L756" s="77"/>
      <c r="M756" s="77"/>
      <c r="O756" s="77"/>
      <c r="P756" s="114"/>
    </row>
    <row r="757" spans="1:16" ht="14" x14ac:dyDescent="0.15">
      <c r="A757" s="72"/>
      <c r="B757" s="92"/>
      <c r="C757" s="92"/>
      <c r="D757" s="92"/>
      <c r="E757" s="92"/>
      <c r="F757" s="113"/>
      <c r="G757" s="113"/>
      <c r="H757" s="113"/>
      <c r="I757" s="113"/>
      <c r="J757" s="77"/>
      <c r="K757" s="77"/>
      <c r="L757" s="77"/>
      <c r="M757" s="77"/>
      <c r="O757" s="77"/>
      <c r="P757" s="114"/>
    </row>
    <row r="758" spans="1:16" ht="14" x14ac:dyDescent="0.15">
      <c r="A758" s="72"/>
      <c r="B758" s="159"/>
      <c r="C758" s="159"/>
      <c r="D758" s="159"/>
      <c r="E758" s="159"/>
      <c r="F758" s="113"/>
      <c r="G758" s="113"/>
      <c r="H758" s="113"/>
      <c r="I758" s="113"/>
      <c r="J758" s="77"/>
      <c r="K758" s="77"/>
      <c r="L758" s="77"/>
      <c r="M758" s="77"/>
      <c r="O758" s="77"/>
      <c r="P758" s="114"/>
    </row>
    <row r="759" spans="1:16" ht="14" x14ac:dyDescent="0.15">
      <c r="A759" s="72"/>
      <c r="B759" s="92"/>
      <c r="C759" s="92"/>
      <c r="D759" s="92"/>
      <c r="E759" s="92"/>
      <c r="F759" s="113"/>
      <c r="G759" s="113"/>
      <c r="H759" s="113"/>
      <c r="I759" s="113"/>
      <c r="J759" s="77"/>
      <c r="K759" s="77"/>
      <c r="L759" s="77"/>
      <c r="M759" s="77"/>
      <c r="O759" s="77"/>
      <c r="P759" s="114"/>
    </row>
    <row r="760" spans="1:16" ht="14" x14ac:dyDescent="0.15">
      <c r="A760" s="72"/>
      <c r="B760" s="92"/>
      <c r="C760" s="92"/>
      <c r="D760" s="92"/>
      <c r="E760" s="92"/>
      <c r="F760" s="113"/>
      <c r="G760" s="113"/>
      <c r="H760" s="113"/>
      <c r="I760" s="113"/>
      <c r="J760" s="77"/>
      <c r="K760" s="77"/>
      <c r="L760" s="77"/>
      <c r="M760" s="77"/>
      <c r="O760" s="77"/>
      <c r="P760" s="114"/>
    </row>
    <row r="761" spans="1:16" ht="14" x14ac:dyDescent="0.15">
      <c r="A761" s="72"/>
      <c r="B761" s="92"/>
      <c r="C761" s="92"/>
      <c r="D761" s="92"/>
      <c r="E761" s="92"/>
      <c r="F761" s="113"/>
      <c r="G761" s="113"/>
      <c r="H761" s="113"/>
      <c r="I761" s="113"/>
      <c r="J761" s="77"/>
      <c r="K761" s="77"/>
      <c r="L761" s="77"/>
      <c r="M761" s="77"/>
      <c r="O761" s="77"/>
      <c r="P761" s="114"/>
    </row>
    <row r="762" spans="1:16" ht="14" x14ac:dyDescent="0.15">
      <c r="A762" s="72"/>
      <c r="B762" s="92"/>
      <c r="C762" s="92"/>
      <c r="D762" s="92"/>
      <c r="E762" s="92"/>
      <c r="F762" s="113"/>
      <c r="G762" s="113"/>
      <c r="H762" s="113"/>
      <c r="I762" s="113"/>
      <c r="J762" s="77"/>
      <c r="K762" s="77"/>
      <c r="L762" s="77"/>
      <c r="M762" s="77"/>
      <c r="O762" s="77"/>
      <c r="P762" s="114"/>
    </row>
    <row r="763" spans="1:16" ht="14" x14ac:dyDescent="0.15">
      <c r="A763" s="72"/>
      <c r="B763" s="92"/>
      <c r="C763" s="92"/>
      <c r="D763" s="92"/>
      <c r="E763" s="92"/>
      <c r="F763" s="113"/>
      <c r="G763" s="113"/>
      <c r="H763" s="113"/>
      <c r="I763" s="113"/>
      <c r="J763" s="77"/>
      <c r="K763" s="77"/>
      <c r="L763" s="77"/>
      <c r="M763" s="77"/>
      <c r="O763" s="77"/>
      <c r="P763" s="114"/>
    </row>
    <row r="764" spans="1:16" ht="14" x14ac:dyDescent="0.15">
      <c r="A764" s="72"/>
      <c r="B764" s="92"/>
      <c r="C764" s="92"/>
      <c r="D764" s="92"/>
      <c r="E764" s="92"/>
      <c r="F764" s="113"/>
      <c r="G764" s="113"/>
      <c r="H764" s="113"/>
      <c r="I764" s="113"/>
      <c r="J764" s="77"/>
      <c r="K764" s="77"/>
      <c r="L764" s="77"/>
      <c r="M764" s="77"/>
      <c r="O764" s="77"/>
      <c r="P764" s="114"/>
    </row>
    <row r="765" spans="1:16" ht="14" x14ac:dyDescent="0.15">
      <c r="A765" s="72"/>
      <c r="B765" s="92"/>
      <c r="C765" s="92"/>
      <c r="D765" s="92"/>
      <c r="E765" s="92"/>
      <c r="F765" s="113"/>
      <c r="G765" s="113"/>
      <c r="H765" s="113"/>
      <c r="I765" s="113"/>
      <c r="J765" s="77"/>
      <c r="K765" s="77"/>
      <c r="L765" s="77"/>
      <c r="M765" s="77"/>
      <c r="O765" s="77"/>
      <c r="P765" s="114"/>
    </row>
    <row r="766" spans="1:16" ht="14" x14ac:dyDescent="0.15">
      <c r="A766" s="72"/>
      <c r="B766" s="92"/>
      <c r="C766" s="92"/>
      <c r="D766" s="92"/>
      <c r="E766" s="92"/>
      <c r="F766" s="113"/>
      <c r="G766" s="113"/>
      <c r="H766" s="113"/>
      <c r="I766" s="113"/>
      <c r="J766" s="77"/>
      <c r="K766" s="77"/>
      <c r="L766" s="77"/>
      <c r="M766" s="77"/>
      <c r="O766" s="77"/>
      <c r="P766" s="114"/>
    </row>
    <row r="767" spans="1:16" ht="14" x14ac:dyDescent="0.15">
      <c r="A767" s="72"/>
      <c r="B767" s="159"/>
      <c r="C767" s="159"/>
      <c r="D767" s="159"/>
      <c r="E767" s="159"/>
      <c r="F767" s="113"/>
      <c r="G767" s="113"/>
      <c r="H767" s="113"/>
      <c r="I767" s="113"/>
      <c r="J767" s="77"/>
      <c r="K767" s="77"/>
      <c r="L767" s="77"/>
      <c r="M767" s="77"/>
      <c r="O767" s="77"/>
      <c r="P767" s="114"/>
    </row>
    <row r="768" spans="1:16" ht="14" x14ac:dyDescent="0.15">
      <c r="A768" s="72"/>
      <c r="B768" s="92"/>
      <c r="C768" s="92"/>
      <c r="D768" s="92"/>
      <c r="E768" s="92"/>
      <c r="F768" s="113"/>
      <c r="G768" s="113"/>
      <c r="H768" s="113"/>
      <c r="I768" s="113"/>
      <c r="J768" s="77"/>
      <c r="K768" s="77"/>
      <c r="L768" s="77"/>
      <c r="M768" s="77"/>
      <c r="O768" s="77"/>
      <c r="P768" s="114"/>
    </row>
    <row r="769" spans="1:16" ht="14" x14ac:dyDescent="0.15">
      <c r="A769" s="72"/>
      <c r="B769" s="92"/>
      <c r="C769" s="92"/>
      <c r="D769" s="92"/>
      <c r="E769" s="92"/>
      <c r="F769" s="113"/>
      <c r="G769" s="113"/>
      <c r="H769" s="113"/>
      <c r="I769" s="113"/>
      <c r="J769" s="77"/>
      <c r="K769" s="77"/>
      <c r="L769" s="77"/>
      <c r="M769" s="77"/>
      <c r="O769" s="77"/>
      <c r="P769" s="114"/>
    </row>
    <row r="770" spans="1:16" ht="14" x14ac:dyDescent="0.15">
      <c r="A770" s="72"/>
      <c r="B770" s="92"/>
      <c r="C770" s="92"/>
      <c r="D770" s="92"/>
      <c r="E770" s="92"/>
      <c r="F770" s="113"/>
      <c r="G770" s="113"/>
      <c r="H770" s="113"/>
      <c r="I770" s="113"/>
      <c r="J770" s="77"/>
      <c r="K770" s="77"/>
      <c r="L770" s="77"/>
      <c r="M770" s="77"/>
      <c r="O770" s="77"/>
      <c r="P770" s="114"/>
    </row>
    <row r="771" spans="1:16" ht="14" x14ac:dyDescent="0.15">
      <c r="A771" s="72"/>
      <c r="B771" s="92"/>
      <c r="C771" s="92"/>
      <c r="D771" s="92"/>
      <c r="E771" s="92"/>
      <c r="F771" s="113"/>
      <c r="G771" s="113"/>
      <c r="H771" s="113"/>
      <c r="I771" s="113"/>
      <c r="J771" s="77"/>
      <c r="K771" s="77"/>
      <c r="L771" s="77"/>
      <c r="M771" s="77"/>
      <c r="O771" s="77"/>
      <c r="P771" s="114"/>
    </row>
    <row r="772" spans="1:16" ht="14" x14ac:dyDescent="0.15">
      <c r="A772" s="72"/>
      <c r="B772" s="92"/>
      <c r="C772" s="92"/>
      <c r="D772" s="92"/>
      <c r="E772" s="92"/>
      <c r="F772" s="113"/>
      <c r="G772" s="113"/>
      <c r="H772" s="113"/>
      <c r="I772" s="113"/>
      <c r="J772" s="77"/>
      <c r="K772" s="77"/>
      <c r="L772" s="77"/>
      <c r="M772" s="77"/>
      <c r="O772" s="77"/>
      <c r="P772" s="114"/>
    </row>
    <row r="773" spans="1:16" ht="14" x14ac:dyDescent="0.15">
      <c r="A773" s="72"/>
      <c r="B773" s="92"/>
      <c r="C773" s="92"/>
      <c r="D773" s="92"/>
      <c r="E773" s="92"/>
      <c r="F773" s="113"/>
      <c r="G773" s="113"/>
      <c r="H773" s="113"/>
      <c r="I773" s="113"/>
      <c r="J773" s="77"/>
      <c r="K773" s="77"/>
      <c r="L773" s="77"/>
      <c r="M773" s="77"/>
      <c r="O773" s="77"/>
      <c r="P773" s="114"/>
    </row>
    <row r="774" spans="1:16" ht="14" x14ac:dyDescent="0.15">
      <c r="A774" s="72"/>
      <c r="B774" s="92"/>
      <c r="C774" s="92"/>
      <c r="D774" s="92"/>
      <c r="E774" s="92"/>
      <c r="F774" s="113"/>
      <c r="G774" s="113"/>
      <c r="H774" s="113"/>
      <c r="I774" s="113"/>
      <c r="J774" s="77"/>
      <c r="K774" s="77"/>
      <c r="L774" s="77"/>
      <c r="M774" s="77"/>
      <c r="O774" s="77"/>
      <c r="P774" s="114"/>
    </row>
    <row r="775" spans="1:16" ht="14" x14ac:dyDescent="0.15">
      <c r="A775" s="72"/>
      <c r="B775" s="92"/>
      <c r="C775" s="92"/>
      <c r="D775" s="92"/>
      <c r="E775" s="92"/>
      <c r="F775" s="113"/>
      <c r="G775" s="113"/>
      <c r="H775" s="113"/>
      <c r="I775" s="113"/>
      <c r="J775" s="77"/>
      <c r="K775" s="77"/>
      <c r="L775" s="77"/>
      <c r="M775" s="77"/>
      <c r="O775" s="77"/>
      <c r="P775" s="114"/>
    </row>
    <row r="776" spans="1:16" ht="14" x14ac:dyDescent="0.15">
      <c r="A776" s="72"/>
      <c r="B776" s="92"/>
      <c r="C776" s="92"/>
      <c r="D776" s="92"/>
      <c r="E776" s="92"/>
      <c r="F776" s="113"/>
      <c r="G776" s="113"/>
      <c r="H776" s="113"/>
      <c r="I776" s="113"/>
      <c r="J776" s="77"/>
      <c r="K776" s="77"/>
      <c r="L776" s="77"/>
      <c r="M776" s="77"/>
      <c r="O776" s="77"/>
      <c r="P776" s="114"/>
    </row>
    <row r="777" spans="1:16" ht="14" x14ac:dyDescent="0.15">
      <c r="A777" s="72"/>
      <c r="B777" s="92"/>
      <c r="C777" s="92"/>
      <c r="D777" s="92"/>
      <c r="E777" s="92"/>
      <c r="F777" s="113"/>
      <c r="G777" s="113"/>
      <c r="H777" s="113"/>
      <c r="I777" s="113"/>
      <c r="J777" s="77"/>
      <c r="K777" s="77"/>
      <c r="L777" s="77"/>
      <c r="M777" s="77"/>
      <c r="O777" s="77"/>
      <c r="P777" s="114"/>
    </row>
    <row r="778" spans="1:16" ht="14" x14ac:dyDescent="0.15">
      <c r="A778" s="72"/>
      <c r="B778" s="92"/>
      <c r="C778" s="92"/>
      <c r="D778" s="92"/>
      <c r="E778" s="92"/>
      <c r="F778" s="113"/>
      <c r="G778" s="113"/>
      <c r="H778" s="113"/>
      <c r="I778" s="113"/>
      <c r="J778" s="77"/>
      <c r="K778" s="77"/>
      <c r="L778" s="77"/>
      <c r="M778" s="77"/>
      <c r="O778" s="77"/>
      <c r="P778" s="114"/>
    </row>
    <row r="779" spans="1:16" ht="14" x14ac:dyDescent="0.15">
      <c r="A779" s="72"/>
      <c r="B779" s="92"/>
      <c r="C779" s="92"/>
      <c r="D779" s="92"/>
      <c r="E779" s="92"/>
      <c r="F779" s="113"/>
      <c r="G779" s="113"/>
      <c r="H779" s="113"/>
      <c r="I779" s="113"/>
      <c r="J779" s="77"/>
      <c r="K779" s="77"/>
      <c r="L779" s="77"/>
      <c r="M779" s="77"/>
      <c r="O779" s="77"/>
      <c r="P779" s="114"/>
    </row>
    <row r="780" spans="1:16" ht="14" x14ac:dyDescent="0.15">
      <c r="A780" s="72"/>
      <c r="B780" s="92"/>
      <c r="C780" s="92"/>
      <c r="D780" s="92"/>
      <c r="E780" s="92"/>
      <c r="F780" s="113"/>
      <c r="G780" s="113"/>
      <c r="H780" s="113"/>
      <c r="I780" s="113"/>
      <c r="J780" s="77"/>
      <c r="K780" s="77"/>
      <c r="L780" s="77"/>
      <c r="M780" s="77"/>
      <c r="O780" s="77"/>
      <c r="P780" s="114"/>
    </row>
    <row r="781" spans="1:16" ht="14" x14ac:dyDescent="0.15">
      <c r="A781" s="72"/>
      <c r="B781" s="92"/>
      <c r="C781" s="92"/>
      <c r="D781" s="92"/>
      <c r="E781" s="92"/>
      <c r="F781" s="113"/>
      <c r="G781" s="113"/>
      <c r="H781" s="113"/>
      <c r="I781" s="113"/>
      <c r="J781" s="77"/>
      <c r="K781" s="77"/>
      <c r="L781" s="77"/>
      <c r="M781" s="77"/>
      <c r="O781" s="77"/>
      <c r="P781" s="114"/>
    </row>
    <row r="782" spans="1:16" ht="14" x14ac:dyDescent="0.15">
      <c r="A782" s="72"/>
      <c r="B782" s="92"/>
      <c r="C782" s="92"/>
      <c r="D782" s="92"/>
      <c r="E782" s="92"/>
      <c r="F782" s="113"/>
      <c r="G782" s="113"/>
      <c r="H782" s="113"/>
      <c r="I782" s="113"/>
      <c r="J782" s="77"/>
      <c r="K782" s="77"/>
      <c r="L782" s="77"/>
      <c r="M782" s="77"/>
      <c r="O782" s="77"/>
      <c r="P782" s="114"/>
    </row>
    <row r="783" spans="1:16" ht="14" x14ac:dyDescent="0.15">
      <c r="A783" s="72"/>
      <c r="B783" s="92"/>
      <c r="C783" s="92"/>
      <c r="D783" s="92"/>
      <c r="E783" s="92"/>
      <c r="F783" s="113"/>
      <c r="G783" s="113"/>
      <c r="H783" s="113"/>
      <c r="I783" s="113"/>
      <c r="J783" s="77"/>
      <c r="K783" s="77"/>
      <c r="L783" s="77"/>
      <c r="M783" s="77"/>
      <c r="O783" s="77"/>
      <c r="P783" s="114"/>
    </row>
    <row r="784" spans="1:16" ht="14" x14ac:dyDescent="0.15">
      <c r="A784" s="72"/>
      <c r="B784" s="92"/>
      <c r="C784" s="92"/>
      <c r="D784" s="92"/>
      <c r="E784" s="92"/>
      <c r="F784" s="113"/>
      <c r="G784" s="113"/>
      <c r="H784" s="113"/>
      <c r="I784" s="113"/>
      <c r="J784" s="77"/>
      <c r="K784" s="77"/>
      <c r="L784" s="77"/>
      <c r="M784" s="77"/>
      <c r="O784" s="77"/>
      <c r="P784" s="114"/>
    </row>
    <row r="785" spans="1:16" ht="14" x14ac:dyDescent="0.15">
      <c r="A785" s="72"/>
      <c r="B785" s="92"/>
      <c r="C785" s="92"/>
      <c r="D785" s="92"/>
      <c r="E785" s="92"/>
      <c r="F785" s="113"/>
      <c r="G785" s="113"/>
      <c r="H785" s="113"/>
      <c r="I785" s="113"/>
      <c r="J785" s="77"/>
      <c r="K785" s="77"/>
      <c r="L785" s="77"/>
      <c r="M785" s="77"/>
      <c r="O785" s="77"/>
      <c r="P785" s="114"/>
    </row>
    <row r="786" spans="1:16" ht="14" x14ac:dyDescent="0.15">
      <c r="A786" s="72"/>
      <c r="B786" s="92"/>
      <c r="C786" s="92"/>
      <c r="D786" s="92"/>
      <c r="E786" s="92"/>
      <c r="F786" s="113"/>
      <c r="G786" s="113"/>
      <c r="H786" s="113"/>
      <c r="I786" s="113"/>
      <c r="J786" s="77"/>
      <c r="K786" s="77"/>
      <c r="L786" s="77"/>
      <c r="M786" s="77"/>
      <c r="O786" s="77"/>
      <c r="P786" s="114"/>
    </row>
    <row r="787" spans="1:16" ht="14" x14ac:dyDescent="0.15">
      <c r="A787" s="72"/>
      <c r="B787" s="92"/>
      <c r="C787" s="92"/>
      <c r="D787" s="92"/>
      <c r="E787" s="92"/>
      <c r="F787" s="113"/>
      <c r="G787" s="113"/>
      <c r="H787" s="113"/>
      <c r="I787" s="113"/>
      <c r="J787" s="77"/>
      <c r="K787" s="77"/>
      <c r="L787" s="77"/>
      <c r="M787" s="77"/>
      <c r="O787" s="77"/>
      <c r="P787" s="114"/>
    </row>
    <row r="788" spans="1:16" ht="14" x14ac:dyDescent="0.15">
      <c r="A788" s="72"/>
      <c r="B788" s="92"/>
      <c r="C788" s="92"/>
      <c r="D788" s="92"/>
      <c r="E788" s="92"/>
      <c r="F788" s="113"/>
      <c r="G788" s="113"/>
      <c r="H788" s="113"/>
      <c r="I788" s="113"/>
      <c r="J788" s="77"/>
      <c r="K788" s="77"/>
      <c r="L788" s="77"/>
      <c r="M788" s="77"/>
      <c r="O788" s="77"/>
      <c r="P788" s="114"/>
    </row>
    <row r="789" spans="1:16" ht="14" x14ac:dyDescent="0.15">
      <c r="A789" s="72"/>
      <c r="B789" s="92"/>
      <c r="C789" s="92"/>
      <c r="D789" s="92"/>
      <c r="E789" s="92"/>
      <c r="F789" s="113"/>
      <c r="G789" s="113"/>
      <c r="H789" s="113"/>
      <c r="I789" s="113"/>
      <c r="J789" s="77"/>
      <c r="K789" s="77"/>
      <c r="L789" s="77"/>
      <c r="M789" s="77"/>
      <c r="O789" s="77"/>
      <c r="P789" s="114"/>
    </row>
    <row r="790" spans="1:16" ht="14" x14ac:dyDescent="0.15">
      <c r="A790" s="72"/>
      <c r="B790" s="92"/>
      <c r="C790" s="92"/>
      <c r="D790" s="92"/>
      <c r="E790" s="92"/>
      <c r="F790" s="113"/>
      <c r="G790" s="113"/>
      <c r="H790" s="113"/>
      <c r="I790" s="113"/>
      <c r="J790" s="77"/>
      <c r="K790" s="77"/>
      <c r="L790" s="77"/>
      <c r="M790" s="77"/>
      <c r="O790" s="77"/>
      <c r="P790" s="114"/>
    </row>
    <row r="791" spans="1:16" ht="14" x14ac:dyDescent="0.15">
      <c r="A791" s="72"/>
      <c r="B791" s="92"/>
      <c r="C791" s="92"/>
      <c r="D791" s="92"/>
      <c r="E791" s="92"/>
      <c r="F791" s="113"/>
      <c r="G791" s="113"/>
      <c r="H791" s="113"/>
      <c r="I791" s="113"/>
      <c r="J791" s="77"/>
      <c r="K791" s="77"/>
      <c r="L791" s="77"/>
      <c r="M791" s="77"/>
      <c r="O791" s="77"/>
      <c r="P791" s="114"/>
    </row>
    <row r="792" spans="1:16" ht="14" x14ac:dyDescent="0.15">
      <c r="A792" s="72"/>
      <c r="B792" s="92"/>
      <c r="C792" s="92"/>
      <c r="D792" s="92"/>
      <c r="E792" s="92"/>
      <c r="F792" s="113"/>
      <c r="G792" s="113"/>
      <c r="H792" s="113"/>
      <c r="I792" s="113"/>
      <c r="J792" s="77"/>
      <c r="K792" s="77"/>
      <c r="L792" s="77"/>
      <c r="M792" s="77"/>
      <c r="O792" s="77"/>
      <c r="P792" s="114"/>
    </row>
    <row r="793" spans="1:16" ht="14" x14ac:dyDescent="0.15">
      <c r="A793" s="72"/>
      <c r="B793" s="92"/>
      <c r="C793" s="92"/>
      <c r="D793" s="92"/>
      <c r="E793" s="92"/>
      <c r="F793" s="113"/>
      <c r="G793" s="113"/>
      <c r="H793" s="113"/>
      <c r="I793" s="113"/>
      <c r="J793" s="77"/>
      <c r="K793" s="77"/>
      <c r="L793" s="77"/>
      <c r="M793" s="77"/>
      <c r="O793" s="77"/>
      <c r="P793" s="114"/>
    </row>
    <row r="794" spans="1:16" ht="14" x14ac:dyDescent="0.15">
      <c r="A794" s="72"/>
      <c r="B794" s="92"/>
      <c r="C794" s="92"/>
      <c r="D794" s="92"/>
      <c r="E794" s="92"/>
      <c r="F794" s="113"/>
      <c r="G794" s="113"/>
      <c r="H794" s="113"/>
      <c r="I794" s="113"/>
      <c r="J794" s="77"/>
      <c r="K794" s="77"/>
      <c r="L794" s="77"/>
      <c r="M794" s="77"/>
      <c r="O794" s="77"/>
      <c r="P794" s="114"/>
    </row>
    <row r="795" spans="1:16" ht="14" x14ac:dyDescent="0.15">
      <c r="A795" s="72"/>
      <c r="B795" s="92"/>
      <c r="C795" s="92"/>
      <c r="D795" s="92"/>
      <c r="E795" s="92"/>
      <c r="F795" s="113"/>
      <c r="G795" s="113"/>
      <c r="H795" s="113"/>
      <c r="I795" s="113"/>
      <c r="J795" s="77"/>
      <c r="K795" s="77"/>
      <c r="L795" s="77"/>
      <c r="M795" s="77"/>
      <c r="O795" s="77"/>
      <c r="P795" s="114"/>
    </row>
    <row r="796" spans="1:16" ht="14" x14ac:dyDescent="0.15">
      <c r="A796" s="72"/>
      <c r="B796" s="92"/>
      <c r="C796" s="92"/>
      <c r="D796" s="92"/>
      <c r="E796" s="92"/>
      <c r="F796" s="113"/>
      <c r="G796" s="113"/>
      <c r="H796" s="113"/>
      <c r="I796" s="113"/>
      <c r="J796" s="77"/>
      <c r="K796" s="77"/>
      <c r="L796" s="77"/>
      <c r="M796" s="77"/>
      <c r="O796" s="77"/>
      <c r="P796" s="114"/>
    </row>
    <row r="797" spans="1:16" ht="14" x14ac:dyDescent="0.15">
      <c r="A797" s="72"/>
      <c r="B797" s="92"/>
      <c r="C797" s="92"/>
      <c r="D797" s="92"/>
      <c r="E797" s="92"/>
      <c r="F797" s="113"/>
      <c r="G797" s="113"/>
      <c r="H797" s="113"/>
      <c r="I797" s="113"/>
      <c r="J797" s="77"/>
      <c r="K797" s="77"/>
      <c r="L797" s="77"/>
      <c r="M797" s="77"/>
      <c r="O797" s="77"/>
      <c r="P797" s="114"/>
    </row>
    <row r="798" spans="1:16" ht="14" x14ac:dyDescent="0.15">
      <c r="A798" s="72"/>
      <c r="B798" s="92"/>
      <c r="C798" s="92"/>
      <c r="D798" s="92"/>
      <c r="E798" s="92"/>
      <c r="F798" s="113"/>
      <c r="G798" s="113"/>
      <c r="H798" s="113"/>
      <c r="I798" s="113"/>
      <c r="J798" s="77"/>
      <c r="K798" s="77"/>
      <c r="L798" s="77"/>
      <c r="M798" s="77"/>
      <c r="O798" s="77"/>
      <c r="P798" s="114"/>
    </row>
    <row r="799" spans="1:16" ht="14" x14ac:dyDescent="0.15">
      <c r="A799" s="72"/>
      <c r="B799" s="92"/>
      <c r="C799" s="92"/>
      <c r="D799" s="92"/>
      <c r="E799" s="92"/>
      <c r="F799" s="113"/>
      <c r="G799" s="113"/>
      <c r="H799" s="113"/>
      <c r="I799" s="113"/>
      <c r="J799" s="77"/>
      <c r="K799" s="77"/>
      <c r="L799" s="77"/>
      <c r="M799" s="77"/>
      <c r="O799" s="77"/>
      <c r="P799" s="114"/>
    </row>
    <row r="800" spans="1:16" ht="14" x14ac:dyDescent="0.15">
      <c r="A800" s="72"/>
      <c r="B800" s="92"/>
      <c r="C800" s="92"/>
      <c r="D800" s="92"/>
      <c r="E800" s="92"/>
      <c r="F800" s="113"/>
      <c r="G800" s="113"/>
      <c r="H800" s="113"/>
      <c r="I800" s="113"/>
      <c r="J800" s="77"/>
      <c r="K800" s="77"/>
      <c r="L800" s="77"/>
      <c r="M800" s="77"/>
      <c r="O800" s="77"/>
      <c r="P800" s="114"/>
    </row>
    <row r="801" spans="1:16" ht="14" x14ac:dyDescent="0.15">
      <c r="A801" s="72"/>
      <c r="B801" s="92"/>
      <c r="C801" s="92"/>
      <c r="D801" s="92"/>
      <c r="E801" s="92"/>
      <c r="F801" s="113"/>
      <c r="G801" s="113"/>
      <c r="H801" s="113"/>
      <c r="I801" s="113"/>
      <c r="J801" s="77"/>
      <c r="K801" s="77"/>
      <c r="L801" s="77"/>
      <c r="M801" s="77"/>
      <c r="O801" s="77"/>
      <c r="P801" s="114"/>
    </row>
    <row r="802" spans="1:16" ht="14" x14ac:dyDescent="0.15">
      <c r="A802" s="72"/>
      <c r="B802" s="92"/>
      <c r="C802" s="92"/>
      <c r="D802" s="92"/>
      <c r="E802" s="92"/>
      <c r="F802" s="113"/>
      <c r="G802" s="113"/>
      <c r="H802" s="113"/>
      <c r="I802" s="113"/>
      <c r="J802" s="77"/>
      <c r="K802" s="77"/>
      <c r="L802" s="77"/>
      <c r="M802" s="77"/>
      <c r="O802" s="77"/>
      <c r="P802" s="114"/>
    </row>
    <row r="803" spans="1:16" ht="14" x14ac:dyDescent="0.15">
      <c r="A803" s="72"/>
      <c r="B803" s="92"/>
      <c r="C803" s="92"/>
      <c r="D803" s="92"/>
      <c r="E803" s="92"/>
      <c r="F803" s="113"/>
      <c r="G803" s="113"/>
      <c r="H803" s="113"/>
      <c r="I803" s="113"/>
      <c r="J803" s="77"/>
      <c r="K803" s="77"/>
      <c r="L803" s="77"/>
      <c r="M803" s="77"/>
      <c r="O803" s="77"/>
      <c r="P803" s="114"/>
    </row>
    <row r="804" spans="1:16" ht="14" x14ac:dyDescent="0.15">
      <c r="A804" s="72"/>
      <c r="B804" s="92"/>
      <c r="C804" s="92"/>
      <c r="D804" s="92"/>
      <c r="E804" s="92"/>
      <c r="F804" s="113"/>
      <c r="G804" s="113"/>
      <c r="H804" s="113"/>
      <c r="I804" s="113"/>
      <c r="J804" s="77"/>
      <c r="K804" s="77"/>
      <c r="L804" s="77"/>
      <c r="M804" s="77"/>
      <c r="O804" s="77"/>
      <c r="P804" s="114"/>
    </row>
    <row r="805" spans="1:16" ht="14" x14ac:dyDescent="0.15">
      <c r="A805" s="72"/>
      <c r="B805" s="92"/>
      <c r="C805" s="92"/>
      <c r="D805" s="92"/>
      <c r="E805" s="92"/>
      <c r="F805" s="113"/>
      <c r="G805" s="113"/>
      <c r="H805" s="113"/>
      <c r="I805" s="113"/>
      <c r="J805" s="77"/>
      <c r="K805" s="77"/>
      <c r="L805" s="77"/>
      <c r="M805" s="77"/>
      <c r="O805" s="77"/>
      <c r="P805" s="114"/>
    </row>
    <row r="806" spans="1:16" ht="14" x14ac:dyDescent="0.15">
      <c r="A806" s="72"/>
      <c r="B806" s="92"/>
      <c r="C806" s="92"/>
      <c r="D806" s="92"/>
      <c r="E806" s="92"/>
      <c r="F806" s="113"/>
      <c r="G806" s="113"/>
      <c r="H806" s="113"/>
      <c r="I806" s="113"/>
      <c r="J806" s="77"/>
      <c r="K806" s="77"/>
      <c r="L806" s="77"/>
      <c r="M806" s="77"/>
      <c r="O806" s="77"/>
      <c r="P806" s="114"/>
    </row>
    <row r="807" spans="1:16" ht="14" x14ac:dyDescent="0.15">
      <c r="A807" s="72"/>
      <c r="B807" s="92"/>
      <c r="C807" s="92"/>
      <c r="D807" s="92"/>
      <c r="E807" s="92"/>
      <c r="F807" s="113"/>
      <c r="G807" s="113"/>
      <c r="H807" s="113"/>
      <c r="I807" s="113"/>
      <c r="J807" s="77"/>
      <c r="K807" s="77"/>
      <c r="L807" s="77"/>
      <c r="M807" s="77"/>
      <c r="O807" s="77"/>
      <c r="P807" s="114"/>
    </row>
    <row r="808" spans="1:16" ht="14" x14ac:dyDescent="0.15">
      <c r="A808" s="72"/>
      <c r="B808" s="92"/>
      <c r="C808" s="92"/>
      <c r="D808" s="92"/>
      <c r="E808" s="92"/>
      <c r="F808" s="113"/>
      <c r="G808" s="113"/>
      <c r="H808" s="113"/>
      <c r="I808" s="113"/>
      <c r="J808" s="77"/>
      <c r="K808" s="77"/>
      <c r="L808" s="77"/>
      <c r="M808" s="77"/>
      <c r="O808" s="77"/>
      <c r="P808" s="114"/>
    </row>
    <row r="809" spans="1:16" ht="14" x14ac:dyDescent="0.15">
      <c r="A809" s="72"/>
      <c r="B809" s="92"/>
      <c r="C809" s="92"/>
      <c r="D809" s="92"/>
      <c r="E809" s="92"/>
      <c r="F809" s="113"/>
      <c r="G809" s="113"/>
      <c r="H809" s="113"/>
      <c r="I809" s="113"/>
      <c r="J809" s="77"/>
      <c r="K809" s="77"/>
      <c r="L809" s="77"/>
      <c r="M809" s="77"/>
      <c r="O809" s="77"/>
      <c r="P809" s="114"/>
    </row>
    <row r="810" spans="1:16" ht="14" x14ac:dyDescent="0.15">
      <c r="A810" s="72"/>
      <c r="B810" s="92"/>
      <c r="C810" s="92"/>
      <c r="D810" s="92"/>
      <c r="E810" s="92"/>
      <c r="F810" s="113"/>
      <c r="G810" s="113"/>
      <c r="H810" s="113"/>
      <c r="I810" s="113"/>
      <c r="J810" s="77"/>
      <c r="K810" s="77"/>
      <c r="L810" s="77"/>
      <c r="M810" s="77"/>
      <c r="O810" s="77"/>
      <c r="P810" s="114"/>
    </row>
    <row r="811" spans="1:16" ht="14" x14ac:dyDescent="0.15">
      <c r="A811" s="72"/>
      <c r="B811" s="92"/>
      <c r="C811" s="92"/>
      <c r="D811" s="92"/>
      <c r="E811" s="92"/>
      <c r="F811" s="113"/>
      <c r="G811" s="113"/>
      <c r="H811" s="113"/>
      <c r="I811" s="113"/>
      <c r="J811" s="77"/>
      <c r="K811" s="77"/>
      <c r="L811" s="77"/>
      <c r="M811" s="77"/>
      <c r="O811" s="77"/>
      <c r="P811" s="114"/>
    </row>
    <row r="812" spans="1:16" ht="14" x14ac:dyDescent="0.15">
      <c r="A812" s="72"/>
      <c r="B812" s="92"/>
      <c r="C812" s="92"/>
      <c r="D812" s="92"/>
      <c r="E812" s="92"/>
      <c r="F812" s="113"/>
      <c r="G812" s="113"/>
      <c r="H812" s="113"/>
      <c r="I812" s="113"/>
      <c r="J812" s="77"/>
      <c r="K812" s="77"/>
      <c r="L812" s="77"/>
      <c r="M812" s="77"/>
      <c r="O812" s="77"/>
      <c r="P812" s="114"/>
    </row>
    <row r="813" spans="1:16" ht="14" x14ac:dyDescent="0.15">
      <c r="A813" s="72"/>
      <c r="B813" s="92"/>
      <c r="C813" s="92"/>
      <c r="D813" s="92"/>
      <c r="E813" s="92"/>
      <c r="F813" s="113"/>
      <c r="G813" s="113"/>
      <c r="H813" s="113"/>
      <c r="I813" s="113"/>
      <c r="J813" s="77"/>
      <c r="K813" s="77"/>
      <c r="L813" s="77"/>
      <c r="M813" s="77"/>
      <c r="O813" s="77"/>
      <c r="P813" s="114"/>
    </row>
    <row r="814" spans="1:16" ht="14" x14ac:dyDescent="0.15">
      <c r="A814" s="72"/>
      <c r="B814" s="92"/>
      <c r="C814" s="92"/>
      <c r="D814" s="92"/>
      <c r="E814" s="92"/>
      <c r="F814" s="113"/>
      <c r="G814" s="113"/>
      <c r="H814" s="113"/>
      <c r="I814" s="113"/>
      <c r="J814" s="77"/>
      <c r="K814" s="77"/>
      <c r="L814" s="77"/>
      <c r="M814" s="77"/>
      <c r="O814" s="77"/>
      <c r="P814" s="114"/>
    </row>
    <row r="815" spans="1:16" ht="14" x14ac:dyDescent="0.15">
      <c r="A815" s="72"/>
      <c r="B815" s="92"/>
      <c r="C815" s="92"/>
      <c r="D815" s="92"/>
      <c r="E815" s="92"/>
      <c r="F815" s="113"/>
      <c r="G815" s="113"/>
      <c r="H815" s="113"/>
      <c r="I815" s="113"/>
      <c r="J815" s="77"/>
      <c r="K815" s="77"/>
      <c r="L815" s="77"/>
      <c r="M815" s="77"/>
      <c r="O815" s="77"/>
      <c r="P815" s="114"/>
    </row>
    <row r="816" spans="1:16" ht="14" x14ac:dyDescent="0.15">
      <c r="A816" s="72"/>
      <c r="B816" s="92"/>
      <c r="C816" s="92"/>
      <c r="D816" s="92"/>
      <c r="E816" s="92"/>
      <c r="F816" s="113"/>
      <c r="G816" s="113"/>
      <c r="H816" s="113"/>
      <c r="I816" s="113"/>
      <c r="J816" s="77"/>
      <c r="K816" s="77"/>
      <c r="L816" s="77"/>
      <c r="M816" s="77"/>
      <c r="O816" s="77"/>
      <c r="P816" s="114"/>
    </row>
    <row r="817" spans="1:16" ht="14" x14ac:dyDescent="0.15">
      <c r="A817" s="72"/>
      <c r="B817" s="92"/>
      <c r="C817" s="92"/>
      <c r="D817" s="92"/>
      <c r="E817" s="92"/>
      <c r="F817" s="113"/>
      <c r="G817" s="113"/>
      <c r="H817" s="113"/>
      <c r="I817" s="113"/>
      <c r="J817" s="77"/>
      <c r="K817" s="77"/>
      <c r="L817" s="77"/>
      <c r="M817" s="77"/>
      <c r="O817" s="77"/>
      <c r="P817" s="114"/>
    </row>
    <row r="818" spans="1:16" ht="14" x14ac:dyDescent="0.15">
      <c r="A818" s="72"/>
      <c r="B818" s="92"/>
      <c r="C818" s="92"/>
      <c r="D818" s="92"/>
      <c r="E818" s="92"/>
      <c r="F818" s="113"/>
      <c r="G818" s="113"/>
      <c r="H818" s="113"/>
      <c r="I818" s="113"/>
      <c r="J818" s="77"/>
      <c r="K818" s="77"/>
      <c r="L818" s="77"/>
      <c r="M818" s="77"/>
      <c r="O818" s="77"/>
      <c r="P818" s="114"/>
    </row>
    <row r="819" spans="1:16" ht="14" x14ac:dyDescent="0.15">
      <c r="A819" s="72"/>
      <c r="B819" s="92"/>
      <c r="C819" s="92"/>
      <c r="D819" s="92"/>
      <c r="E819" s="92"/>
      <c r="F819" s="113"/>
      <c r="G819" s="113"/>
      <c r="H819" s="113"/>
      <c r="I819" s="113"/>
      <c r="J819" s="77"/>
      <c r="K819" s="77"/>
      <c r="L819" s="77"/>
      <c r="M819" s="77"/>
      <c r="O819" s="77"/>
      <c r="P819" s="114"/>
    </row>
    <row r="820" spans="1:16" ht="14" x14ac:dyDescent="0.15">
      <c r="A820" s="72"/>
      <c r="B820" s="92"/>
      <c r="C820" s="92"/>
      <c r="D820" s="92"/>
      <c r="E820" s="92"/>
      <c r="F820" s="113"/>
      <c r="G820" s="113"/>
      <c r="H820" s="113"/>
      <c r="I820" s="113"/>
      <c r="J820" s="77"/>
      <c r="K820" s="77"/>
      <c r="L820" s="77"/>
      <c r="M820" s="77"/>
      <c r="O820" s="77"/>
      <c r="P820" s="114"/>
    </row>
    <row r="821" spans="1:16" ht="14" x14ac:dyDescent="0.15">
      <c r="A821" s="72"/>
      <c r="B821" s="92"/>
      <c r="C821" s="92"/>
      <c r="D821" s="92"/>
      <c r="E821" s="92"/>
      <c r="F821" s="113"/>
      <c r="G821" s="113"/>
      <c r="H821" s="113"/>
      <c r="I821" s="113"/>
      <c r="J821" s="77"/>
      <c r="K821" s="77"/>
      <c r="L821" s="77"/>
      <c r="M821" s="77"/>
      <c r="O821" s="77"/>
      <c r="P821" s="114"/>
    </row>
    <row r="822" spans="1:16" ht="14" x14ac:dyDescent="0.15">
      <c r="A822" s="72"/>
      <c r="B822" s="92"/>
      <c r="C822" s="92"/>
      <c r="D822" s="92"/>
      <c r="E822" s="92"/>
      <c r="F822" s="113"/>
      <c r="G822" s="113"/>
      <c r="H822" s="113"/>
      <c r="I822" s="113"/>
      <c r="J822" s="77"/>
      <c r="K822" s="77"/>
      <c r="L822" s="77"/>
      <c r="M822" s="77"/>
      <c r="O822" s="77"/>
      <c r="P822" s="114"/>
    </row>
    <row r="823" spans="1:16" ht="14" x14ac:dyDescent="0.15">
      <c r="A823" s="72"/>
      <c r="B823" s="92"/>
      <c r="C823" s="92"/>
      <c r="D823" s="92"/>
      <c r="E823" s="92"/>
      <c r="F823" s="113"/>
      <c r="G823" s="113"/>
      <c r="H823" s="113"/>
      <c r="I823" s="113"/>
      <c r="J823" s="77"/>
      <c r="K823" s="77"/>
      <c r="L823" s="77"/>
      <c r="M823" s="77"/>
      <c r="O823" s="77"/>
      <c r="P823" s="114"/>
    </row>
    <row r="824" spans="1:16" ht="14" x14ac:dyDescent="0.15">
      <c r="A824" s="72"/>
      <c r="B824" s="92"/>
      <c r="C824" s="92"/>
      <c r="D824" s="92"/>
      <c r="E824" s="92"/>
      <c r="F824" s="113"/>
      <c r="G824" s="113"/>
      <c r="H824" s="113"/>
      <c r="I824" s="113"/>
      <c r="J824" s="77"/>
      <c r="K824" s="77"/>
      <c r="L824" s="77"/>
      <c r="M824" s="77"/>
      <c r="O824" s="77"/>
      <c r="P824" s="114"/>
    </row>
    <row r="825" spans="1:16" ht="14" x14ac:dyDescent="0.15">
      <c r="A825" s="72"/>
      <c r="B825" s="92"/>
      <c r="C825" s="92"/>
      <c r="D825" s="92"/>
      <c r="E825" s="92"/>
      <c r="F825" s="113"/>
      <c r="G825" s="113"/>
      <c r="H825" s="113"/>
      <c r="I825" s="113"/>
      <c r="J825" s="77"/>
      <c r="K825" s="77"/>
      <c r="L825" s="77"/>
      <c r="M825" s="77"/>
      <c r="O825" s="77"/>
      <c r="P825" s="114"/>
    </row>
    <row r="826" spans="1:16" ht="14" x14ac:dyDescent="0.15">
      <c r="A826" s="72"/>
      <c r="B826" s="92"/>
      <c r="C826" s="92"/>
      <c r="D826" s="92"/>
      <c r="E826" s="92"/>
      <c r="F826" s="113"/>
      <c r="G826" s="113"/>
      <c r="H826" s="113"/>
      <c r="I826" s="113"/>
      <c r="J826" s="77"/>
      <c r="K826" s="77"/>
      <c r="L826" s="77"/>
      <c r="M826" s="77"/>
      <c r="O826" s="77"/>
      <c r="P826" s="114"/>
    </row>
    <row r="827" spans="1:16" ht="14" x14ac:dyDescent="0.15">
      <c r="A827" s="72"/>
      <c r="B827" s="92"/>
      <c r="C827" s="92"/>
      <c r="D827" s="92"/>
      <c r="E827" s="92"/>
      <c r="F827" s="113"/>
      <c r="G827" s="113"/>
      <c r="H827" s="113"/>
      <c r="I827" s="113"/>
      <c r="J827" s="77"/>
      <c r="K827" s="77"/>
      <c r="L827" s="77"/>
      <c r="M827" s="77"/>
      <c r="O827" s="77"/>
      <c r="P827" s="114"/>
    </row>
    <row r="828" spans="1:16" ht="14" x14ac:dyDescent="0.15">
      <c r="A828" s="72"/>
      <c r="B828" s="92"/>
      <c r="C828" s="92"/>
      <c r="D828" s="92"/>
      <c r="E828" s="92"/>
      <c r="F828" s="113"/>
      <c r="G828" s="113"/>
      <c r="H828" s="113"/>
      <c r="I828" s="113"/>
      <c r="J828" s="77"/>
      <c r="K828" s="77"/>
      <c r="L828" s="77"/>
      <c r="M828" s="77"/>
      <c r="O828" s="77"/>
      <c r="P828" s="114"/>
    </row>
    <row r="829" spans="1:16" ht="14" x14ac:dyDescent="0.15">
      <c r="A829" s="72"/>
      <c r="B829" s="92"/>
      <c r="C829" s="92"/>
      <c r="D829" s="92"/>
      <c r="E829" s="92"/>
      <c r="F829" s="113"/>
      <c r="G829" s="113"/>
      <c r="H829" s="113"/>
      <c r="I829" s="113"/>
      <c r="J829" s="77"/>
      <c r="K829" s="77"/>
      <c r="L829" s="77"/>
      <c r="M829" s="77"/>
      <c r="O829" s="77"/>
      <c r="P829" s="114"/>
    </row>
    <row r="830" spans="1:16" ht="14" x14ac:dyDescent="0.15">
      <c r="A830" s="72"/>
      <c r="B830" s="92"/>
      <c r="C830" s="92"/>
      <c r="D830" s="92"/>
      <c r="E830" s="92"/>
      <c r="F830" s="113"/>
      <c r="G830" s="113"/>
      <c r="H830" s="113"/>
      <c r="I830" s="113"/>
      <c r="J830" s="77"/>
      <c r="K830" s="77"/>
      <c r="L830" s="77"/>
      <c r="M830" s="77"/>
      <c r="O830" s="77"/>
      <c r="P830" s="114"/>
    </row>
    <row r="831" spans="1:16" ht="14" x14ac:dyDescent="0.15">
      <c r="A831" s="72"/>
      <c r="B831" s="92"/>
      <c r="C831" s="92"/>
      <c r="D831" s="92"/>
      <c r="E831" s="92"/>
      <c r="F831" s="113"/>
      <c r="G831" s="113"/>
      <c r="H831" s="113"/>
      <c r="I831" s="113"/>
      <c r="J831" s="77"/>
      <c r="K831" s="77"/>
      <c r="L831" s="77"/>
      <c r="M831" s="77"/>
      <c r="O831" s="77"/>
      <c r="P831" s="114"/>
    </row>
    <row r="832" spans="1:16" ht="14" x14ac:dyDescent="0.15">
      <c r="A832" s="72"/>
      <c r="B832" s="92"/>
      <c r="C832" s="92"/>
      <c r="D832" s="92"/>
      <c r="E832" s="92"/>
      <c r="F832" s="113"/>
      <c r="G832" s="113"/>
      <c r="H832" s="113"/>
      <c r="I832" s="113"/>
      <c r="J832" s="77"/>
      <c r="K832" s="77"/>
      <c r="L832" s="77"/>
      <c r="M832" s="77"/>
      <c r="O832" s="77"/>
      <c r="P832" s="114"/>
    </row>
    <row r="833" spans="1:16" ht="14" x14ac:dyDescent="0.15">
      <c r="A833" s="72"/>
      <c r="B833" s="92"/>
      <c r="C833" s="92"/>
      <c r="D833" s="92"/>
      <c r="E833" s="92"/>
      <c r="F833" s="113"/>
      <c r="G833" s="113"/>
      <c r="H833" s="113"/>
      <c r="I833" s="113"/>
      <c r="J833" s="77"/>
      <c r="K833" s="77"/>
      <c r="L833" s="77"/>
      <c r="M833" s="77"/>
      <c r="O833" s="77"/>
      <c r="P833" s="114"/>
    </row>
    <row r="834" spans="1:16" ht="14" x14ac:dyDescent="0.15">
      <c r="A834" s="72"/>
      <c r="B834" s="92"/>
      <c r="C834" s="92"/>
      <c r="D834" s="92"/>
      <c r="E834" s="92"/>
      <c r="F834" s="113"/>
      <c r="G834" s="113"/>
      <c r="H834" s="113"/>
      <c r="I834" s="113"/>
      <c r="J834" s="77"/>
      <c r="K834" s="77"/>
      <c r="L834" s="77"/>
      <c r="M834" s="77"/>
      <c r="O834" s="77"/>
      <c r="P834" s="114"/>
    </row>
    <row r="835" spans="1:16" ht="14" x14ac:dyDescent="0.15">
      <c r="A835" s="72"/>
      <c r="B835" s="92"/>
      <c r="C835" s="92"/>
      <c r="D835" s="92"/>
      <c r="E835" s="92"/>
      <c r="F835" s="113"/>
      <c r="G835" s="113"/>
      <c r="H835" s="113"/>
      <c r="I835" s="113"/>
      <c r="J835" s="77"/>
      <c r="K835" s="77"/>
      <c r="L835" s="77"/>
      <c r="M835" s="77"/>
      <c r="O835" s="77"/>
      <c r="P835" s="114"/>
    </row>
    <row r="836" spans="1:16" ht="14" x14ac:dyDescent="0.15">
      <c r="A836" s="72"/>
      <c r="B836" s="92"/>
      <c r="C836" s="92"/>
      <c r="D836" s="92"/>
      <c r="E836" s="92"/>
      <c r="F836" s="113"/>
      <c r="G836" s="113"/>
      <c r="H836" s="113"/>
      <c r="I836" s="113"/>
      <c r="J836" s="77"/>
      <c r="K836" s="77"/>
      <c r="L836" s="77"/>
      <c r="M836" s="77"/>
      <c r="O836" s="77"/>
      <c r="P836" s="114"/>
    </row>
    <row r="837" spans="1:16" ht="14" x14ac:dyDescent="0.15">
      <c r="A837" s="72"/>
      <c r="B837" s="92"/>
      <c r="C837" s="92"/>
      <c r="D837" s="92"/>
      <c r="E837" s="92"/>
      <c r="F837" s="113"/>
      <c r="G837" s="113"/>
      <c r="H837" s="113"/>
      <c r="I837" s="113"/>
      <c r="J837" s="77"/>
      <c r="K837" s="77"/>
      <c r="L837" s="77"/>
      <c r="M837" s="77"/>
      <c r="O837" s="77"/>
      <c r="P837" s="114"/>
    </row>
    <row r="838" spans="1:16" ht="14" x14ac:dyDescent="0.15">
      <c r="A838" s="72"/>
      <c r="B838" s="92"/>
      <c r="C838" s="92"/>
      <c r="D838" s="92"/>
      <c r="E838" s="92"/>
      <c r="F838" s="113"/>
      <c r="G838" s="113"/>
      <c r="H838" s="113"/>
      <c r="I838" s="113"/>
      <c r="J838" s="77"/>
      <c r="K838" s="77"/>
      <c r="L838" s="77"/>
      <c r="M838" s="77"/>
      <c r="O838" s="77"/>
      <c r="P838" s="114"/>
    </row>
    <row r="839" spans="1:16" ht="14" x14ac:dyDescent="0.15">
      <c r="A839" s="72"/>
      <c r="B839" s="92"/>
      <c r="C839" s="92"/>
      <c r="D839" s="92"/>
      <c r="E839" s="92"/>
      <c r="F839" s="113"/>
      <c r="G839" s="113"/>
      <c r="H839" s="113"/>
      <c r="I839" s="113"/>
      <c r="J839" s="77"/>
      <c r="K839" s="77"/>
      <c r="L839" s="77"/>
      <c r="M839" s="77"/>
      <c r="O839" s="77"/>
      <c r="P839" s="114"/>
    </row>
    <row r="840" spans="1:16" ht="14" x14ac:dyDescent="0.15">
      <c r="A840" s="72"/>
      <c r="B840" s="92"/>
      <c r="C840" s="92"/>
      <c r="D840" s="92"/>
      <c r="E840" s="92"/>
      <c r="F840" s="113"/>
      <c r="G840" s="113"/>
      <c r="H840" s="113"/>
      <c r="I840" s="113"/>
      <c r="J840" s="77"/>
      <c r="K840" s="77"/>
      <c r="L840" s="77"/>
      <c r="M840" s="77"/>
      <c r="O840" s="77"/>
      <c r="P840" s="114"/>
    </row>
    <row r="841" spans="1:16" ht="14" x14ac:dyDescent="0.15">
      <c r="A841" s="72"/>
      <c r="B841" s="92"/>
      <c r="C841" s="92"/>
      <c r="D841" s="92"/>
      <c r="E841" s="92"/>
      <c r="F841" s="113"/>
      <c r="G841" s="113"/>
      <c r="H841" s="113"/>
      <c r="I841" s="113"/>
      <c r="J841" s="77"/>
      <c r="K841" s="77"/>
      <c r="L841" s="77"/>
      <c r="M841" s="77"/>
      <c r="O841" s="77"/>
      <c r="P841" s="114"/>
    </row>
    <row r="842" spans="1:16" ht="14" x14ac:dyDescent="0.15">
      <c r="A842" s="72"/>
      <c r="B842" s="92"/>
      <c r="C842" s="92"/>
      <c r="D842" s="92"/>
      <c r="E842" s="92"/>
      <c r="F842" s="113"/>
      <c r="G842" s="113"/>
      <c r="H842" s="113"/>
      <c r="I842" s="113"/>
      <c r="J842" s="77"/>
      <c r="K842" s="77"/>
      <c r="L842" s="77"/>
      <c r="M842" s="77"/>
      <c r="O842" s="77"/>
      <c r="P842" s="114"/>
    </row>
    <row r="843" spans="1:16" ht="14" x14ac:dyDescent="0.15">
      <c r="A843" s="72"/>
      <c r="B843" s="92"/>
      <c r="C843" s="92"/>
      <c r="D843" s="92"/>
      <c r="E843" s="92"/>
      <c r="F843" s="113"/>
      <c r="G843" s="113"/>
      <c r="H843" s="113"/>
      <c r="I843" s="113"/>
      <c r="J843" s="77"/>
      <c r="K843" s="77"/>
      <c r="L843" s="77"/>
      <c r="M843" s="77"/>
      <c r="O843" s="77"/>
      <c r="P843" s="114"/>
    </row>
    <row r="844" spans="1:16" ht="14" x14ac:dyDescent="0.15">
      <c r="A844" s="72"/>
      <c r="B844" s="92"/>
      <c r="C844" s="92"/>
      <c r="D844" s="92"/>
      <c r="E844" s="92"/>
      <c r="F844" s="113"/>
      <c r="G844" s="113"/>
      <c r="H844" s="113"/>
      <c r="I844" s="113"/>
      <c r="J844" s="77"/>
      <c r="K844" s="77"/>
      <c r="L844" s="77"/>
      <c r="M844" s="77"/>
      <c r="O844" s="77"/>
      <c r="P844" s="114"/>
    </row>
    <row r="845" spans="1:16" ht="14" x14ac:dyDescent="0.15">
      <c r="A845" s="72"/>
      <c r="B845" s="92"/>
      <c r="C845" s="92"/>
      <c r="D845" s="92"/>
      <c r="E845" s="92"/>
      <c r="F845" s="113"/>
      <c r="G845" s="113"/>
      <c r="H845" s="113"/>
      <c r="I845" s="113"/>
      <c r="J845" s="77"/>
      <c r="K845" s="77"/>
      <c r="L845" s="77"/>
      <c r="M845" s="77"/>
      <c r="O845" s="77"/>
      <c r="P845" s="114"/>
    </row>
    <row r="846" spans="1:16" ht="14" x14ac:dyDescent="0.15">
      <c r="A846" s="72"/>
      <c r="B846" s="92"/>
      <c r="C846" s="92"/>
      <c r="D846" s="92"/>
      <c r="E846" s="92"/>
      <c r="F846" s="113"/>
      <c r="G846" s="113"/>
      <c r="H846" s="113"/>
      <c r="I846" s="113"/>
      <c r="J846" s="77"/>
      <c r="K846" s="77"/>
      <c r="L846" s="77"/>
      <c r="M846" s="77"/>
      <c r="O846" s="77"/>
      <c r="P846" s="114"/>
    </row>
    <row r="847" spans="1:16" ht="14" x14ac:dyDescent="0.15">
      <c r="A847" s="72"/>
      <c r="B847" s="92"/>
      <c r="C847" s="92"/>
      <c r="D847" s="92"/>
      <c r="E847" s="92"/>
      <c r="F847" s="113"/>
      <c r="G847" s="113"/>
      <c r="H847" s="113"/>
      <c r="I847" s="113"/>
      <c r="J847" s="77"/>
      <c r="K847" s="77"/>
      <c r="L847" s="77"/>
      <c r="M847" s="77"/>
      <c r="O847" s="77"/>
      <c r="P847" s="114"/>
    </row>
    <row r="848" spans="1:16" ht="14" x14ac:dyDescent="0.15">
      <c r="A848" s="72"/>
      <c r="B848" s="92"/>
      <c r="C848" s="92"/>
      <c r="D848" s="92"/>
      <c r="E848" s="92"/>
      <c r="F848" s="113"/>
      <c r="G848" s="113"/>
      <c r="H848" s="113"/>
      <c r="I848" s="113"/>
      <c r="J848" s="77"/>
      <c r="K848" s="77"/>
      <c r="L848" s="77"/>
      <c r="M848" s="77"/>
      <c r="O848" s="77"/>
      <c r="P848" s="114"/>
    </row>
    <row r="849" spans="1:16" ht="14" x14ac:dyDescent="0.15">
      <c r="A849" s="72"/>
      <c r="B849" s="92"/>
      <c r="C849" s="92"/>
      <c r="D849" s="92"/>
      <c r="E849" s="92"/>
      <c r="F849" s="113"/>
      <c r="G849" s="113"/>
      <c r="H849" s="113"/>
      <c r="I849" s="113"/>
      <c r="J849" s="77"/>
      <c r="K849" s="77"/>
      <c r="L849" s="77"/>
      <c r="M849" s="77"/>
      <c r="O849" s="77"/>
      <c r="P849" s="114"/>
    </row>
    <row r="850" spans="1:16" ht="14" x14ac:dyDescent="0.15">
      <c r="A850" s="72"/>
      <c r="B850" s="92"/>
      <c r="C850" s="92"/>
      <c r="D850" s="92"/>
      <c r="E850" s="92"/>
      <c r="F850" s="113"/>
      <c r="G850" s="113"/>
      <c r="H850" s="113"/>
      <c r="I850" s="113"/>
      <c r="J850" s="77"/>
      <c r="K850" s="77"/>
      <c r="L850" s="77"/>
      <c r="M850" s="77"/>
      <c r="O850" s="77"/>
      <c r="P850" s="114"/>
    </row>
    <row r="851" spans="1:16" ht="14" x14ac:dyDescent="0.15">
      <c r="A851" s="72"/>
      <c r="B851" s="92"/>
      <c r="C851" s="92"/>
      <c r="D851" s="92"/>
      <c r="E851" s="92"/>
      <c r="F851" s="113"/>
      <c r="G851" s="113"/>
      <c r="H851" s="113"/>
      <c r="I851" s="113"/>
      <c r="J851" s="77"/>
      <c r="K851" s="77"/>
      <c r="L851" s="77"/>
      <c r="M851" s="77"/>
      <c r="O851" s="77"/>
      <c r="P851" s="114"/>
    </row>
    <row r="852" spans="1:16" ht="14" x14ac:dyDescent="0.15">
      <c r="A852" s="72"/>
      <c r="B852" s="92"/>
      <c r="C852" s="92"/>
      <c r="D852" s="92"/>
      <c r="E852" s="92"/>
      <c r="F852" s="113"/>
      <c r="G852" s="113"/>
      <c r="H852" s="113"/>
      <c r="I852" s="113"/>
      <c r="J852" s="77"/>
      <c r="K852" s="77"/>
      <c r="L852" s="77"/>
      <c r="M852" s="77"/>
      <c r="O852" s="77"/>
      <c r="P852" s="114"/>
    </row>
    <row r="853" spans="1:16" ht="14" x14ac:dyDescent="0.15">
      <c r="A853" s="72"/>
      <c r="B853" s="92"/>
      <c r="C853" s="92"/>
      <c r="D853" s="92"/>
      <c r="E853" s="92"/>
      <c r="F853" s="113"/>
      <c r="G853" s="113"/>
      <c r="H853" s="113"/>
      <c r="I853" s="113"/>
      <c r="J853" s="77"/>
      <c r="K853" s="77"/>
      <c r="L853" s="77"/>
      <c r="M853" s="77"/>
      <c r="O853" s="77"/>
      <c r="P853" s="114"/>
    </row>
    <row r="854" spans="1:16" ht="14" x14ac:dyDescent="0.15">
      <c r="A854" s="72"/>
      <c r="B854" s="92"/>
      <c r="C854" s="92"/>
      <c r="D854" s="92"/>
      <c r="E854" s="92"/>
      <c r="F854" s="113"/>
      <c r="G854" s="113"/>
      <c r="H854" s="113"/>
      <c r="I854" s="113"/>
      <c r="J854" s="77"/>
      <c r="K854" s="77"/>
      <c r="L854" s="77"/>
      <c r="M854" s="77"/>
      <c r="O854" s="77"/>
      <c r="P854" s="114"/>
    </row>
    <row r="855" spans="1:16" ht="14" x14ac:dyDescent="0.15">
      <c r="A855" s="72"/>
      <c r="B855" s="92"/>
      <c r="C855" s="92"/>
      <c r="D855" s="92"/>
      <c r="E855" s="92"/>
      <c r="F855" s="113"/>
      <c r="G855" s="113"/>
      <c r="H855" s="113"/>
      <c r="I855" s="113"/>
      <c r="J855" s="77"/>
      <c r="K855" s="77"/>
      <c r="L855" s="77"/>
      <c r="M855" s="77"/>
      <c r="O855" s="77"/>
      <c r="P855" s="114"/>
    </row>
    <row r="856" spans="1:16" ht="14" x14ac:dyDescent="0.15">
      <c r="A856" s="72"/>
      <c r="B856" s="92"/>
      <c r="C856" s="92"/>
      <c r="D856" s="92"/>
      <c r="E856" s="92"/>
      <c r="F856" s="113"/>
      <c r="G856" s="113"/>
      <c r="H856" s="113"/>
      <c r="I856" s="113"/>
      <c r="J856" s="77"/>
      <c r="K856" s="77"/>
      <c r="L856" s="77"/>
      <c r="M856" s="77"/>
      <c r="O856" s="77"/>
      <c r="P856" s="114"/>
    </row>
    <row r="857" spans="1:16" ht="14" x14ac:dyDescent="0.15">
      <c r="A857" s="72"/>
      <c r="B857" s="92"/>
      <c r="C857" s="92"/>
      <c r="D857" s="92"/>
      <c r="E857" s="92"/>
      <c r="F857" s="113"/>
      <c r="G857" s="113"/>
      <c r="H857" s="113"/>
      <c r="I857" s="113"/>
      <c r="J857" s="77"/>
      <c r="K857" s="77"/>
      <c r="L857" s="77"/>
      <c r="M857" s="77"/>
      <c r="O857" s="77"/>
      <c r="P857" s="114"/>
    </row>
    <row r="858" spans="1:16" ht="14" x14ac:dyDescent="0.15">
      <c r="A858" s="72"/>
      <c r="B858" s="92"/>
      <c r="C858" s="92"/>
      <c r="D858" s="92"/>
      <c r="E858" s="92"/>
      <c r="F858" s="113"/>
      <c r="G858" s="113"/>
      <c r="H858" s="113"/>
      <c r="I858" s="113"/>
      <c r="J858" s="77"/>
      <c r="K858" s="77"/>
      <c r="L858" s="77"/>
      <c r="M858" s="77"/>
      <c r="O858" s="77"/>
      <c r="P858" s="114"/>
    </row>
    <row r="859" spans="1:16" ht="14" x14ac:dyDescent="0.15">
      <c r="A859" s="72"/>
      <c r="B859" s="92"/>
      <c r="C859" s="92"/>
      <c r="D859" s="92"/>
      <c r="E859" s="92"/>
      <c r="F859" s="113"/>
      <c r="G859" s="113"/>
      <c r="H859" s="113"/>
      <c r="I859" s="113"/>
      <c r="J859" s="77"/>
      <c r="K859" s="77"/>
      <c r="L859" s="77"/>
      <c r="M859" s="77"/>
      <c r="O859" s="77"/>
      <c r="P859" s="114"/>
    </row>
    <row r="860" spans="1:16" ht="14" x14ac:dyDescent="0.15">
      <c r="A860" s="72"/>
      <c r="B860" s="92"/>
      <c r="C860" s="92"/>
      <c r="D860" s="92"/>
      <c r="E860" s="92"/>
      <c r="F860" s="113"/>
      <c r="G860" s="113"/>
      <c r="H860" s="113"/>
      <c r="I860" s="113"/>
      <c r="J860" s="77"/>
      <c r="K860" s="77"/>
      <c r="L860" s="77"/>
      <c r="M860" s="77"/>
      <c r="O860" s="77"/>
      <c r="P860" s="114"/>
    </row>
    <row r="861" spans="1:16" ht="14" x14ac:dyDescent="0.15">
      <c r="A861" s="72"/>
      <c r="B861" s="92"/>
      <c r="C861" s="92"/>
      <c r="D861" s="92"/>
      <c r="E861" s="92"/>
      <c r="F861" s="113"/>
      <c r="G861" s="113"/>
      <c r="H861" s="113"/>
      <c r="I861" s="113"/>
      <c r="J861" s="77"/>
      <c r="K861" s="77"/>
      <c r="L861" s="77"/>
      <c r="M861" s="77"/>
      <c r="O861" s="77"/>
      <c r="P861" s="114"/>
    </row>
    <row r="862" spans="1:16" ht="14" x14ac:dyDescent="0.15">
      <c r="A862" s="72"/>
      <c r="B862" s="92"/>
      <c r="C862" s="92"/>
      <c r="D862" s="92"/>
      <c r="E862" s="92"/>
      <c r="F862" s="113"/>
      <c r="G862" s="113"/>
      <c r="H862" s="113"/>
      <c r="I862" s="113"/>
      <c r="J862" s="77"/>
      <c r="K862" s="77"/>
      <c r="L862" s="77"/>
      <c r="M862" s="77"/>
      <c r="O862" s="77"/>
      <c r="P862" s="114"/>
    </row>
    <row r="863" spans="1:16" ht="14" x14ac:dyDescent="0.15">
      <c r="A863" s="72"/>
      <c r="B863" s="92"/>
      <c r="C863" s="92"/>
      <c r="D863" s="92"/>
      <c r="E863" s="92"/>
      <c r="F863" s="113"/>
      <c r="G863" s="113"/>
      <c r="H863" s="113"/>
      <c r="I863" s="113"/>
      <c r="J863" s="77"/>
      <c r="K863" s="77"/>
      <c r="L863" s="77"/>
      <c r="M863" s="77"/>
      <c r="O863" s="77"/>
      <c r="P863" s="114"/>
    </row>
    <row r="864" spans="1:16" ht="14" x14ac:dyDescent="0.15">
      <c r="A864" s="72"/>
      <c r="B864" s="92"/>
      <c r="C864" s="92"/>
      <c r="D864" s="92"/>
      <c r="E864" s="92"/>
      <c r="F864" s="113"/>
      <c r="G864" s="113"/>
      <c r="H864" s="113"/>
      <c r="I864" s="113"/>
      <c r="J864" s="77"/>
      <c r="K864" s="77"/>
      <c r="L864" s="77"/>
      <c r="M864" s="77"/>
      <c r="O864" s="77"/>
      <c r="P864" s="114"/>
    </row>
    <row r="865" spans="1:16" ht="14" x14ac:dyDescent="0.15">
      <c r="A865" s="72"/>
      <c r="B865" s="92"/>
      <c r="C865" s="92"/>
      <c r="D865" s="92"/>
      <c r="E865" s="92"/>
      <c r="F865" s="113"/>
      <c r="G865" s="113"/>
      <c r="H865" s="113"/>
      <c r="I865" s="113"/>
      <c r="J865" s="77"/>
      <c r="K865" s="77"/>
      <c r="L865" s="77"/>
      <c r="M865" s="77"/>
      <c r="O865" s="77"/>
      <c r="P865" s="114"/>
    </row>
    <row r="866" spans="1:16" ht="14" x14ac:dyDescent="0.15">
      <c r="A866" s="72"/>
      <c r="B866" s="92"/>
      <c r="C866" s="92"/>
      <c r="D866" s="92"/>
      <c r="E866" s="92"/>
      <c r="F866" s="113"/>
      <c r="G866" s="113"/>
      <c r="H866" s="113"/>
      <c r="I866" s="113"/>
      <c r="J866" s="77"/>
      <c r="K866" s="77"/>
      <c r="L866" s="77"/>
      <c r="M866" s="77"/>
      <c r="O866" s="77"/>
      <c r="P866" s="114"/>
    </row>
    <row r="867" spans="1:16" ht="14" x14ac:dyDescent="0.15">
      <c r="A867" s="72"/>
      <c r="B867" s="92"/>
      <c r="C867" s="92"/>
      <c r="D867" s="92"/>
      <c r="E867" s="92"/>
      <c r="F867" s="113"/>
      <c r="G867" s="113"/>
      <c r="H867" s="113"/>
      <c r="I867" s="113"/>
      <c r="J867" s="77"/>
      <c r="K867" s="77"/>
      <c r="L867" s="77"/>
      <c r="M867" s="77"/>
      <c r="O867" s="77"/>
      <c r="P867" s="114"/>
    </row>
    <row r="868" spans="1:16" ht="14" x14ac:dyDescent="0.15">
      <c r="A868" s="72"/>
      <c r="B868" s="92"/>
      <c r="C868" s="92"/>
      <c r="D868" s="92"/>
      <c r="E868" s="92"/>
      <c r="F868" s="113"/>
      <c r="G868" s="113"/>
      <c r="H868" s="113"/>
      <c r="I868" s="113"/>
      <c r="J868" s="77"/>
      <c r="K868" s="77"/>
      <c r="L868" s="77"/>
      <c r="M868" s="77"/>
      <c r="O868" s="77"/>
      <c r="P868" s="114"/>
    </row>
    <row r="869" spans="1:16" ht="14" x14ac:dyDescent="0.15">
      <c r="A869" s="72"/>
      <c r="B869" s="92"/>
      <c r="C869" s="92"/>
      <c r="D869" s="92"/>
      <c r="E869" s="92"/>
      <c r="F869" s="113"/>
      <c r="G869" s="113"/>
      <c r="H869" s="113"/>
      <c r="I869" s="113"/>
      <c r="J869" s="77"/>
      <c r="K869" s="77"/>
      <c r="L869" s="77"/>
      <c r="M869" s="77"/>
      <c r="O869" s="77"/>
      <c r="P869" s="114"/>
    </row>
    <row r="870" spans="1:16" ht="14" x14ac:dyDescent="0.15">
      <c r="A870" s="72"/>
      <c r="B870" s="92"/>
      <c r="C870" s="92"/>
      <c r="D870" s="92"/>
      <c r="E870" s="92"/>
      <c r="F870" s="113"/>
      <c r="G870" s="113"/>
      <c r="H870" s="113"/>
      <c r="I870" s="113"/>
      <c r="J870" s="77"/>
      <c r="K870" s="77"/>
      <c r="L870" s="77"/>
      <c r="M870" s="77"/>
      <c r="O870" s="77"/>
      <c r="P870" s="114"/>
    </row>
    <row r="871" spans="1:16" ht="14" x14ac:dyDescent="0.15">
      <c r="A871" s="72"/>
      <c r="B871" s="92"/>
      <c r="C871" s="92"/>
      <c r="D871" s="92"/>
      <c r="E871" s="92"/>
      <c r="F871" s="113"/>
      <c r="G871" s="113"/>
      <c r="H871" s="113"/>
      <c r="I871" s="113"/>
      <c r="J871" s="77"/>
      <c r="K871" s="77"/>
      <c r="L871" s="77"/>
      <c r="M871" s="77"/>
      <c r="O871" s="77"/>
      <c r="P871" s="114"/>
    </row>
    <row r="872" spans="1:16" ht="14" x14ac:dyDescent="0.15">
      <c r="A872" s="72"/>
      <c r="B872" s="92"/>
      <c r="C872" s="92"/>
      <c r="D872" s="92"/>
      <c r="E872" s="92"/>
      <c r="F872" s="113"/>
      <c r="G872" s="113"/>
      <c r="H872" s="113"/>
      <c r="I872" s="113"/>
      <c r="J872" s="77"/>
      <c r="K872" s="77"/>
      <c r="L872" s="77"/>
      <c r="M872" s="77"/>
      <c r="O872" s="77"/>
      <c r="P872" s="114"/>
    </row>
    <row r="873" spans="1:16" ht="14" x14ac:dyDescent="0.15">
      <c r="A873" s="72"/>
      <c r="B873" s="92"/>
      <c r="C873" s="92"/>
      <c r="D873" s="92"/>
      <c r="E873" s="92"/>
      <c r="F873" s="113"/>
      <c r="G873" s="113"/>
      <c r="H873" s="113"/>
      <c r="I873" s="113"/>
      <c r="J873" s="77"/>
      <c r="K873" s="77"/>
      <c r="L873" s="77"/>
      <c r="M873" s="77"/>
      <c r="O873" s="77"/>
      <c r="P873" s="114"/>
    </row>
    <row r="874" spans="1:16" ht="14" x14ac:dyDescent="0.15">
      <c r="A874" s="72"/>
      <c r="B874" s="92"/>
      <c r="C874" s="92"/>
      <c r="D874" s="92"/>
      <c r="E874" s="92"/>
      <c r="F874" s="113"/>
      <c r="G874" s="113"/>
      <c r="H874" s="113"/>
      <c r="I874" s="113"/>
      <c r="J874" s="77"/>
      <c r="K874" s="77"/>
      <c r="L874" s="77"/>
      <c r="M874" s="77"/>
      <c r="O874" s="77"/>
      <c r="P874" s="114"/>
    </row>
    <row r="875" spans="1:16" ht="14" x14ac:dyDescent="0.15">
      <c r="A875" s="72"/>
      <c r="B875" s="92"/>
      <c r="C875" s="92"/>
      <c r="D875" s="92"/>
      <c r="E875" s="92"/>
      <c r="F875" s="113"/>
      <c r="G875" s="113"/>
      <c r="H875" s="113"/>
      <c r="I875" s="113"/>
      <c r="J875" s="77"/>
      <c r="K875" s="77"/>
      <c r="L875" s="77"/>
      <c r="M875" s="77"/>
      <c r="O875" s="77"/>
      <c r="P875" s="114"/>
    </row>
    <row r="876" spans="1:16" ht="14" x14ac:dyDescent="0.15">
      <c r="A876" s="72"/>
      <c r="B876" s="92"/>
      <c r="C876" s="92"/>
      <c r="D876" s="92"/>
      <c r="E876" s="92"/>
      <c r="F876" s="113"/>
      <c r="G876" s="113"/>
      <c r="H876" s="113"/>
      <c r="I876" s="113"/>
      <c r="J876" s="77"/>
      <c r="K876" s="77"/>
      <c r="L876" s="77"/>
      <c r="M876" s="77"/>
      <c r="O876" s="77"/>
      <c r="P876" s="114"/>
    </row>
    <row r="877" spans="1:16" ht="14" x14ac:dyDescent="0.15">
      <c r="A877" s="72"/>
      <c r="B877" s="92"/>
      <c r="C877" s="92"/>
      <c r="D877" s="92"/>
      <c r="E877" s="92"/>
      <c r="F877" s="113"/>
      <c r="G877" s="113"/>
      <c r="H877" s="113"/>
      <c r="I877" s="113"/>
      <c r="J877" s="77"/>
      <c r="K877" s="77"/>
      <c r="L877" s="77"/>
      <c r="M877" s="77"/>
      <c r="O877" s="77"/>
      <c r="P877" s="114"/>
    </row>
    <row r="878" spans="1:16" ht="14" x14ac:dyDescent="0.15">
      <c r="A878" s="72"/>
      <c r="B878" s="92"/>
      <c r="C878" s="92"/>
      <c r="D878" s="92"/>
      <c r="E878" s="92"/>
      <c r="F878" s="113"/>
      <c r="G878" s="113"/>
      <c r="H878" s="113"/>
      <c r="I878" s="113"/>
      <c r="J878" s="77"/>
      <c r="K878" s="77"/>
      <c r="L878" s="77"/>
      <c r="M878" s="77"/>
      <c r="O878" s="77"/>
      <c r="P878" s="114"/>
    </row>
    <row r="879" spans="1:16" ht="14" x14ac:dyDescent="0.15">
      <c r="A879" s="72"/>
      <c r="B879" s="92"/>
      <c r="C879" s="92"/>
      <c r="D879" s="92"/>
      <c r="E879" s="92"/>
      <c r="F879" s="113"/>
      <c r="G879" s="113"/>
      <c r="H879" s="113"/>
      <c r="I879" s="113"/>
      <c r="J879" s="77"/>
      <c r="K879" s="77"/>
      <c r="L879" s="77"/>
      <c r="M879" s="77"/>
      <c r="O879" s="77"/>
      <c r="P879" s="114"/>
    </row>
    <row r="880" spans="1:16" ht="14" x14ac:dyDescent="0.15">
      <c r="A880" s="72"/>
      <c r="B880" s="92"/>
      <c r="C880" s="92"/>
      <c r="D880" s="92"/>
      <c r="E880" s="92"/>
      <c r="F880" s="113"/>
      <c r="G880" s="113"/>
      <c r="H880" s="113"/>
      <c r="I880" s="113"/>
      <c r="J880" s="77"/>
      <c r="K880" s="77"/>
      <c r="L880" s="77"/>
      <c r="M880" s="77"/>
      <c r="O880" s="77"/>
      <c r="P880" s="114"/>
    </row>
    <row r="881" spans="1:16" ht="14" x14ac:dyDescent="0.15">
      <c r="A881" s="72"/>
      <c r="B881" s="92"/>
      <c r="C881" s="92"/>
      <c r="D881" s="92"/>
      <c r="E881" s="92"/>
      <c r="F881" s="113"/>
      <c r="G881" s="113"/>
      <c r="H881" s="113"/>
      <c r="I881" s="113"/>
      <c r="J881" s="77"/>
      <c r="K881" s="77"/>
      <c r="L881" s="77"/>
      <c r="M881" s="77"/>
      <c r="O881" s="77"/>
      <c r="P881" s="114"/>
    </row>
    <row r="882" spans="1:16" ht="14" x14ac:dyDescent="0.15">
      <c r="A882" s="72"/>
      <c r="B882" s="92"/>
      <c r="C882" s="92"/>
      <c r="D882" s="92"/>
      <c r="E882" s="92"/>
      <c r="F882" s="113"/>
      <c r="G882" s="113"/>
      <c r="H882" s="113"/>
      <c r="I882" s="113"/>
      <c r="J882" s="77"/>
      <c r="K882" s="77"/>
      <c r="L882" s="77"/>
      <c r="M882" s="77"/>
      <c r="O882" s="77"/>
      <c r="P882" s="114"/>
    </row>
    <row r="883" spans="1:16" ht="14" x14ac:dyDescent="0.15">
      <c r="A883" s="72"/>
      <c r="B883" s="92"/>
      <c r="C883" s="92"/>
      <c r="D883" s="92"/>
      <c r="E883" s="92"/>
      <c r="F883" s="113"/>
      <c r="G883" s="113"/>
      <c r="H883" s="113"/>
      <c r="I883" s="113"/>
      <c r="J883" s="77"/>
      <c r="K883" s="77"/>
      <c r="L883" s="77"/>
      <c r="M883" s="77"/>
      <c r="O883" s="77"/>
      <c r="P883" s="114"/>
    </row>
    <row r="884" spans="1:16" ht="14" x14ac:dyDescent="0.15">
      <c r="A884" s="72"/>
      <c r="B884" s="92"/>
      <c r="C884" s="92"/>
      <c r="D884" s="92"/>
      <c r="E884" s="92"/>
      <c r="F884" s="113"/>
      <c r="G884" s="113"/>
      <c r="H884" s="113"/>
      <c r="I884" s="113"/>
      <c r="J884" s="77"/>
      <c r="K884" s="77"/>
      <c r="L884" s="77"/>
      <c r="M884" s="77"/>
      <c r="O884" s="77"/>
      <c r="P884" s="114"/>
    </row>
    <row r="885" spans="1:16" ht="14" x14ac:dyDescent="0.15">
      <c r="A885" s="72"/>
      <c r="B885" s="92"/>
      <c r="C885" s="92"/>
      <c r="D885" s="92"/>
      <c r="E885" s="92"/>
      <c r="F885" s="113"/>
      <c r="G885" s="113"/>
      <c r="H885" s="113"/>
      <c r="I885" s="113"/>
      <c r="J885" s="77"/>
      <c r="K885" s="77"/>
      <c r="L885" s="77"/>
      <c r="M885" s="77"/>
      <c r="O885" s="77"/>
      <c r="P885" s="114"/>
    </row>
    <row r="886" spans="1:16" ht="14" x14ac:dyDescent="0.15">
      <c r="A886" s="72"/>
      <c r="B886" s="92"/>
      <c r="C886" s="92"/>
      <c r="D886" s="92"/>
      <c r="E886" s="92"/>
      <c r="F886" s="113"/>
      <c r="G886" s="113"/>
      <c r="H886" s="113"/>
      <c r="I886" s="113"/>
      <c r="J886" s="77"/>
      <c r="K886" s="77"/>
      <c r="L886" s="77"/>
      <c r="M886" s="77"/>
      <c r="O886" s="77"/>
      <c r="P886" s="114"/>
    </row>
    <row r="887" spans="1:16" ht="14" x14ac:dyDescent="0.15">
      <c r="A887" s="72"/>
      <c r="B887" s="92"/>
      <c r="C887" s="92"/>
      <c r="D887" s="92"/>
      <c r="E887" s="92"/>
      <c r="F887" s="113"/>
      <c r="G887" s="113"/>
      <c r="H887" s="113"/>
      <c r="I887" s="113"/>
      <c r="J887" s="77"/>
      <c r="K887" s="77"/>
      <c r="L887" s="77"/>
      <c r="M887" s="77"/>
      <c r="O887" s="77"/>
      <c r="P887" s="114"/>
    </row>
    <row r="888" spans="1:16" ht="14" x14ac:dyDescent="0.15">
      <c r="A888" s="72"/>
      <c r="B888" s="92"/>
      <c r="C888" s="92"/>
      <c r="D888" s="92"/>
      <c r="E888" s="92"/>
      <c r="F888" s="113"/>
      <c r="G888" s="113"/>
      <c r="H888" s="113"/>
      <c r="I888" s="113"/>
      <c r="J888" s="77"/>
      <c r="K888" s="77"/>
      <c r="L888" s="77"/>
      <c r="M888" s="77"/>
      <c r="O888" s="77"/>
      <c r="P888" s="114"/>
    </row>
    <row r="889" spans="1:16" ht="14" x14ac:dyDescent="0.15">
      <c r="A889" s="72"/>
      <c r="B889" s="92"/>
      <c r="C889" s="92"/>
      <c r="D889" s="92"/>
      <c r="E889" s="92"/>
      <c r="F889" s="113"/>
      <c r="G889" s="113"/>
      <c r="H889" s="113"/>
      <c r="I889" s="113"/>
      <c r="J889" s="77"/>
      <c r="K889" s="77"/>
      <c r="L889" s="77"/>
      <c r="M889" s="77"/>
      <c r="O889" s="77"/>
      <c r="P889" s="114"/>
    </row>
    <row r="890" spans="1:16" ht="14" x14ac:dyDescent="0.15">
      <c r="A890" s="72"/>
      <c r="B890" s="92"/>
      <c r="C890" s="92"/>
      <c r="D890" s="92"/>
      <c r="E890" s="92"/>
      <c r="F890" s="113"/>
      <c r="G890" s="113"/>
      <c r="H890" s="113"/>
      <c r="I890" s="113"/>
      <c r="J890" s="77"/>
      <c r="K890" s="77"/>
      <c r="L890" s="77"/>
      <c r="M890" s="77"/>
      <c r="O890" s="77"/>
      <c r="P890" s="114"/>
    </row>
    <row r="891" spans="1:16" ht="14" x14ac:dyDescent="0.15">
      <c r="A891" s="72"/>
      <c r="B891" s="92"/>
      <c r="C891" s="92"/>
      <c r="D891" s="92"/>
      <c r="E891" s="92"/>
      <c r="F891" s="113"/>
      <c r="G891" s="113"/>
      <c r="H891" s="113"/>
      <c r="I891" s="113"/>
      <c r="J891" s="77"/>
      <c r="K891" s="77"/>
      <c r="L891" s="77"/>
      <c r="M891" s="77"/>
      <c r="O891" s="77"/>
      <c r="P891" s="114"/>
    </row>
    <row r="892" spans="1:16" ht="14" x14ac:dyDescent="0.15">
      <c r="A892" s="72"/>
      <c r="B892" s="92"/>
      <c r="C892" s="92"/>
      <c r="D892" s="92"/>
      <c r="E892" s="92"/>
      <c r="F892" s="113"/>
      <c r="G892" s="113"/>
      <c r="H892" s="113"/>
      <c r="I892" s="113"/>
      <c r="J892" s="77"/>
      <c r="K892" s="77"/>
      <c r="L892" s="77"/>
      <c r="M892" s="77"/>
      <c r="O892" s="77"/>
      <c r="P892" s="114"/>
    </row>
    <row r="893" spans="1:16" ht="14" x14ac:dyDescent="0.15">
      <c r="A893" s="72"/>
      <c r="B893" s="92"/>
      <c r="C893" s="92"/>
      <c r="D893" s="92"/>
      <c r="E893" s="92"/>
      <c r="F893" s="113"/>
      <c r="G893" s="113"/>
      <c r="H893" s="113"/>
      <c r="I893" s="113"/>
      <c r="J893" s="77"/>
      <c r="K893" s="77"/>
      <c r="L893" s="77"/>
      <c r="M893" s="77"/>
      <c r="O893" s="77"/>
      <c r="P893" s="114"/>
    </row>
    <row r="894" spans="1:16" ht="14" x14ac:dyDescent="0.15">
      <c r="A894" s="72"/>
      <c r="B894" s="92"/>
      <c r="C894" s="92"/>
      <c r="D894" s="92"/>
      <c r="E894" s="92"/>
      <c r="F894" s="113"/>
      <c r="G894" s="113"/>
      <c r="H894" s="113"/>
      <c r="I894" s="113"/>
      <c r="J894" s="77"/>
      <c r="K894" s="77"/>
      <c r="L894" s="77"/>
      <c r="M894" s="77"/>
      <c r="O894" s="77"/>
      <c r="P894" s="114"/>
    </row>
    <row r="895" spans="1:16" ht="14" x14ac:dyDescent="0.15">
      <c r="A895" s="72"/>
      <c r="B895" s="92"/>
      <c r="C895" s="92"/>
      <c r="D895" s="92"/>
      <c r="E895" s="92"/>
      <c r="F895" s="113"/>
      <c r="G895" s="113"/>
      <c r="H895" s="113"/>
      <c r="I895" s="113"/>
      <c r="J895" s="77"/>
      <c r="K895" s="77"/>
      <c r="L895" s="77"/>
      <c r="M895" s="77"/>
      <c r="O895" s="77"/>
      <c r="P895" s="114"/>
    </row>
    <row r="896" spans="1:16" ht="14" x14ac:dyDescent="0.15">
      <c r="A896" s="72"/>
      <c r="B896" s="92"/>
      <c r="C896" s="92"/>
      <c r="D896" s="92"/>
      <c r="E896" s="92"/>
      <c r="F896" s="113"/>
      <c r="G896" s="113"/>
      <c r="H896" s="113"/>
      <c r="I896" s="113"/>
      <c r="J896" s="77"/>
      <c r="K896" s="77"/>
      <c r="L896" s="77"/>
      <c r="M896" s="77"/>
      <c r="O896" s="77"/>
      <c r="P896" s="114"/>
    </row>
    <row r="897" spans="1:16" ht="14" x14ac:dyDescent="0.15">
      <c r="A897" s="72"/>
      <c r="B897" s="92"/>
      <c r="C897" s="92"/>
      <c r="D897" s="92"/>
      <c r="E897" s="92"/>
      <c r="F897" s="113"/>
      <c r="G897" s="113"/>
      <c r="H897" s="113"/>
      <c r="I897" s="113"/>
      <c r="J897" s="77"/>
      <c r="K897" s="77"/>
      <c r="L897" s="77"/>
      <c r="M897" s="77"/>
      <c r="O897" s="77"/>
      <c r="P897" s="114"/>
    </row>
    <row r="898" spans="1:16" ht="14" x14ac:dyDescent="0.15">
      <c r="A898" s="72"/>
      <c r="B898" s="92"/>
      <c r="C898" s="92"/>
      <c r="D898" s="92"/>
      <c r="E898" s="92"/>
      <c r="F898" s="113"/>
      <c r="G898" s="113"/>
      <c r="H898" s="113"/>
      <c r="I898" s="113"/>
      <c r="J898" s="77"/>
      <c r="K898" s="77"/>
      <c r="L898" s="77"/>
      <c r="M898" s="77"/>
      <c r="O898" s="77"/>
      <c r="P898" s="114"/>
    </row>
    <row r="899" spans="1:16" ht="14" x14ac:dyDescent="0.15">
      <c r="A899" s="72"/>
      <c r="B899" s="92"/>
      <c r="C899" s="92"/>
      <c r="D899" s="92"/>
      <c r="E899" s="92"/>
      <c r="F899" s="113"/>
      <c r="G899" s="113"/>
      <c r="H899" s="113"/>
      <c r="I899" s="113"/>
      <c r="J899" s="77"/>
      <c r="K899" s="77"/>
      <c r="L899" s="77"/>
      <c r="M899" s="77"/>
      <c r="O899" s="77"/>
      <c r="P899" s="114"/>
    </row>
    <row r="900" spans="1:16" ht="14" x14ac:dyDescent="0.15">
      <c r="A900" s="72"/>
      <c r="B900" s="92"/>
      <c r="C900" s="92"/>
      <c r="D900" s="92"/>
      <c r="E900" s="92"/>
      <c r="F900" s="113"/>
      <c r="G900" s="113"/>
      <c r="H900" s="113"/>
      <c r="I900" s="113"/>
      <c r="J900" s="77"/>
      <c r="K900" s="77"/>
      <c r="L900" s="77"/>
      <c r="M900" s="77"/>
      <c r="O900" s="77"/>
      <c r="P900" s="114"/>
    </row>
    <row r="901" spans="1:16" ht="14" x14ac:dyDescent="0.15">
      <c r="A901" s="72"/>
      <c r="B901" s="92"/>
      <c r="C901" s="92"/>
      <c r="D901" s="92"/>
      <c r="E901" s="92"/>
      <c r="F901" s="113"/>
      <c r="G901" s="113"/>
      <c r="H901" s="113"/>
      <c r="I901" s="113"/>
      <c r="J901" s="77"/>
      <c r="K901" s="77"/>
      <c r="L901" s="77"/>
      <c r="M901" s="77"/>
      <c r="O901" s="77"/>
      <c r="P901" s="114"/>
    </row>
    <row r="902" spans="1:16" ht="14" x14ac:dyDescent="0.15">
      <c r="A902" s="72"/>
      <c r="B902" s="92"/>
      <c r="C902" s="92"/>
      <c r="D902" s="92"/>
      <c r="E902" s="92"/>
      <c r="F902" s="113"/>
      <c r="G902" s="113"/>
      <c r="H902" s="113"/>
      <c r="I902" s="113"/>
      <c r="J902" s="77"/>
      <c r="K902" s="77"/>
      <c r="L902" s="77"/>
      <c r="M902" s="77"/>
      <c r="O902" s="77"/>
      <c r="P902" s="114"/>
    </row>
    <row r="903" spans="1:16" ht="14" x14ac:dyDescent="0.15">
      <c r="A903" s="72"/>
      <c r="B903" s="92"/>
      <c r="C903" s="92"/>
      <c r="D903" s="92"/>
      <c r="E903" s="92"/>
      <c r="F903" s="113"/>
      <c r="G903" s="113"/>
      <c r="H903" s="113"/>
      <c r="I903" s="113"/>
      <c r="J903" s="77"/>
      <c r="K903" s="77"/>
      <c r="L903" s="77"/>
      <c r="M903" s="77"/>
      <c r="O903" s="77"/>
      <c r="P903" s="114"/>
    </row>
    <row r="904" spans="1:16" ht="14" x14ac:dyDescent="0.15">
      <c r="A904" s="72"/>
      <c r="B904" s="92"/>
      <c r="C904" s="92"/>
      <c r="D904" s="92"/>
      <c r="E904" s="92"/>
      <c r="F904" s="113"/>
      <c r="G904" s="113"/>
      <c r="H904" s="113"/>
      <c r="I904" s="113"/>
      <c r="J904" s="77"/>
      <c r="K904" s="77"/>
      <c r="L904" s="77"/>
      <c r="M904" s="77"/>
      <c r="O904" s="77"/>
      <c r="P904" s="114"/>
    </row>
    <row r="905" spans="1:16" ht="14" x14ac:dyDescent="0.15">
      <c r="A905" s="72"/>
      <c r="B905" s="92"/>
      <c r="C905" s="92"/>
      <c r="D905" s="92"/>
      <c r="E905" s="92"/>
      <c r="F905" s="113"/>
      <c r="G905" s="113"/>
      <c r="H905" s="113"/>
      <c r="I905" s="113"/>
      <c r="J905" s="77"/>
      <c r="K905" s="77"/>
      <c r="L905" s="77"/>
      <c r="M905" s="77"/>
      <c r="O905" s="77"/>
      <c r="P905" s="114"/>
    </row>
    <row r="906" spans="1:16" ht="14" x14ac:dyDescent="0.15">
      <c r="A906" s="72"/>
      <c r="B906" s="92"/>
      <c r="C906" s="92"/>
      <c r="D906" s="92"/>
      <c r="E906" s="92"/>
      <c r="F906" s="113"/>
      <c r="G906" s="113"/>
      <c r="H906" s="113"/>
      <c r="I906" s="113"/>
      <c r="J906" s="77"/>
      <c r="K906" s="77"/>
      <c r="L906" s="77"/>
      <c r="M906" s="77"/>
      <c r="O906" s="77"/>
      <c r="P906" s="114"/>
    </row>
    <row r="907" spans="1:16" ht="14" x14ac:dyDescent="0.15">
      <c r="A907" s="110"/>
      <c r="B907" s="108"/>
      <c r="C907" s="108"/>
      <c r="D907" s="108"/>
      <c r="E907" s="108"/>
      <c r="F907" s="113"/>
      <c r="G907" s="113"/>
      <c r="H907" s="113"/>
      <c r="I907" s="113"/>
      <c r="J907" s="77"/>
      <c r="K907" s="77"/>
      <c r="L907" s="77"/>
      <c r="M907" s="77"/>
      <c r="O907" s="77"/>
      <c r="P907" s="114"/>
    </row>
    <row r="908" spans="1:16" ht="14" x14ac:dyDescent="0.15">
      <c r="A908" s="110"/>
      <c r="B908" s="108"/>
      <c r="C908" s="108"/>
      <c r="D908" s="108"/>
      <c r="E908" s="108"/>
      <c r="F908" s="113"/>
      <c r="G908" s="113"/>
      <c r="H908" s="113"/>
      <c r="I908" s="113"/>
      <c r="J908" s="77"/>
      <c r="K908" s="77"/>
      <c r="L908" s="77"/>
      <c r="M908" s="77"/>
      <c r="O908" s="77"/>
      <c r="P908" s="114"/>
    </row>
    <row r="909" spans="1:16" ht="14" x14ac:dyDescent="0.15">
      <c r="A909" s="110"/>
      <c r="B909" s="108"/>
      <c r="C909" s="108"/>
      <c r="D909" s="108"/>
      <c r="E909" s="108"/>
      <c r="F909" s="113"/>
      <c r="G909" s="113"/>
      <c r="H909" s="113"/>
      <c r="I909" s="113"/>
      <c r="J909" s="77"/>
      <c r="K909" s="77"/>
      <c r="L909" s="77"/>
      <c r="M909" s="77"/>
      <c r="O909" s="77"/>
      <c r="P909" s="114"/>
    </row>
    <row r="910" spans="1:16" ht="14" x14ac:dyDescent="0.15">
      <c r="A910" s="110"/>
      <c r="B910" s="108"/>
      <c r="C910" s="108"/>
      <c r="D910" s="108"/>
      <c r="E910" s="108"/>
      <c r="F910" s="113"/>
      <c r="G910" s="113"/>
      <c r="H910" s="113"/>
      <c r="I910" s="113"/>
      <c r="J910" s="77"/>
      <c r="K910" s="77"/>
      <c r="L910" s="77"/>
      <c r="M910" s="77"/>
      <c r="O910" s="77"/>
      <c r="P910" s="114"/>
    </row>
    <row r="911" spans="1:16" ht="14" x14ac:dyDescent="0.15">
      <c r="A911" s="110"/>
      <c r="B911" s="108"/>
      <c r="C911" s="108"/>
      <c r="D911" s="108"/>
      <c r="E911" s="108"/>
      <c r="F911" s="113"/>
      <c r="G911" s="113"/>
      <c r="H911" s="113"/>
      <c r="I911" s="113"/>
      <c r="J911" s="77"/>
      <c r="K911" s="77"/>
      <c r="L911" s="77"/>
      <c r="M911" s="77"/>
      <c r="O911" s="77"/>
      <c r="P911" s="114"/>
    </row>
    <row r="912" spans="1:16" ht="14" x14ac:dyDescent="0.15">
      <c r="A912" s="110"/>
      <c r="B912" s="108"/>
      <c r="C912" s="108"/>
      <c r="D912" s="108"/>
      <c r="E912" s="108"/>
      <c r="F912" s="113"/>
      <c r="G912" s="113"/>
      <c r="H912" s="113"/>
      <c r="I912" s="113"/>
      <c r="J912" s="77"/>
      <c r="K912" s="77"/>
      <c r="L912" s="77"/>
      <c r="M912" s="77"/>
      <c r="O912" s="77"/>
      <c r="P912" s="114"/>
    </row>
    <row r="913" spans="1:16" ht="14" x14ac:dyDescent="0.15">
      <c r="A913" s="110"/>
      <c r="B913" s="108"/>
      <c r="C913" s="108"/>
      <c r="D913" s="108"/>
      <c r="E913" s="108"/>
      <c r="F913" s="113"/>
      <c r="G913" s="113"/>
      <c r="H913" s="113"/>
      <c r="I913" s="113"/>
      <c r="J913" s="77"/>
      <c r="K913" s="77"/>
      <c r="L913" s="77"/>
      <c r="M913" s="77"/>
      <c r="O913" s="77"/>
      <c r="P913" s="114"/>
    </row>
    <row r="914" spans="1:16" ht="14" x14ac:dyDescent="0.15">
      <c r="A914" s="110"/>
      <c r="B914" s="108"/>
      <c r="C914" s="108"/>
      <c r="D914" s="108"/>
      <c r="E914" s="108"/>
      <c r="F914" s="113"/>
      <c r="G914" s="113"/>
      <c r="H914" s="113"/>
      <c r="I914" s="113"/>
      <c r="J914" s="77"/>
      <c r="K914" s="77"/>
      <c r="L914" s="77"/>
      <c r="M914" s="77"/>
      <c r="O914" s="77"/>
      <c r="P914" s="114"/>
    </row>
    <row r="915" spans="1:16" ht="14" x14ac:dyDescent="0.15">
      <c r="A915" s="110"/>
      <c r="B915" s="108"/>
      <c r="C915" s="108"/>
      <c r="D915" s="108"/>
      <c r="E915" s="108"/>
      <c r="F915" s="113"/>
      <c r="G915" s="113"/>
      <c r="H915" s="113"/>
      <c r="I915" s="113"/>
      <c r="J915" s="77"/>
      <c r="K915" s="77"/>
      <c r="L915" s="77"/>
      <c r="M915" s="77"/>
      <c r="O915" s="77"/>
      <c r="P915" s="114"/>
    </row>
    <row r="916" spans="1:16" ht="14" x14ac:dyDescent="0.15">
      <c r="A916" s="110"/>
      <c r="B916" s="108"/>
      <c r="C916" s="108"/>
      <c r="D916" s="108"/>
      <c r="E916" s="108"/>
      <c r="F916" s="113"/>
      <c r="G916" s="113"/>
      <c r="H916" s="113"/>
      <c r="I916" s="113"/>
      <c r="J916" s="77"/>
      <c r="K916" s="77"/>
      <c r="L916" s="77"/>
      <c r="M916" s="77"/>
      <c r="O916" s="77"/>
      <c r="P916" s="114"/>
    </row>
    <row r="917" spans="1:16" ht="14" x14ac:dyDescent="0.15">
      <c r="A917" s="110"/>
      <c r="B917" s="108"/>
      <c r="C917" s="108"/>
      <c r="D917" s="108"/>
      <c r="E917" s="108"/>
      <c r="F917" s="113"/>
      <c r="G917" s="113"/>
      <c r="H917" s="113"/>
      <c r="I917" s="113"/>
      <c r="J917" s="77"/>
      <c r="K917" s="77"/>
      <c r="L917" s="77"/>
      <c r="M917" s="77"/>
      <c r="O917" s="77"/>
      <c r="P917" s="114"/>
    </row>
    <row r="918" spans="1:16" ht="14" x14ac:dyDescent="0.15">
      <c r="A918" s="110"/>
      <c r="B918" s="108"/>
      <c r="C918" s="108"/>
      <c r="D918" s="108"/>
      <c r="E918" s="108"/>
      <c r="F918" s="113"/>
      <c r="G918" s="113"/>
      <c r="H918" s="113"/>
      <c r="I918" s="113"/>
      <c r="J918" s="77"/>
      <c r="K918" s="77"/>
      <c r="L918" s="77"/>
      <c r="M918" s="77"/>
      <c r="O918" s="77"/>
      <c r="P918" s="114"/>
    </row>
    <row r="919" spans="1:16" ht="14" x14ac:dyDescent="0.15">
      <c r="A919" s="110"/>
      <c r="B919" s="108"/>
      <c r="C919" s="108"/>
      <c r="D919" s="108"/>
      <c r="E919" s="108"/>
      <c r="F919" s="113"/>
      <c r="G919" s="113"/>
      <c r="H919" s="113"/>
      <c r="I919" s="113"/>
      <c r="J919" s="77"/>
      <c r="K919" s="77"/>
      <c r="L919" s="77"/>
      <c r="M919" s="77"/>
      <c r="O919" s="77"/>
      <c r="P919" s="114"/>
    </row>
    <row r="920" spans="1:16" ht="14" x14ac:dyDescent="0.15">
      <c r="A920" s="110"/>
      <c r="B920" s="108"/>
      <c r="C920" s="108"/>
      <c r="D920" s="108"/>
      <c r="E920" s="108"/>
      <c r="F920" s="113"/>
      <c r="G920" s="113"/>
      <c r="H920" s="113"/>
      <c r="I920" s="113"/>
      <c r="J920" s="77"/>
      <c r="K920" s="77"/>
      <c r="L920" s="77"/>
      <c r="M920" s="77"/>
      <c r="O920" s="77"/>
      <c r="P920" s="114"/>
    </row>
    <row r="921" spans="1:16" ht="14" x14ac:dyDescent="0.15">
      <c r="A921" s="110"/>
      <c r="B921" s="108"/>
      <c r="C921" s="108"/>
      <c r="D921" s="108"/>
      <c r="E921" s="108"/>
      <c r="F921" s="113"/>
      <c r="G921" s="113"/>
      <c r="H921" s="113"/>
      <c r="I921" s="113"/>
      <c r="J921" s="77"/>
      <c r="K921" s="77"/>
      <c r="L921" s="77"/>
      <c r="M921" s="77"/>
      <c r="O921" s="77"/>
      <c r="P921" s="114"/>
    </row>
    <row r="922" spans="1:16" ht="14" x14ac:dyDescent="0.15">
      <c r="A922" s="110"/>
      <c r="B922" s="108"/>
      <c r="C922" s="108"/>
      <c r="D922" s="108"/>
      <c r="E922" s="108"/>
      <c r="F922" s="113"/>
      <c r="G922" s="113"/>
      <c r="H922" s="113"/>
      <c r="I922" s="113"/>
      <c r="J922" s="77"/>
      <c r="K922" s="77"/>
      <c r="L922" s="77"/>
      <c r="M922" s="77"/>
      <c r="O922" s="77"/>
      <c r="P922" s="114"/>
    </row>
    <row r="923" spans="1:16" ht="14" x14ac:dyDescent="0.15">
      <c r="A923" s="110"/>
      <c r="B923" s="108"/>
      <c r="C923" s="108"/>
      <c r="D923" s="108"/>
      <c r="E923" s="108"/>
      <c r="F923" s="113"/>
      <c r="G923" s="113"/>
      <c r="H923" s="113"/>
      <c r="I923" s="113"/>
      <c r="J923" s="77"/>
      <c r="K923" s="77"/>
      <c r="L923" s="77"/>
      <c r="M923" s="77"/>
      <c r="O923" s="77"/>
      <c r="P923" s="114"/>
    </row>
    <row r="924" spans="1:16" ht="14" x14ac:dyDescent="0.15">
      <c r="A924" s="110"/>
      <c r="B924" s="108"/>
      <c r="C924" s="108"/>
      <c r="D924" s="108"/>
      <c r="E924" s="108"/>
      <c r="F924" s="113"/>
      <c r="G924" s="113"/>
      <c r="H924" s="113"/>
      <c r="I924" s="113"/>
      <c r="J924" s="77"/>
      <c r="K924" s="77"/>
      <c r="L924" s="77"/>
      <c r="M924" s="77"/>
      <c r="O924" s="77"/>
      <c r="P924" s="114"/>
    </row>
    <row r="925" spans="1:16" ht="14" x14ac:dyDescent="0.15">
      <c r="A925" s="110"/>
      <c r="B925" s="108"/>
      <c r="C925" s="108"/>
      <c r="D925" s="108"/>
      <c r="E925" s="108"/>
      <c r="F925" s="113"/>
      <c r="G925" s="113"/>
      <c r="H925" s="113"/>
      <c r="I925" s="113"/>
      <c r="J925" s="77"/>
      <c r="K925" s="77"/>
      <c r="L925" s="77"/>
      <c r="M925" s="77"/>
      <c r="O925" s="77"/>
      <c r="P925" s="114"/>
    </row>
    <row r="926" spans="1:16" ht="14" x14ac:dyDescent="0.15">
      <c r="A926" s="110"/>
      <c r="B926" s="108"/>
      <c r="C926" s="108"/>
      <c r="D926" s="108"/>
      <c r="E926" s="108"/>
      <c r="F926" s="113"/>
      <c r="G926" s="113"/>
      <c r="H926" s="113"/>
      <c r="I926" s="113"/>
      <c r="J926" s="77"/>
      <c r="K926" s="77"/>
      <c r="L926" s="77"/>
      <c r="M926" s="77"/>
      <c r="O926" s="77"/>
      <c r="P926" s="114"/>
    </row>
    <row r="927" spans="1:16" ht="14" x14ac:dyDescent="0.15">
      <c r="A927" s="110"/>
      <c r="B927" s="108"/>
      <c r="C927" s="108"/>
      <c r="D927" s="108"/>
      <c r="E927" s="108"/>
      <c r="F927" s="113"/>
      <c r="G927" s="113"/>
      <c r="H927" s="113"/>
      <c r="I927" s="113"/>
      <c r="J927" s="77"/>
      <c r="K927" s="77"/>
      <c r="L927" s="77"/>
      <c r="M927" s="77"/>
      <c r="O927" s="77"/>
      <c r="P927" s="114"/>
    </row>
    <row r="928" spans="1:16" ht="14" x14ac:dyDescent="0.15">
      <c r="A928" s="110"/>
      <c r="B928" s="108"/>
      <c r="C928" s="108"/>
      <c r="D928" s="108"/>
      <c r="E928" s="108"/>
      <c r="F928" s="113"/>
      <c r="G928" s="113"/>
      <c r="H928" s="113"/>
      <c r="I928" s="113"/>
      <c r="J928" s="77"/>
      <c r="K928" s="77"/>
      <c r="L928" s="77"/>
      <c r="M928" s="77"/>
      <c r="O928" s="77"/>
      <c r="P928" s="114"/>
    </row>
    <row r="929" spans="1:16" ht="14" x14ac:dyDescent="0.15">
      <c r="A929" s="110"/>
      <c r="B929" s="108"/>
      <c r="C929" s="108"/>
      <c r="D929" s="108"/>
      <c r="E929" s="108"/>
      <c r="F929" s="113"/>
      <c r="G929" s="113"/>
      <c r="H929" s="113"/>
      <c r="I929" s="113"/>
      <c r="J929" s="77"/>
      <c r="K929" s="77"/>
      <c r="L929" s="77"/>
      <c r="M929" s="77"/>
      <c r="O929" s="77"/>
      <c r="P929" s="114"/>
    </row>
    <row r="930" spans="1:16" ht="14" x14ac:dyDescent="0.15">
      <c r="A930" s="110"/>
      <c r="B930" s="108"/>
      <c r="C930" s="108"/>
      <c r="D930" s="108"/>
      <c r="E930" s="108"/>
      <c r="F930" s="113"/>
      <c r="G930" s="113"/>
      <c r="H930" s="113"/>
      <c r="I930" s="113"/>
      <c r="J930" s="77"/>
      <c r="K930" s="77"/>
      <c r="L930" s="77"/>
      <c r="M930" s="77"/>
      <c r="O930" s="77"/>
      <c r="P930" s="114"/>
    </row>
    <row r="931" spans="1:16" ht="14" x14ac:dyDescent="0.15">
      <c r="A931" s="110"/>
      <c r="B931" s="108"/>
      <c r="C931" s="108"/>
      <c r="D931" s="108"/>
      <c r="E931" s="108"/>
      <c r="F931" s="113"/>
      <c r="G931" s="113"/>
      <c r="H931" s="113"/>
      <c r="I931" s="113"/>
      <c r="J931" s="77"/>
      <c r="K931" s="77"/>
      <c r="L931" s="77"/>
      <c r="M931" s="77"/>
      <c r="O931" s="77"/>
      <c r="P931" s="114"/>
    </row>
    <row r="932" spans="1:16" ht="14" x14ac:dyDescent="0.15">
      <c r="A932" s="110"/>
      <c r="B932" s="108"/>
      <c r="C932" s="108"/>
      <c r="D932" s="108"/>
      <c r="E932" s="108"/>
      <c r="F932" s="113"/>
      <c r="G932" s="113"/>
      <c r="H932" s="113"/>
      <c r="I932" s="113"/>
      <c r="J932" s="77"/>
      <c r="K932" s="77"/>
      <c r="L932" s="77"/>
      <c r="M932" s="77"/>
      <c r="O932" s="77"/>
      <c r="P932" s="114"/>
    </row>
    <row r="933" spans="1:16" ht="14" x14ac:dyDescent="0.15">
      <c r="A933" s="110"/>
      <c r="B933" s="108"/>
      <c r="C933" s="108"/>
      <c r="D933" s="108"/>
      <c r="E933" s="108"/>
      <c r="F933" s="113"/>
      <c r="G933" s="113"/>
      <c r="H933" s="113"/>
      <c r="I933" s="113"/>
      <c r="J933" s="77"/>
      <c r="K933" s="77"/>
      <c r="L933" s="77"/>
      <c r="M933" s="77"/>
      <c r="O933" s="77"/>
      <c r="P933" s="114"/>
    </row>
    <row r="934" spans="1:16" ht="14" x14ac:dyDescent="0.15">
      <c r="A934" s="110"/>
      <c r="B934" s="108"/>
      <c r="C934" s="108"/>
      <c r="D934" s="108"/>
      <c r="E934" s="108"/>
      <c r="F934" s="113"/>
      <c r="G934" s="113"/>
      <c r="H934" s="113"/>
      <c r="I934" s="113"/>
      <c r="J934" s="77"/>
      <c r="K934" s="77"/>
      <c r="L934" s="77"/>
      <c r="M934" s="77"/>
      <c r="O934" s="77"/>
      <c r="P934" s="114"/>
    </row>
    <row r="935" spans="1:16" ht="14" x14ac:dyDescent="0.15">
      <c r="A935" s="110"/>
      <c r="B935" s="108"/>
      <c r="C935" s="108"/>
      <c r="D935" s="108"/>
      <c r="E935" s="108"/>
      <c r="F935" s="113"/>
      <c r="G935" s="113"/>
      <c r="H935" s="113"/>
      <c r="I935" s="113"/>
      <c r="J935" s="77"/>
      <c r="K935" s="77"/>
      <c r="L935" s="77"/>
      <c r="M935" s="77"/>
      <c r="O935" s="77"/>
      <c r="P935" s="114"/>
    </row>
    <row r="936" spans="1:16" ht="14" x14ac:dyDescent="0.15">
      <c r="A936" s="110"/>
      <c r="B936" s="108"/>
      <c r="C936" s="108"/>
      <c r="D936" s="108"/>
      <c r="E936" s="108"/>
      <c r="F936" s="113"/>
      <c r="G936" s="113"/>
      <c r="H936" s="113"/>
      <c r="I936" s="113"/>
      <c r="J936" s="77"/>
      <c r="K936" s="77"/>
      <c r="L936" s="77"/>
      <c r="M936" s="77"/>
      <c r="O936" s="77"/>
      <c r="P936" s="114"/>
    </row>
    <row r="937" spans="1:16" ht="14" x14ac:dyDescent="0.15">
      <c r="A937" s="110"/>
      <c r="B937" s="108"/>
      <c r="C937" s="108"/>
      <c r="D937" s="108"/>
      <c r="E937" s="108"/>
      <c r="F937" s="113"/>
      <c r="G937" s="113"/>
      <c r="H937" s="113"/>
      <c r="I937" s="113"/>
      <c r="J937" s="77"/>
      <c r="K937" s="77"/>
      <c r="L937" s="77"/>
      <c r="M937" s="77"/>
      <c r="O937" s="77"/>
      <c r="P937" s="114"/>
    </row>
    <row r="938" spans="1:16" ht="14" x14ac:dyDescent="0.15">
      <c r="A938" s="110"/>
      <c r="B938" s="108"/>
      <c r="C938" s="108"/>
      <c r="D938" s="108"/>
      <c r="E938" s="108"/>
      <c r="F938" s="113"/>
      <c r="G938" s="113"/>
      <c r="H938" s="113"/>
      <c r="I938" s="113"/>
      <c r="J938" s="77"/>
      <c r="K938" s="77"/>
      <c r="L938" s="77"/>
      <c r="M938" s="77"/>
      <c r="O938" s="77"/>
      <c r="P938" s="114"/>
    </row>
    <row r="939" spans="1:16" ht="14" x14ac:dyDescent="0.15">
      <c r="A939" s="110"/>
      <c r="B939" s="108"/>
      <c r="C939" s="108"/>
      <c r="D939" s="108"/>
      <c r="E939" s="108"/>
      <c r="F939" s="113"/>
      <c r="G939" s="113"/>
      <c r="H939" s="113"/>
      <c r="I939" s="113"/>
      <c r="J939" s="77"/>
      <c r="K939" s="77"/>
      <c r="L939" s="77"/>
      <c r="M939" s="77"/>
      <c r="O939" s="77"/>
      <c r="P939" s="114"/>
    </row>
    <row r="940" spans="1:16" ht="14" x14ac:dyDescent="0.15">
      <c r="A940" s="110"/>
      <c r="B940" s="108"/>
      <c r="C940" s="108"/>
      <c r="D940" s="108"/>
      <c r="E940" s="108"/>
      <c r="F940" s="113"/>
      <c r="G940" s="113"/>
      <c r="H940" s="113"/>
      <c r="I940" s="113"/>
      <c r="J940" s="77"/>
      <c r="K940" s="77"/>
      <c r="L940" s="77"/>
      <c r="M940" s="77"/>
      <c r="O940" s="77"/>
      <c r="P940" s="114"/>
    </row>
    <row r="941" spans="1:16" ht="14" x14ac:dyDescent="0.15">
      <c r="A941" s="110"/>
      <c r="B941" s="108"/>
      <c r="C941" s="108"/>
      <c r="D941" s="108"/>
      <c r="E941" s="108"/>
      <c r="F941" s="113"/>
      <c r="G941" s="113"/>
      <c r="H941" s="113"/>
      <c r="I941" s="113"/>
      <c r="J941" s="77"/>
      <c r="K941" s="77"/>
      <c r="L941" s="77"/>
      <c r="M941" s="77"/>
      <c r="O941" s="77"/>
      <c r="P941" s="114"/>
    </row>
    <row r="942" spans="1:16" ht="14" x14ac:dyDescent="0.15">
      <c r="A942" s="110"/>
      <c r="B942" s="108"/>
      <c r="C942" s="108"/>
      <c r="D942" s="108"/>
      <c r="E942" s="108"/>
      <c r="F942" s="113"/>
      <c r="G942" s="113"/>
      <c r="H942" s="113"/>
      <c r="I942" s="113"/>
      <c r="J942" s="77"/>
      <c r="K942" s="77"/>
      <c r="L942" s="77"/>
      <c r="M942" s="77"/>
      <c r="O942" s="77"/>
      <c r="P942" s="114"/>
    </row>
    <row r="943" spans="1:16" ht="14" x14ac:dyDescent="0.15">
      <c r="A943" s="110"/>
      <c r="B943" s="108"/>
      <c r="C943" s="108"/>
      <c r="D943" s="108"/>
      <c r="E943" s="108"/>
      <c r="F943" s="113"/>
      <c r="G943" s="113"/>
      <c r="H943" s="113"/>
      <c r="I943" s="113"/>
      <c r="J943" s="77"/>
      <c r="K943" s="77"/>
      <c r="L943" s="77"/>
      <c r="M943" s="77"/>
      <c r="O943" s="77"/>
      <c r="P943" s="114"/>
    </row>
    <row r="944" spans="1:16" ht="14" x14ac:dyDescent="0.15">
      <c r="A944" s="110"/>
      <c r="B944" s="108"/>
      <c r="C944" s="108"/>
      <c r="D944" s="108"/>
      <c r="E944" s="108"/>
      <c r="F944" s="113"/>
      <c r="G944" s="113"/>
      <c r="H944" s="113"/>
      <c r="I944" s="113"/>
      <c r="J944" s="77"/>
      <c r="K944" s="77"/>
      <c r="L944" s="77"/>
      <c r="M944" s="77"/>
      <c r="O944" s="77"/>
      <c r="P944" s="114"/>
    </row>
    <row r="945" spans="1:16" ht="14" x14ac:dyDescent="0.15">
      <c r="A945" s="110"/>
      <c r="B945" s="108"/>
      <c r="C945" s="108"/>
      <c r="D945" s="108"/>
      <c r="E945" s="108"/>
      <c r="F945" s="113"/>
      <c r="G945" s="113"/>
      <c r="H945" s="113"/>
      <c r="I945" s="113"/>
      <c r="J945" s="77"/>
      <c r="K945" s="77"/>
      <c r="L945" s="77"/>
      <c r="M945" s="77"/>
      <c r="O945" s="77"/>
      <c r="P945" s="114"/>
    </row>
    <row r="946" spans="1:16" ht="14" x14ac:dyDescent="0.15">
      <c r="A946" s="110"/>
      <c r="B946" s="108"/>
      <c r="C946" s="108"/>
      <c r="D946" s="108"/>
      <c r="E946" s="108"/>
      <c r="F946" s="113"/>
      <c r="G946" s="113"/>
      <c r="H946" s="113"/>
      <c r="I946" s="113"/>
      <c r="J946" s="77"/>
      <c r="K946" s="77"/>
      <c r="L946" s="77"/>
      <c r="M946" s="77"/>
      <c r="O946" s="77"/>
      <c r="P946" s="114"/>
    </row>
    <row r="947" spans="1:16" ht="14" x14ac:dyDescent="0.15">
      <c r="A947" s="110"/>
      <c r="B947" s="108"/>
      <c r="C947" s="108"/>
      <c r="D947" s="108"/>
      <c r="E947" s="108"/>
      <c r="F947" s="113"/>
      <c r="G947" s="113"/>
      <c r="H947" s="113"/>
      <c r="I947" s="113"/>
      <c r="J947" s="77"/>
      <c r="K947" s="77"/>
      <c r="L947" s="77"/>
      <c r="M947" s="77"/>
      <c r="O947" s="77"/>
      <c r="P947" s="114"/>
    </row>
    <row r="948" spans="1:16" ht="14" x14ac:dyDescent="0.15">
      <c r="A948" s="110"/>
      <c r="B948" s="108"/>
      <c r="C948" s="108"/>
      <c r="D948" s="108"/>
      <c r="E948" s="108"/>
      <c r="F948" s="113"/>
      <c r="G948" s="113"/>
      <c r="H948" s="113"/>
      <c r="I948" s="113"/>
      <c r="J948" s="77"/>
      <c r="K948" s="77"/>
      <c r="L948" s="77"/>
      <c r="M948" s="77"/>
      <c r="O948" s="77"/>
      <c r="P948" s="114"/>
    </row>
    <row r="949" spans="1:16" ht="14" x14ac:dyDescent="0.15">
      <c r="A949" s="110"/>
      <c r="B949" s="108"/>
      <c r="C949" s="108"/>
      <c r="D949" s="108"/>
      <c r="E949" s="108"/>
      <c r="F949" s="113"/>
      <c r="G949" s="113"/>
      <c r="H949" s="113"/>
      <c r="I949" s="113"/>
      <c r="J949" s="77"/>
      <c r="K949" s="77"/>
      <c r="L949" s="77"/>
      <c r="M949" s="77"/>
      <c r="O949" s="77"/>
      <c r="P949" s="114"/>
    </row>
    <row r="950" spans="1:16" ht="14" x14ac:dyDescent="0.15">
      <c r="A950" s="110"/>
      <c r="B950" s="108"/>
      <c r="C950" s="108"/>
      <c r="D950" s="108"/>
      <c r="E950" s="108"/>
      <c r="F950" s="113"/>
      <c r="G950" s="113"/>
      <c r="H950" s="113"/>
      <c r="I950" s="113"/>
      <c r="J950" s="77"/>
      <c r="K950" s="77"/>
      <c r="L950" s="77"/>
      <c r="M950" s="77"/>
      <c r="O950" s="77"/>
      <c r="P950" s="114"/>
    </row>
    <row r="951" spans="1:16" ht="14" x14ac:dyDescent="0.15">
      <c r="A951" s="110"/>
      <c r="B951" s="108"/>
      <c r="C951" s="108"/>
      <c r="D951" s="108"/>
      <c r="E951" s="108"/>
      <c r="F951" s="113"/>
      <c r="G951" s="113"/>
      <c r="H951" s="113"/>
      <c r="I951" s="113"/>
      <c r="J951" s="77"/>
      <c r="K951" s="77"/>
      <c r="L951" s="77"/>
      <c r="M951" s="77"/>
      <c r="O951" s="77"/>
      <c r="P951" s="114"/>
    </row>
    <row r="952" spans="1:16" ht="14" x14ac:dyDescent="0.15">
      <c r="A952" s="110"/>
      <c r="B952" s="108"/>
      <c r="C952" s="108"/>
      <c r="D952" s="108"/>
      <c r="E952" s="108"/>
      <c r="F952" s="113"/>
      <c r="G952" s="113"/>
      <c r="H952" s="113"/>
      <c r="I952" s="113"/>
      <c r="J952" s="77"/>
      <c r="K952" s="77"/>
      <c r="L952" s="77"/>
      <c r="M952" s="77"/>
      <c r="O952" s="77"/>
      <c r="P952" s="114"/>
    </row>
    <row r="953" spans="1:16" ht="14" x14ac:dyDescent="0.15">
      <c r="A953" s="110"/>
      <c r="B953" s="108"/>
      <c r="C953" s="108"/>
      <c r="D953" s="108"/>
      <c r="E953" s="108"/>
      <c r="F953" s="113"/>
      <c r="G953" s="113"/>
      <c r="H953" s="113"/>
      <c r="I953" s="113"/>
      <c r="J953" s="77"/>
      <c r="K953" s="77"/>
      <c r="L953" s="77"/>
      <c r="M953" s="77"/>
      <c r="O953" s="77"/>
      <c r="P953" s="114"/>
    </row>
    <row r="954" spans="1:16" ht="14" x14ac:dyDescent="0.15">
      <c r="A954" s="110"/>
      <c r="B954" s="108"/>
      <c r="C954" s="108"/>
      <c r="D954" s="108"/>
      <c r="E954" s="108"/>
      <c r="F954" s="113"/>
      <c r="G954" s="113"/>
      <c r="H954" s="113"/>
      <c r="I954" s="113"/>
      <c r="J954" s="77"/>
      <c r="K954" s="77"/>
      <c r="L954" s="77"/>
      <c r="M954" s="77"/>
      <c r="O954" s="77"/>
      <c r="P954" s="114"/>
    </row>
    <row r="955" spans="1:16" ht="14" x14ac:dyDescent="0.15">
      <c r="A955" s="110"/>
      <c r="B955" s="108"/>
      <c r="C955" s="108"/>
      <c r="D955" s="108"/>
      <c r="E955" s="108"/>
      <c r="F955" s="113"/>
      <c r="G955" s="113"/>
      <c r="H955" s="113"/>
      <c r="I955" s="113"/>
      <c r="J955" s="77"/>
      <c r="K955" s="77"/>
      <c r="L955" s="77"/>
      <c r="M955" s="77"/>
      <c r="O955" s="77"/>
      <c r="P955" s="114"/>
    </row>
    <row r="956" spans="1:16" ht="14" x14ac:dyDescent="0.15">
      <c r="A956" s="110"/>
      <c r="B956" s="108"/>
      <c r="C956" s="108"/>
      <c r="D956" s="108"/>
      <c r="E956" s="108"/>
      <c r="F956" s="113"/>
      <c r="G956" s="113"/>
      <c r="H956" s="113"/>
      <c r="I956" s="113"/>
      <c r="J956" s="77"/>
      <c r="K956" s="77"/>
      <c r="L956" s="77"/>
      <c r="M956" s="77"/>
      <c r="O956" s="77"/>
      <c r="P956" s="114"/>
    </row>
    <row r="957" spans="1:16" ht="14" x14ac:dyDescent="0.15">
      <c r="A957" s="110"/>
      <c r="B957" s="108"/>
      <c r="C957" s="108"/>
      <c r="D957" s="108"/>
      <c r="E957" s="108"/>
      <c r="F957" s="113"/>
      <c r="G957" s="113"/>
      <c r="H957" s="113"/>
      <c r="I957" s="113"/>
      <c r="J957" s="77"/>
      <c r="K957" s="77"/>
      <c r="L957" s="77"/>
      <c r="M957" s="77"/>
      <c r="O957" s="77"/>
      <c r="P957" s="114"/>
    </row>
    <row r="958" spans="1:16" ht="14" x14ac:dyDescent="0.15">
      <c r="A958" s="110"/>
      <c r="B958" s="108"/>
      <c r="C958" s="108"/>
      <c r="D958" s="108"/>
      <c r="E958" s="108"/>
      <c r="F958" s="113"/>
      <c r="G958" s="113"/>
      <c r="H958" s="113"/>
      <c r="I958" s="113"/>
      <c r="J958" s="77"/>
      <c r="K958" s="77"/>
      <c r="L958" s="77"/>
      <c r="M958" s="77"/>
      <c r="O958" s="77"/>
      <c r="P958" s="114"/>
    </row>
    <row r="959" spans="1:16" ht="14" x14ac:dyDescent="0.15">
      <c r="A959" s="110"/>
      <c r="B959" s="108"/>
      <c r="C959" s="108"/>
      <c r="D959" s="108"/>
      <c r="E959" s="108"/>
      <c r="F959" s="113"/>
      <c r="G959" s="113"/>
      <c r="H959" s="113"/>
      <c r="I959" s="113"/>
      <c r="J959" s="77"/>
      <c r="K959" s="77"/>
      <c r="L959" s="77"/>
      <c r="M959" s="77"/>
      <c r="O959" s="77"/>
      <c r="P959" s="114"/>
    </row>
    <row r="960" spans="1:16" ht="14" x14ac:dyDescent="0.15">
      <c r="A960" s="110"/>
      <c r="B960" s="108"/>
      <c r="C960" s="108"/>
      <c r="D960" s="108"/>
      <c r="E960" s="108"/>
      <c r="F960" s="113"/>
      <c r="G960" s="113"/>
      <c r="H960" s="113"/>
      <c r="I960" s="113"/>
      <c r="J960" s="77"/>
      <c r="K960" s="77"/>
      <c r="L960" s="77"/>
      <c r="M960" s="77"/>
      <c r="O960" s="77"/>
      <c r="P960" s="114"/>
    </row>
    <row r="961" spans="1:16" ht="14" x14ac:dyDescent="0.15">
      <c r="A961" s="110"/>
      <c r="B961" s="108"/>
      <c r="C961" s="108"/>
      <c r="D961" s="108"/>
      <c r="E961" s="108"/>
      <c r="F961" s="113"/>
      <c r="G961" s="113"/>
      <c r="H961" s="113"/>
      <c r="I961" s="113"/>
      <c r="J961" s="77"/>
      <c r="K961" s="77"/>
      <c r="L961" s="77"/>
      <c r="M961" s="77"/>
      <c r="O961" s="77"/>
      <c r="P961" s="114"/>
    </row>
    <row r="962" spans="1:16" ht="14" x14ac:dyDescent="0.15">
      <c r="A962" s="110"/>
      <c r="B962" s="108"/>
      <c r="C962" s="108"/>
      <c r="D962" s="108"/>
      <c r="E962" s="108"/>
      <c r="F962" s="113"/>
      <c r="G962" s="113"/>
      <c r="H962" s="113"/>
      <c r="I962" s="113"/>
      <c r="J962" s="77"/>
      <c r="K962" s="77"/>
      <c r="L962" s="77"/>
      <c r="M962" s="77"/>
      <c r="O962" s="77"/>
      <c r="P962" s="114"/>
    </row>
    <row r="963" spans="1:16" ht="14" x14ac:dyDescent="0.15">
      <c r="A963" s="110"/>
      <c r="B963" s="108"/>
      <c r="C963" s="108"/>
      <c r="D963" s="108"/>
      <c r="E963" s="108"/>
      <c r="F963" s="113"/>
      <c r="G963" s="113"/>
      <c r="H963" s="113"/>
      <c r="I963" s="113"/>
      <c r="J963" s="77"/>
      <c r="K963" s="77"/>
      <c r="L963" s="77"/>
      <c r="M963" s="77"/>
      <c r="O963" s="77"/>
      <c r="P963" s="114"/>
    </row>
    <row r="964" spans="1:16" ht="14" x14ac:dyDescent="0.15">
      <c r="A964" s="110"/>
      <c r="B964" s="108"/>
      <c r="C964" s="108"/>
      <c r="D964" s="108"/>
      <c r="E964" s="108"/>
      <c r="F964" s="113"/>
      <c r="G964" s="113"/>
      <c r="H964" s="113"/>
      <c r="I964" s="113"/>
      <c r="J964" s="77"/>
      <c r="K964" s="77"/>
      <c r="L964" s="77"/>
      <c r="M964" s="77"/>
      <c r="O964" s="77"/>
      <c r="P964" s="114"/>
    </row>
    <row r="965" spans="1:16" ht="14" x14ac:dyDescent="0.15">
      <c r="A965" s="110"/>
      <c r="B965" s="108"/>
      <c r="C965" s="108"/>
      <c r="D965" s="108"/>
      <c r="E965" s="108"/>
      <c r="F965" s="113"/>
      <c r="G965" s="113"/>
      <c r="H965" s="113"/>
      <c r="I965" s="113"/>
      <c r="J965" s="77"/>
      <c r="K965" s="77"/>
      <c r="L965" s="77"/>
      <c r="M965" s="77"/>
      <c r="O965" s="77"/>
      <c r="P965" s="114"/>
    </row>
    <row r="966" spans="1:16" ht="14" x14ac:dyDescent="0.15">
      <c r="A966" s="110"/>
      <c r="B966" s="108"/>
      <c r="C966" s="108"/>
      <c r="D966" s="108"/>
      <c r="E966" s="108"/>
      <c r="F966" s="113"/>
      <c r="G966" s="113"/>
      <c r="H966" s="113"/>
      <c r="I966" s="113"/>
      <c r="J966" s="77"/>
      <c r="K966" s="77"/>
      <c r="L966" s="77"/>
      <c r="M966" s="77"/>
      <c r="O966" s="77"/>
      <c r="P966" s="114"/>
    </row>
    <row r="967" spans="1:16" ht="14" x14ac:dyDescent="0.15">
      <c r="A967" s="110"/>
      <c r="B967" s="108"/>
      <c r="C967" s="108"/>
      <c r="D967" s="108"/>
      <c r="E967" s="108"/>
      <c r="F967" s="113"/>
      <c r="G967" s="113"/>
      <c r="H967" s="113"/>
      <c r="I967" s="113"/>
      <c r="J967" s="77"/>
      <c r="K967" s="77"/>
      <c r="L967" s="77"/>
      <c r="M967" s="77"/>
      <c r="O967" s="77"/>
      <c r="P967" s="114"/>
    </row>
    <row r="968" spans="1:16" ht="14" x14ac:dyDescent="0.15">
      <c r="A968" s="110"/>
      <c r="B968" s="108"/>
      <c r="C968" s="108"/>
      <c r="D968" s="108"/>
      <c r="E968" s="108"/>
      <c r="F968" s="113"/>
      <c r="G968" s="113"/>
      <c r="H968" s="113"/>
      <c r="I968" s="113"/>
      <c r="J968" s="77"/>
      <c r="K968" s="77"/>
      <c r="L968" s="77"/>
      <c r="M968" s="77"/>
      <c r="O968" s="77"/>
      <c r="P968" s="114"/>
    </row>
    <row r="969" spans="1:16" ht="14" x14ac:dyDescent="0.15">
      <c r="A969" s="110"/>
      <c r="B969" s="108"/>
      <c r="C969" s="108"/>
      <c r="D969" s="108"/>
      <c r="E969" s="108"/>
      <c r="F969" s="113"/>
      <c r="G969" s="113"/>
      <c r="H969" s="113"/>
      <c r="I969" s="113"/>
      <c r="J969" s="77"/>
      <c r="K969" s="77"/>
      <c r="L969" s="77"/>
      <c r="M969" s="77"/>
      <c r="O969" s="77"/>
      <c r="P969" s="114"/>
    </row>
    <row r="970" spans="1:16" ht="14" x14ac:dyDescent="0.15">
      <c r="A970" s="110"/>
      <c r="B970" s="108"/>
      <c r="C970" s="108"/>
      <c r="D970" s="108"/>
      <c r="E970" s="108"/>
      <c r="F970" s="113"/>
      <c r="G970" s="113"/>
      <c r="H970" s="113"/>
      <c r="I970" s="113"/>
      <c r="J970" s="77"/>
      <c r="K970" s="77"/>
      <c r="L970" s="77"/>
      <c r="M970" s="77"/>
      <c r="O970" s="77"/>
      <c r="P970" s="114"/>
    </row>
    <row r="971" spans="1:16" ht="14" x14ac:dyDescent="0.15">
      <c r="A971" s="110"/>
      <c r="B971" s="108"/>
      <c r="C971" s="108"/>
      <c r="D971" s="108"/>
      <c r="E971" s="108"/>
      <c r="F971" s="113"/>
      <c r="G971" s="113"/>
      <c r="H971" s="113"/>
      <c r="I971" s="113"/>
      <c r="J971" s="77"/>
      <c r="K971" s="77"/>
      <c r="L971" s="77"/>
      <c r="M971" s="77"/>
      <c r="O971" s="77"/>
      <c r="P971" s="114"/>
    </row>
    <row r="972" spans="1:16" ht="14" x14ac:dyDescent="0.15">
      <c r="A972" s="110"/>
      <c r="B972" s="108"/>
      <c r="C972" s="108"/>
      <c r="D972" s="108"/>
      <c r="E972" s="108"/>
      <c r="F972" s="113"/>
      <c r="G972" s="113"/>
      <c r="H972" s="113"/>
      <c r="I972" s="113"/>
      <c r="J972" s="77"/>
      <c r="K972" s="77"/>
      <c r="L972" s="77"/>
      <c r="M972" s="77"/>
      <c r="O972" s="77"/>
      <c r="P972" s="114"/>
    </row>
    <row r="973" spans="1:16" ht="14" x14ac:dyDescent="0.15">
      <c r="A973" s="110"/>
      <c r="B973" s="108"/>
      <c r="C973" s="108"/>
      <c r="D973" s="108"/>
      <c r="E973" s="108"/>
      <c r="F973" s="113"/>
      <c r="G973" s="113"/>
      <c r="H973" s="113"/>
      <c r="I973" s="113"/>
      <c r="J973" s="77"/>
      <c r="K973" s="77"/>
      <c r="L973" s="77"/>
      <c r="M973" s="77"/>
      <c r="O973" s="77"/>
      <c r="P973" s="114"/>
    </row>
    <row r="974" spans="1:16" ht="14" x14ac:dyDescent="0.15">
      <c r="A974" s="110"/>
      <c r="B974" s="108"/>
      <c r="C974" s="108"/>
      <c r="D974" s="108"/>
      <c r="E974" s="108"/>
      <c r="F974" s="113"/>
      <c r="G974" s="113"/>
      <c r="H974" s="113"/>
      <c r="I974" s="113"/>
      <c r="J974" s="77"/>
      <c r="K974" s="77"/>
      <c r="L974" s="77"/>
      <c r="M974" s="77"/>
      <c r="O974" s="77"/>
      <c r="P974" s="114"/>
    </row>
    <row r="975" spans="1:16" ht="14" x14ac:dyDescent="0.15">
      <c r="A975" s="110"/>
      <c r="B975" s="108"/>
      <c r="C975" s="108"/>
      <c r="D975" s="108"/>
      <c r="E975" s="108"/>
      <c r="F975" s="113"/>
      <c r="G975" s="113"/>
      <c r="H975" s="113"/>
      <c r="I975" s="113"/>
      <c r="J975" s="77"/>
      <c r="K975" s="77"/>
      <c r="L975" s="77"/>
      <c r="M975" s="77"/>
      <c r="O975" s="77"/>
      <c r="P975" s="114"/>
    </row>
    <row r="976" spans="1:16" ht="14" x14ac:dyDescent="0.15">
      <c r="A976" s="110"/>
      <c r="B976" s="108"/>
      <c r="C976" s="108"/>
      <c r="D976" s="108"/>
      <c r="E976" s="108"/>
      <c r="F976" s="113"/>
      <c r="G976" s="113"/>
      <c r="H976" s="113"/>
      <c r="I976" s="113"/>
      <c r="J976" s="77"/>
      <c r="K976" s="77"/>
      <c r="L976" s="77"/>
      <c r="M976" s="77"/>
      <c r="O976" s="77"/>
      <c r="P976" s="114"/>
    </row>
    <row r="977" spans="1:16" ht="14" x14ac:dyDescent="0.15">
      <c r="A977" s="110"/>
      <c r="B977" s="108"/>
      <c r="C977" s="108"/>
      <c r="D977" s="108"/>
      <c r="E977" s="108"/>
      <c r="F977" s="113"/>
      <c r="G977" s="113"/>
      <c r="H977" s="113"/>
      <c r="I977" s="113"/>
      <c r="J977" s="77"/>
      <c r="K977" s="77"/>
      <c r="L977" s="77"/>
      <c r="M977" s="77"/>
      <c r="O977" s="77"/>
      <c r="P977" s="114"/>
    </row>
    <row r="978" spans="1:16" ht="14" x14ac:dyDescent="0.15">
      <c r="A978" s="110"/>
      <c r="B978" s="108"/>
      <c r="C978" s="108"/>
      <c r="D978" s="108"/>
      <c r="E978" s="108"/>
      <c r="F978" s="113"/>
      <c r="G978" s="113"/>
      <c r="H978" s="113"/>
      <c r="I978" s="113"/>
      <c r="J978" s="77"/>
      <c r="K978" s="77"/>
      <c r="L978" s="77"/>
      <c r="M978" s="77"/>
      <c r="O978" s="77"/>
      <c r="P978" s="114"/>
    </row>
    <row r="979" spans="1:16" ht="14" x14ac:dyDescent="0.15">
      <c r="A979" s="110"/>
      <c r="B979" s="108"/>
      <c r="C979" s="108"/>
      <c r="D979" s="108"/>
      <c r="E979" s="108"/>
      <c r="F979" s="113"/>
      <c r="G979" s="113"/>
      <c r="H979" s="113"/>
      <c r="I979" s="113"/>
      <c r="J979" s="77"/>
      <c r="K979" s="77"/>
      <c r="L979" s="77"/>
      <c r="M979" s="77"/>
      <c r="O979" s="77"/>
      <c r="P979" s="114"/>
    </row>
    <row r="980" spans="1:16" ht="14" x14ac:dyDescent="0.15">
      <c r="A980" s="110"/>
      <c r="B980" s="108"/>
      <c r="C980" s="108"/>
      <c r="D980" s="108"/>
      <c r="E980" s="108"/>
      <c r="F980" s="113"/>
      <c r="G980" s="113"/>
      <c r="H980" s="113"/>
      <c r="I980" s="113"/>
      <c r="J980" s="77"/>
      <c r="K980" s="77"/>
      <c r="L980" s="77"/>
      <c r="M980" s="77"/>
      <c r="O980" s="77"/>
      <c r="P980" s="114"/>
    </row>
    <row r="981" spans="1:16" ht="14" x14ac:dyDescent="0.15">
      <c r="A981" s="110"/>
      <c r="B981" s="108"/>
      <c r="C981" s="108"/>
      <c r="D981" s="108"/>
      <c r="E981" s="108"/>
      <c r="F981" s="113"/>
      <c r="G981" s="113"/>
      <c r="H981" s="113"/>
      <c r="I981" s="113"/>
      <c r="J981" s="77"/>
      <c r="K981" s="77"/>
      <c r="L981" s="77"/>
      <c r="M981" s="77"/>
      <c r="O981" s="77"/>
      <c r="P981" s="114"/>
    </row>
    <row r="982" spans="1:16" ht="14" x14ac:dyDescent="0.15">
      <c r="A982" s="110"/>
      <c r="B982" s="108"/>
      <c r="C982" s="108"/>
      <c r="D982" s="108"/>
      <c r="E982" s="108"/>
      <c r="F982" s="113"/>
      <c r="G982" s="113"/>
      <c r="H982" s="113"/>
      <c r="I982" s="113"/>
      <c r="J982" s="77"/>
      <c r="K982" s="77"/>
      <c r="L982" s="77"/>
      <c r="M982" s="77"/>
      <c r="O982" s="77"/>
      <c r="P982" s="114"/>
    </row>
    <row r="983" spans="1:16" ht="14" x14ac:dyDescent="0.15">
      <c r="A983" s="110"/>
      <c r="B983" s="108"/>
      <c r="C983" s="108"/>
      <c r="D983" s="108"/>
      <c r="E983" s="108"/>
      <c r="F983" s="113"/>
      <c r="G983" s="113"/>
      <c r="H983" s="113"/>
      <c r="I983" s="113"/>
      <c r="J983" s="77"/>
      <c r="K983" s="77"/>
      <c r="L983" s="77"/>
      <c r="M983" s="77"/>
      <c r="O983" s="77"/>
      <c r="P983" s="114"/>
    </row>
    <row r="984" spans="1:16" ht="14" x14ac:dyDescent="0.15">
      <c r="A984" s="110"/>
      <c r="B984" s="108"/>
      <c r="C984" s="108"/>
      <c r="D984" s="108"/>
      <c r="E984" s="108"/>
      <c r="F984" s="113"/>
      <c r="G984" s="113"/>
      <c r="H984" s="113"/>
      <c r="I984" s="113"/>
      <c r="J984" s="77"/>
      <c r="K984" s="77"/>
      <c r="L984" s="77"/>
      <c r="M984" s="77"/>
      <c r="O984" s="77"/>
      <c r="P984" s="114"/>
    </row>
    <row r="985" spans="1:16" ht="14" x14ac:dyDescent="0.15">
      <c r="A985" s="110"/>
      <c r="B985" s="108"/>
      <c r="C985" s="108"/>
      <c r="D985" s="108"/>
      <c r="E985" s="108"/>
      <c r="F985" s="113"/>
      <c r="G985" s="113"/>
      <c r="H985" s="113"/>
      <c r="I985" s="113"/>
      <c r="J985" s="77"/>
      <c r="K985" s="77"/>
      <c r="L985" s="77"/>
      <c r="M985" s="77"/>
      <c r="O985" s="77"/>
      <c r="P985" s="114"/>
    </row>
    <row r="986" spans="1:16" ht="14" x14ac:dyDescent="0.15">
      <c r="A986" s="110"/>
      <c r="B986" s="108"/>
      <c r="C986" s="108"/>
      <c r="D986" s="108"/>
      <c r="E986" s="108"/>
      <c r="F986" s="113"/>
      <c r="G986" s="113"/>
      <c r="H986" s="113"/>
      <c r="I986" s="113"/>
      <c r="J986" s="77"/>
      <c r="K986" s="77"/>
      <c r="L986" s="77"/>
      <c r="M986" s="77"/>
      <c r="O986" s="77"/>
      <c r="P986" s="114"/>
    </row>
    <row r="987" spans="1:16" ht="14" x14ac:dyDescent="0.15">
      <c r="A987" s="110"/>
      <c r="B987" s="108"/>
      <c r="C987" s="108"/>
      <c r="D987" s="108"/>
      <c r="E987" s="108"/>
      <c r="F987" s="113"/>
      <c r="G987" s="113"/>
      <c r="H987" s="113"/>
      <c r="I987" s="113"/>
      <c r="J987" s="77"/>
      <c r="K987" s="77"/>
      <c r="L987" s="77"/>
      <c r="M987" s="77"/>
      <c r="O987" s="77"/>
      <c r="P987" s="114"/>
    </row>
    <row r="988" spans="1:16" ht="14" x14ac:dyDescent="0.15">
      <c r="A988" s="110"/>
      <c r="B988" s="108"/>
      <c r="C988" s="108"/>
      <c r="D988" s="108"/>
      <c r="E988" s="108"/>
      <c r="F988" s="113"/>
      <c r="G988" s="113"/>
      <c r="H988" s="113"/>
      <c r="I988" s="113"/>
      <c r="J988" s="77"/>
      <c r="K988" s="77"/>
      <c r="L988" s="77"/>
      <c r="M988" s="77"/>
      <c r="O988" s="77"/>
      <c r="P988" s="114"/>
    </row>
    <row r="989" spans="1:16" ht="14" x14ac:dyDescent="0.15">
      <c r="A989" s="110"/>
      <c r="B989" s="108"/>
      <c r="C989" s="108"/>
      <c r="D989" s="108"/>
      <c r="E989" s="108"/>
      <c r="F989" s="113"/>
      <c r="G989" s="113"/>
      <c r="H989" s="113"/>
      <c r="I989" s="113"/>
      <c r="J989" s="77"/>
      <c r="K989" s="77"/>
      <c r="L989" s="77"/>
      <c r="M989" s="77"/>
      <c r="O989" s="77"/>
      <c r="P989" s="114"/>
    </row>
    <row r="990" spans="1:16" ht="14" x14ac:dyDescent="0.15">
      <c r="A990" s="110"/>
      <c r="B990" s="108"/>
      <c r="C990" s="108"/>
      <c r="D990" s="108"/>
      <c r="E990" s="108"/>
      <c r="F990" s="113"/>
      <c r="G990" s="113"/>
      <c r="H990" s="113"/>
      <c r="I990" s="113"/>
      <c r="J990" s="77"/>
      <c r="K990" s="77"/>
      <c r="L990" s="77"/>
      <c r="M990" s="77"/>
      <c r="O990" s="77"/>
      <c r="P990" s="114"/>
    </row>
    <row r="991" spans="1:16" ht="14" x14ac:dyDescent="0.15">
      <c r="A991" s="110"/>
      <c r="B991" s="108"/>
      <c r="C991" s="108"/>
      <c r="D991" s="108"/>
      <c r="E991" s="108"/>
      <c r="F991" s="113"/>
      <c r="G991" s="113"/>
      <c r="H991" s="113"/>
      <c r="I991" s="113"/>
      <c r="J991" s="77"/>
      <c r="K991" s="77"/>
      <c r="L991" s="77"/>
      <c r="M991" s="77"/>
      <c r="O991" s="77"/>
      <c r="P991" s="114"/>
    </row>
    <row r="992" spans="1:16" ht="14" x14ac:dyDescent="0.15">
      <c r="A992" s="110"/>
      <c r="B992" s="108"/>
      <c r="C992" s="108"/>
      <c r="D992" s="108"/>
      <c r="E992" s="108"/>
      <c r="F992" s="113"/>
      <c r="G992" s="113"/>
      <c r="H992" s="113"/>
      <c r="I992" s="113"/>
      <c r="J992" s="77"/>
      <c r="K992" s="77"/>
      <c r="L992" s="77"/>
      <c r="M992" s="77"/>
      <c r="O992" s="77"/>
      <c r="P992" s="114"/>
    </row>
    <row r="993" spans="1:17" ht="14" x14ac:dyDescent="0.15">
      <c r="A993" s="110"/>
      <c r="B993" s="108"/>
      <c r="C993" s="108"/>
      <c r="D993" s="108"/>
      <c r="E993" s="108"/>
      <c r="F993" s="113"/>
      <c r="G993" s="113"/>
      <c r="H993" s="113"/>
      <c r="I993" s="113"/>
      <c r="J993" s="77"/>
      <c r="K993" s="77"/>
      <c r="L993" s="77"/>
      <c r="M993" s="77"/>
      <c r="O993" s="77"/>
      <c r="P993" s="114"/>
    </row>
    <row r="994" spans="1:17" ht="14" x14ac:dyDescent="0.15">
      <c r="A994" s="110"/>
      <c r="B994" s="108"/>
      <c r="C994" s="108"/>
      <c r="D994" s="108"/>
      <c r="E994" s="108"/>
      <c r="F994" s="113"/>
      <c r="G994" s="113"/>
      <c r="H994" s="113"/>
      <c r="I994" s="113"/>
      <c r="J994" s="77"/>
      <c r="K994" s="77"/>
      <c r="L994" s="77"/>
      <c r="M994" s="77"/>
      <c r="O994" s="77"/>
      <c r="P994" s="114"/>
    </row>
    <row r="995" spans="1:17" ht="14" x14ac:dyDescent="0.15">
      <c r="A995" s="110"/>
      <c r="B995" s="108"/>
      <c r="C995" s="108"/>
      <c r="D995" s="108"/>
      <c r="E995" s="108"/>
      <c r="F995" s="113"/>
      <c r="G995" s="113"/>
      <c r="H995" s="113"/>
      <c r="I995" s="113"/>
      <c r="J995" s="77"/>
      <c r="K995" s="77"/>
      <c r="L995" s="77"/>
      <c r="M995" s="77"/>
      <c r="O995" s="77"/>
      <c r="P995" s="114"/>
    </row>
    <row r="996" spans="1:17" ht="14" x14ac:dyDescent="0.15">
      <c r="A996" s="110"/>
      <c r="B996" s="108"/>
      <c r="C996" s="108"/>
      <c r="D996" s="108"/>
      <c r="E996" s="108"/>
      <c r="F996" s="113"/>
      <c r="G996" s="113"/>
      <c r="H996" s="113"/>
      <c r="I996" s="113"/>
      <c r="J996" s="77"/>
      <c r="K996" s="77"/>
      <c r="L996" s="77"/>
      <c r="M996" s="77"/>
      <c r="O996" s="77"/>
      <c r="P996" s="114"/>
    </row>
    <row r="997" spans="1:17" ht="14" x14ac:dyDescent="0.15">
      <c r="A997" s="110"/>
      <c r="B997" s="108"/>
      <c r="C997" s="108"/>
      <c r="D997" s="108"/>
      <c r="E997" s="108"/>
      <c r="F997" s="113"/>
      <c r="G997" s="113"/>
      <c r="H997" s="113"/>
      <c r="I997" s="113"/>
      <c r="J997" s="77"/>
      <c r="K997" s="77"/>
      <c r="L997" s="77"/>
      <c r="M997" s="77"/>
      <c r="O997" s="77"/>
      <c r="P997" s="114"/>
    </row>
    <row r="998" spans="1:17" ht="14" x14ac:dyDescent="0.15">
      <c r="A998" s="110"/>
      <c r="B998" s="108"/>
      <c r="C998" s="108"/>
      <c r="D998" s="108"/>
      <c r="E998" s="108"/>
      <c r="F998" s="113"/>
      <c r="G998" s="113"/>
      <c r="H998" s="113"/>
      <c r="I998" s="113"/>
      <c r="J998" s="77"/>
      <c r="K998" s="77"/>
      <c r="L998" s="77"/>
      <c r="M998" s="77"/>
      <c r="O998" s="77"/>
      <c r="P998" s="114"/>
    </row>
    <row r="999" spans="1:17" ht="14" x14ac:dyDescent="0.15">
      <c r="A999" s="110"/>
      <c r="B999" s="108"/>
      <c r="C999" s="108"/>
      <c r="D999" s="108"/>
      <c r="E999" s="108"/>
      <c r="F999" s="113"/>
      <c r="G999" s="113"/>
      <c r="H999" s="113"/>
      <c r="I999" s="113"/>
      <c r="J999" s="77"/>
      <c r="K999" s="77"/>
      <c r="L999" s="77"/>
      <c r="M999" s="77"/>
      <c r="O999" s="77"/>
      <c r="P999" s="114"/>
    </row>
    <row r="1000" spans="1:17" ht="14" x14ac:dyDescent="0.15">
      <c r="A1000" s="110"/>
      <c r="B1000" s="108"/>
      <c r="C1000" s="108"/>
      <c r="D1000" s="108"/>
      <c r="E1000" s="108"/>
      <c r="F1000" s="113"/>
      <c r="G1000" s="113"/>
      <c r="H1000" s="113"/>
      <c r="I1000" s="113"/>
      <c r="J1000" s="77"/>
      <c r="K1000" s="77"/>
      <c r="L1000" s="77"/>
      <c r="M1000" s="77"/>
      <c r="O1000" s="77"/>
      <c r="P1000" s="114"/>
    </row>
    <row r="1001" spans="1:17" ht="14" x14ac:dyDescent="0.15">
      <c r="A1001" s="110"/>
      <c r="B1001" s="108"/>
      <c r="C1001" s="108"/>
      <c r="D1001" s="108"/>
      <c r="E1001" s="108"/>
      <c r="F1001" s="113"/>
      <c r="G1001" s="113"/>
      <c r="H1001" s="113"/>
      <c r="I1001" s="113"/>
      <c r="J1001" s="77"/>
      <c r="K1001" s="77"/>
      <c r="L1001" s="77"/>
      <c r="M1001" s="77"/>
      <c r="O1001" s="77"/>
      <c r="P1001" s="114"/>
    </row>
    <row r="1002" spans="1:17" ht="14" x14ac:dyDescent="0.15">
      <c r="A1002" s="72"/>
      <c r="B1002" s="92"/>
      <c r="C1002" s="92"/>
      <c r="D1002" s="92"/>
      <c r="E1002" s="92"/>
      <c r="F1002" s="113"/>
      <c r="G1002" s="113"/>
      <c r="H1002" s="113"/>
      <c r="I1002" s="113"/>
      <c r="J1002" s="77"/>
      <c r="K1002" s="77"/>
      <c r="L1002" s="77"/>
      <c r="M1002" s="77"/>
      <c r="O1002" s="77"/>
      <c r="P1002" s="114"/>
    </row>
    <row r="1003" spans="1:17" ht="14" x14ac:dyDescent="0.15">
      <c r="A1003" s="110"/>
      <c r="B1003" s="108"/>
      <c r="C1003" s="108"/>
      <c r="D1003" s="108"/>
      <c r="E1003" s="108"/>
      <c r="F1003" s="113"/>
      <c r="G1003" s="113"/>
      <c r="H1003" s="113"/>
      <c r="I1003" s="113"/>
      <c r="J1003" s="77"/>
      <c r="K1003" s="77"/>
      <c r="L1003" s="77"/>
      <c r="M1003" s="77"/>
      <c r="O1003" s="77"/>
      <c r="P1003" s="114"/>
    </row>
    <row r="1004" spans="1:17" ht="14" x14ac:dyDescent="0.15">
      <c r="A1004" s="110"/>
      <c r="B1004" s="108"/>
      <c r="C1004" s="108"/>
      <c r="D1004" s="108"/>
      <c r="E1004" s="108"/>
      <c r="F1004" s="113"/>
      <c r="G1004" s="113"/>
      <c r="H1004" s="113"/>
      <c r="I1004" s="113"/>
      <c r="J1004" s="77"/>
      <c r="K1004" s="77"/>
      <c r="L1004" s="77"/>
      <c r="M1004" s="77"/>
      <c r="O1004" s="77"/>
      <c r="P1004" s="114"/>
    </row>
    <row r="1005" spans="1:17" ht="14" x14ac:dyDescent="0.15">
      <c r="A1005" s="110"/>
      <c r="B1005" s="108"/>
      <c r="C1005" s="108"/>
      <c r="D1005" s="108"/>
      <c r="E1005" s="108"/>
      <c r="F1005" s="113"/>
      <c r="G1005" s="113"/>
      <c r="H1005" s="113"/>
      <c r="I1005" s="113"/>
      <c r="J1005" s="77"/>
      <c r="K1005" s="77"/>
      <c r="L1005" s="77"/>
      <c r="M1005" s="77"/>
      <c r="O1005" s="77"/>
      <c r="P1005" s="114"/>
    </row>
    <row r="1006" spans="1:17" ht="14" x14ac:dyDescent="0.15">
      <c r="A1006" s="110"/>
      <c r="B1006" s="108"/>
      <c r="C1006" s="108"/>
      <c r="D1006" s="108"/>
      <c r="E1006" s="108"/>
      <c r="F1006" s="113"/>
      <c r="G1006" s="113"/>
      <c r="H1006" s="113"/>
      <c r="I1006" s="113"/>
      <c r="J1006" s="77"/>
      <c r="K1006" s="77"/>
      <c r="L1006" s="77"/>
      <c r="M1006" s="115"/>
      <c r="O1006" s="77"/>
      <c r="Q1006" s="116"/>
    </row>
    <row r="1007" spans="1:17" ht="14" x14ac:dyDescent="0.15">
      <c r="A1007" s="110"/>
      <c r="B1007" s="108"/>
      <c r="C1007" s="108"/>
      <c r="D1007" s="108"/>
      <c r="E1007" s="108"/>
      <c r="F1007" s="113"/>
      <c r="G1007" s="113"/>
      <c r="H1007" s="113"/>
      <c r="I1007" s="113"/>
      <c r="J1007" s="77"/>
      <c r="K1007" s="77"/>
      <c r="L1007" s="77"/>
      <c r="M1007" s="77"/>
      <c r="O1007" s="77"/>
      <c r="P1007" s="114"/>
    </row>
    <row r="1008" spans="1:17" ht="14" x14ac:dyDescent="0.15">
      <c r="A1008" s="110"/>
      <c r="B1008" s="108"/>
      <c r="C1008" s="108"/>
      <c r="D1008" s="108"/>
      <c r="E1008" s="108"/>
      <c r="F1008" s="113"/>
      <c r="G1008" s="113"/>
      <c r="H1008" s="113"/>
      <c r="I1008" s="113"/>
      <c r="J1008" s="77"/>
      <c r="K1008" s="77"/>
      <c r="L1008" s="77"/>
      <c r="M1008" s="77"/>
      <c r="O1008" s="77"/>
      <c r="P1008" s="114"/>
    </row>
    <row r="1009" spans="1:16" ht="14" x14ac:dyDescent="0.15">
      <c r="A1009" s="110"/>
      <c r="B1009" s="108"/>
      <c r="C1009" s="108"/>
      <c r="D1009" s="108"/>
      <c r="E1009" s="108"/>
      <c r="F1009" s="113"/>
      <c r="G1009" s="113"/>
      <c r="H1009" s="113"/>
      <c r="I1009" s="113"/>
      <c r="J1009" s="77"/>
      <c r="K1009" s="77"/>
      <c r="L1009" s="77"/>
      <c r="M1009" s="77"/>
      <c r="O1009" s="77"/>
      <c r="P1009" s="114"/>
    </row>
    <row r="1010" spans="1:16" ht="14" x14ac:dyDescent="0.15">
      <c r="A1010" s="110"/>
      <c r="B1010" s="108"/>
      <c r="C1010" s="108"/>
      <c r="D1010" s="108"/>
      <c r="E1010" s="108"/>
      <c r="F1010" s="113"/>
      <c r="G1010" s="113"/>
      <c r="H1010" s="113"/>
      <c r="I1010" s="113"/>
      <c r="J1010" s="77"/>
      <c r="K1010" s="77"/>
      <c r="L1010" s="77"/>
      <c r="M1010" s="77"/>
      <c r="O1010" s="77"/>
      <c r="P1010" s="114"/>
    </row>
    <row r="1011" spans="1:16" ht="14" x14ac:dyDescent="0.15">
      <c r="A1011" s="110"/>
      <c r="B1011" s="108"/>
      <c r="C1011" s="108"/>
      <c r="D1011" s="108"/>
      <c r="E1011" s="108"/>
      <c r="F1011" s="113"/>
      <c r="G1011" s="113"/>
      <c r="H1011" s="113"/>
      <c r="I1011" s="113"/>
      <c r="J1011" s="77"/>
      <c r="K1011" s="77"/>
      <c r="L1011" s="77"/>
      <c r="M1011" s="77"/>
      <c r="O1011" s="77"/>
      <c r="P1011" s="114"/>
    </row>
    <row r="1012" spans="1:16" ht="14" x14ac:dyDescent="0.15">
      <c r="A1012" s="110"/>
      <c r="B1012" s="108"/>
      <c r="C1012" s="108"/>
      <c r="D1012" s="108"/>
      <c r="E1012" s="108"/>
      <c r="F1012" s="113"/>
      <c r="G1012" s="113"/>
      <c r="H1012" s="113"/>
      <c r="I1012" s="113"/>
      <c r="J1012" s="77"/>
      <c r="K1012" s="77"/>
      <c r="L1012" s="77"/>
      <c r="M1012" s="77"/>
      <c r="O1012" s="77"/>
      <c r="P1012" s="114"/>
    </row>
    <row r="1013" spans="1:16" ht="14" x14ac:dyDescent="0.15">
      <c r="A1013" s="110"/>
      <c r="B1013" s="108"/>
      <c r="C1013" s="108"/>
      <c r="D1013" s="108"/>
      <c r="E1013" s="108"/>
      <c r="F1013" s="113"/>
      <c r="G1013" s="113"/>
      <c r="H1013" s="113"/>
      <c r="I1013" s="113"/>
      <c r="J1013" s="77"/>
      <c r="K1013" s="77"/>
      <c r="L1013" s="77"/>
      <c r="M1013" s="77"/>
      <c r="O1013" s="77"/>
      <c r="P1013" s="114"/>
    </row>
    <row r="1014" spans="1:16" ht="14" x14ac:dyDescent="0.15">
      <c r="A1014" s="110"/>
      <c r="B1014" s="108"/>
      <c r="C1014" s="108"/>
      <c r="D1014" s="108"/>
      <c r="E1014" s="108"/>
      <c r="F1014" s="113"/>
      <c r="G1014" s="113"/>
      <c r="H1014" s="113"/>
      <c r="I1014" s="113"/>
      <c r="J1014" s="77"/>
      <c r="K1014" s="77"/>
      <c r="L1014" s="77"/>
      <c r="M1014" s="77"/>
      <c r="O1014" s="77"/>
      <c r="P1014" s="114"/>
    </row>
    <row r="1015" spans="1:16" ht="14" x14ac:dyDescent="0.15">
      <c r="A1015" s="110"/>
      <c r="B1015" s="108"/>
      <c r="C1015" s="108"/>
      <c r="D1015" s="108"/>
      <c r="E1015" s="108"/>
      <c r="F1015" s="113"/>
      <c r="G1015" s="113"/>
      <c r="H1015" s="113"/>
      <c r="I1015" s="113"/>
      <c r="J1015" s="77"/>
      <c r="K1015" s="77"/>
      <c r="L1015" s="77"/>
      <c r="M1015" s="77"/>
      <c r="O1015" s="77"/>
      <c r="P1015" s="114"/>
    </row>
    <row r="1016" spans="1:16" ht="14" x14ac:dyDescent="0.15">
      <c r="A1016" s="110"/>
      <c r="B1016" s="108"/>
      <c r="C1016" s="108"/>
      <c r="D1016" s="108"/>
      <c r="E1016" s="108"/>
      <c r="F1016" s="113"/>
      <c r="G1016" s="113"/>
      <c r="H1016" s="113"/>
      <c r="I1016" s="113"/>
      <c r="J1016" s="77"/>
      <c r="K1016" s="77"/>
      <c r="L1016" s="77"/>
      <c r="M1016" s="77"/>
      <c r="O1016" s="77"/>
      <c r="P1016" s="114"/>
    </row>
    <row r="1017" spans="1:16" ht="14" x14ac:dyDescent="0.15">
      <c r="A1017" s="110"/>
      <c r="B1017" s="108"/>
      <c r="C1017" s="108"/>
      <c r="D1017" s="108"/>
      <c r="E1017" s="108"/>
      <c r="F1017" s="113"/>
      <c r="G1017" s="113"/>
      <c r="H1017" s="113"/>
      <c r="I1017" s="113"/>
      <c r="J1017" s="77"/>
      <c r="K1017" s="77"/>
      <c r="L1017" s="77"/>
      <c r="M1017" s="77"/>
      <c r="O1017" s="77"/>
      <c r="P1017" s="114"/>
    </row>
    <row r="1018" spans="1:16" ht="14" x14ac:dyDescent="0.15">
      <c r="A1018" s="110"/>
      <c r="B1018" s="108"/>
      <c r="C1018" s="108"/>
      <c r="D1018" s="108"/>
      <c r="E1018" s="108"/>
      <c r="F1018" s="113"/>
      <c r="G1018" s="113"/>
      <c r="H1018" s="113"/>
      <c r="I1018" s="113"/>
      <c r="J1018" s="77"/>
      <c r="K1018" s="77"/>
      <c r="L1018" s="77"/>
      <c r="M1018" s="77"/>
      <c r="O1018" s="77"/>
      <c r="P1018" s="114"/>
    </row>
    <row r="1019" spans="1:16" ht="14" x14ac:dyDescent="0.15">
      <c r="A1019" s="110"/>
      <c r="B1019" s="108"/>
      <c r="C1019" s="108"/>
      <c r="D1019" s="108"/>
      <c r="E1019" s="108"/>
      <c r="F1019" s="113"/>
      <c r="G1019" s="113"/>
      <c r="H1019" s="113"/>
      <c r="I1019" s="113"/>
      <c r="J1019" s="77"/>
      <c r="K1019" s="77"/>
      <c r="L1019" s="77"/>
      <c r="M1019" s="77"/>
      <c r="O1019" s="77"/>
      <c r="P1019" s="114"/>
    </row>
    <row r="1020" spans="1:16" ht="14" x14ac:dyDescent="0.15">
      <c r="A1020" s="110"/>
      <c r="B1020" s="108"/>
      <c r="C1020" s="108"/>
      <c r="D1020" s="108"/>
      <c r="E1020" s="108"/>
      <c r="F1020" s="113"/>
      <c r="G1020" s="113"/>
      <c r="H1020" s="113"/>
      <c r="I1020" s="113"/>
      <c r="J1020" s="77"/>
      <c r="K1020" s="77"/>
      <c r="L1020" s="77"/>
      <c r="M1020" s="77"/>
      <c r="O1020" s="77"/>
      <c r="P1020" s="114"/>
    </row>
    <row r="1021" spans="1:16" ht="14" x14ac:dyDescent="0.15">
      <c r="A1021" s="110"/>
      <c r="B1021" s="108"/>
      <c r="C1021" s="108"/>
      <c r="D1021" s="108"/>
      <c r="E1021" s="108"/>
      <c r="F1021" s="113"/>
      <c r="G1021" s="113"/>
      <c r="H1021" s="113"/>
      <c r="I1021" s="113"/>
      <c r="J1021" s="77"/>
      <c r="K1021" s="77"/>
      <c r="L1021" s="77"/>
      <c r="M1021" s="77"/>
      <c r="O1021" s="77"/>
      <c r="P1021" s="114"/>
    </row>
    <row r="1022" spans="1:16" ht="14" x14ac:dyDescent="0.15">
      <c r="A1022" s="110"/>
      <c r="B1022" s="108"/>
      <c r="C1022" s="108"/>
      <c r="D1022" s="108"/>
      <c r="E1022" s="108"/>
      <c r="F1022" s="113"/>
      <c r="G1022" s="113"/>
      <c r="H1022" s="113"/>
      <c r="I1022" s="113"/>
      <c r="J1022" s="77"/>
      <c r="K1022" s="77"/>
      <c r="L1022" s="77"/>
      <c r="M1022" s="77"/>
      <c r="O1022" s="77"/>
      <c r="P1022" s="114"/>
    </row>
    <row r="1023" spans="1:16" ht="14" x14ac:dyDescent="0.15">
      <c r="A1023" s="110"/>
      <c r="B1023" s="108"/>
      <c r="C1023" s="108"/>
      <c r="D1023" s="108"/>
      <c r="E1023" s="108"/>
      <c r="F1023" s="113"/>
      <c r="G1023" s="113"/>
      <c r="H1023" s="113"/>
      <c r="I1023" s="113"/>
      <c r="J1023" s="77"/>
      <c r="K1023" s="77"/>
      <c r="L1023" s="77"/>
      <c r="M1023" s="77"/>
      <c r="O1023" s="77"/>
      <c r="P1023" s="114"/>
    </row>
    <row r="1024" spans="1:16" ht="14" x14ac:dyDescent="0.15">
      <c r="A1024" s="110"/>
      <c r="B1024" s="108"/>
      <c r="C1024" s="108"/>
      <c r="D1024" s="108"/>
      <c r="E1024" s="108"/>
      <c r="F1024" s="113"/>
      <c r="G1024" s="113"/>
      <c r="H1024" s="113"/>
      <c r="I1024" s="113"/>
      <c r="J1024" s="77"/>
      <c r="K1024" s="77"/>
      <c r="L1024" s="77"/>
      <c r="M1024" s="77"/>
      <c r="O1024" s="77"/>
      <c r="P1024" s="114"/>
    </row>
    <row r="1025" spans="1:16" ht="14" x14ac:dyDescent="0.15">
      <c r="A1025" s="110"/>
      <c r="B1025" s="108"/>
      <c r="C1025" s="108"/>
      <c r="D1025" s="108"/>
      <c r="E1025" s="108"/>
      <c r="F1025" s="113"/>
      <c r="G1025" s="113"/>
      <c r="H1025" s="113"/>
      <c r="I1025" s="113"/>
      <c r="J1025" s="77"/>
      <c r="K1025" s="77"/>
      <c r="L1025" s="77"/>
      <c r="M1025" s="77"/>
      <c r="O1025" s="77"/>
      <c r="P1025" s="114"/>
    </row>
    <row r="1026" spans="1:16" ht="14" x14ac:dyDescent="0.15">
      <c r="A1026" s="110"/>
      <c r="B1026" s="108"/>
      <c r="C1026" s="108"/>
      <c r="D1026" s="108"/>
      <c r="E1026" s="108"/>
      <c r="F1026" s="113"/>
      <c r="G1026" s="113"/>
      <c r="H1026" s="113"/>
      <c r="I1026" s="113"/>
      <c r="J1026" s="77"/>
      <c r="K1026" s="77"/>
      <c r="L1026" s="77"/>
      <c r="M1026" s="77"/>
      <c r="O1026" s="77"/>
      <c r="P1026" s="114"/>
    </row>
    <row r="1027" spans="1:16" ht="14" x14ac:dyDescent="0.15">
      <c r="A1027" s="110"/>
      <c r="B1027" s="108"/>
      <c r="C1027" s="108"/>
      <c r="D1027" s="108"/>
      <c r="E1027" s="108"/>
      <c r="F1027" s="113"/>
      <c r="G1027" s="113"/>
      <c r="H1027" s="113"/>
      <c r="I1027" s="113"/>
      <c r="J1027" s="77"/>
      <c r="K1027" s="77"/>
      <c r="L1027" s="77"/>
      <c r="M1027" s="77"/>
      <c r="O1027" s="77"/>
      <c r="P1027" s="114"/>
    </row>
    <row r="1028" spans="1:16" ht="14" x14ac:dyDescent="0.15">
      <c r="A1028" s="110"/>
      <c r="B1028" s="108"/>
      <c r="C1028" s="108"/>
      <c r="D1028" s="108"/>
      <c r="E1028" s="108"/>
      <c r="F1028" s="113"/>
      <c r="G1028" s="113"/>
      <c r="H1028" s="113"/>
      <c r="I1028" s="113"/>
      <c r="J1028" s="77"/>
      <c r="K1028" s="77"/>
      <c r="L1028" s="77"/>
      <c r="M1028" s="77"/>
      <c r="O1028" s="77"/>
      <c r="P1028" s="114"/>
    </row>
    <row r="1029" spans="1:16" ht="14" x14ac:dyDescent="0.15">
      <c r="A1029" s="110"/>
      <c r="B1029" s="108"/>
      <c r="C1029" s="108"/>
      <c r="D1029" s="108"/>
      <c r="E1029" s="108"/>
      <c r="F1029" s="113"/>
      <c r="G1029" s="113"/>
      <c r="H1029" s="113"/>
      <c r="I1029" s="113"/>
      <c r="J1029" s="77"/>
      <c r="K1029" s="77"/>
      <c r="L1029" s="77"/>
      <c r="M1029" s="77"/>
      <c r="O1029" s="77"/>
      <c r="P1029" s="114"/>
    </row>
    <row r="1030" spans="1:16" ht="14" x14ac:dyDescent="0.15">
      <c r="A1030" s="110"/>
      <c r="B1030" s="108"/>
      <c r="C1030" s="108"/>
      <c r="D1030" s="108"/>
      <c r="E1030" s="108"/>
      <c r="F1030" s="113"/>
      <c r="G1030" s="113"/>
      <c r="H1030" s="113"/>
      <c r="I1030" s="113"/>
      <c r="J1030" s="77"/>
      <c r="K1030" s="77"/>
      <c r="L1030" s="77"/>
      <c r="M1030" s="77"/>
      <c r="O1030" s="77"/>
      <c r="P1030" s="114"/>
    </row>
    <row r="1031" spans="1:16" ht="14" x14ac:dyDescent="0.15">
      <c r="A1031" s="110"/>
      <c r="B1031" s="108"/>
      <c r="C1031" s="108"/>
      <c r="D1031" s="108"/>
      <c r="E1031" s="108"/>
      <c r="F1031" s="113"/>
      <c r="G1031" s="113"/>
      <c r="H1031" s="113"/>
      <c r="I1031" s="113"/>
      <c r="J1031" s="77"/>
      <c r="K1031" s="77"/>
      <c r="L1031" s="77"/>
      <c r="M1031" s="77"/>
      <c r="O1031" s="77"/>
      <c r="P1031" s="114"/>
    </row>
    <row r="1032" spans="1:16" ht="14" x14ac:dyDescent="0.15">
      <c r="A1032" s="110"/>
      <c r="B1032" s="108"/>
      <c r="C1032" s="108"/>
      <c r="D1032" s="108"/>
      <c r="E1032" s="108"/>
      <c r="F1032" s="113"/>
      <c r="G1032" s="113"/>
      <c r="H1032" s="113"/>
      <c r="I1032" s="113"/>
      <c r="J1032" s="77"/>
      <c r="K1032" s="77"/>
      <c r="L1032" s="77"/>
      <c r="M1032" s="77"/>
      <c r="O1032" s="77"/>
      <c r="P1032" s="114"/>
    </row>
    <row r="1033" spans="1:16" ht="14" x14ac:dyDescent="0.15">
      <c r="A1033" s="110"/>
      <c r="B1033" s="108"/>
      <c r="C1033" s="108"/>
      <c r="D1033" s="108"/>
      <c r="E1033" s="108"/>
      <c r="F1033" s="113"/>
      <c r="G1033" s="113"/>
      <c r="H1033" s="113"/>
      <c r="I1033" s="113"/>
      <c r="J1033" s="77"/>
      <c r="K1033" s="77"/>
      <c r="L1033" s="77"/>
      <c r="M1033" s="77"/>
      <c r="O1033" s="77"/>
      <c r="P1033" s="114"/>
    </row>
    <row r="1034" spans="1:16" ht="14" x14ac:dyDescent="0.15">
      <c r="A1034" s="110"/>
      <c r="B1034" s="108"/>
      <c r="C1034" s="108"/>
      <c r="D1034" s="108"/>
      <c r="E1034" s="108"/>
      <c r="F1034" s="113"/>
      <c r="G1034" s="113"/>
      <c r="H1034" s="113"/>
      <c r="I1034" s="113"/>
      <c r="J1034" s="77"/>
      <c r="K1034" s="77"/>
      <c r="L1034" s="77"/>
      <c r="M1034" s="77"/>
      <c r="O1034" s="77"/>
      <c r="P1034" s="114"/>
    </row>
    <row r="1035" spans="1:16" ht="14" x14ac:dyDescent="0.15">
      <c r="A1035" s="110"/>
      <c r="B1035" s="108"/>
      <c r="C1035" s="108"/>
      <c r="D1035" s="108"/>
      <c r="E1035" s="108"/>
      <c r="F1035" s="113"/>
      <c r="G1035" s="113"/>
      <c r="H1035" s="113"/>
      <c r="I1035" s="113"/>
      <c r="J1035" s="77"/>
      <c r="K1035" s="77"/>
      <c r="L1035" s="77"/>
      <c r="M1035" s="77"/>
      <c r="O1035" s="77"/>
      <c r="P1035" s="114"/>
    </row>
    <row r="1036" spans="1:16" ht="14" x14ac:dyDescent="0.15">
      <c r="A1036" s="110"/>
      <c r="B1036" s="108"/>
      <c r="C1036" s="108"/>
      <c r="D1036" s="108"/>
      <c r="E1036" s="108"/>
      <c r="F1036" s="113"/>
      <c r="G1036" s="113"/>
      <c r="H1036" s="113"/>
      <c r="I1036" s="113"/>
      <c r="J1036" s="77"/>
      <c r="K1036" s="77"/>
      <c r="L1036" s="77"/>
      <c r="M1036" s="77"/>
      <c r="O1036" s="77"/>
      <c r="P1036" s="114"/>
    </row>
    <row r="1037" spans="1:16" ht="14" x14ac:dyDescent="0.15">
      <c r="A1037" s="110"/>
      <c r="B1037" s="108"/>
      <c r="C1037" s="108"/>
      <c r="D1037" s="108"/>
      <c r="E1037" s="108"/>
      <c r="F1037" s="113"/>
      <c r="G1037" s="113"/>
      <c r="H1037" s="113"/>
      <c r="I1037" s="113"/>
      <c r="J1037" s="77"/>
      <c r="K1037" s="77"/>
      <c r="L1037" s="77"/>
      <c r="M1037" s="77"/>
      <c r="O1037" s="77"/>
      <c r="P1037" s="114"/>
    </row>
    <row r="1038" spans="1:16" ht="14" x14ac:dyDescent="0.15">
      <c r="A1038" s="110"/>
      <c r="B1038" s="108"/>
      <c r="C1038" s="108"/>
      <c r="D1038" s="108"/>
      <c r="E1038" s="108"/>
      <c r="F1038" s="113"/>
      <c r="G1038" s="113"/>
      <c r="H1038" s="113"/>
      <c r="I1038" s="113"/>
      <c r="J1038" s="77"/>
      <c r="K1038" s="77"/>
      <c r="L1038" s="77"/>
      <c r="M1038" s="77"/>
      <c r="O1038" s="77"/>
      <c r="P1038" s="114"/>
    </row>
    <row r="1039" spans="1:16" ht="14" x14ac:dyDescent="0.15">
      <c r="A1039" s="110"/>
      <c r="B1039" s="108"/>
      <c r="C1039" s="108"/>
      <c r="D1039" s="108"/>
      <c r="E1039" s="108"/>
      <c r="F1039" s="113"/>
      <c r="G1039" s="113"/>
      <c r="H1039" s="113"/>
      <c r="I1039" s="113"/>
      <c r="J1039" s="77"/>
      <c r="K1039" s="77"/>
      <c r="L1039" s="77"/>
      <c r="M1039" s="77"/>
      <c r="O1039" s="77"/>
      <c r="P1039" s="114"/>
    </row>
    <row r="1040" spans="1:16" ht="14" x14ac:dyDescent="0.15">
      <c r="A1040" s="110"/>
      <c r="B1040" s="108"/>
      <c r="C1040" s="108"/>
      <c r="D1040" s="108"/>
      <c r="E1040" s="108"/>
      <c r="F1040" s="113"/>
      <c r="G1040" s="113"/>
      <c r="H1040" s="113"/>
      <c r="I1040" s="113"/>
      <c r="J1040" s="77"/>
      <c r="K1040" s="77"/>
      <c r="L1040" s="77"/>
      <c r="M1040" s="77"/>
      <c r="O1040" s="77"/>
      <c r="P1040" s="114"/>
    </row>
    <row r="1041" spans="1:16" ht="14" x14ac:dyDescent="0.15">
      <c r="A1041" s="110"/>
      <c r="B1041" s="108"/>
      <c r="C1041" s="108"/>
      <c r="D1041" s="108"/>
      <c r="E1041" s="108"/>
      <c r="F1041" s="113"/>
      <c r="G1041" s="113"/>
      <c r="H1041" s="113"/>
      <c r="I1041" s="113"/>
      <c r="J1041" s="77"/>
      <c r="K1041" s="77"/>
      <c r="L1041" s="77"/>
      <c r="M1041" s="77"/>
      <c r="O1041" s="77"/>
      <c r="P1041" s="114"/>
    </row>
    <row r="1042" spans="1:16" ht="14" x14ac:dyDescent="0.15">
      <c r="A1042" s="110"/>
      <c r="B1042" s="108"/>
      <c r="C1042" s="108"/>
      <c r="D1042" s="108"/>
      <c r="E1042" s="108"/>
      <c r="F1042" s="113"/>
      <c r="G1042" s="113"/>
      <c r="H1042" s="113"/>
      <c r="I1042" s="113"/>
      <c r="J1042" s="77"/>
      <c r="K1042" s="77"/>
      <c r="L1042" s="77"/>
      <c r="M1042" s="77"/>
      <c r="O1042" s="77"/>
      <c r="P1042" s="114"/>
    </row>
    <row r="1043" spans="1:16" ht="14" x14ac:dyDescent="0.15">
      <c r="A1043" s="110"/>
      <c r="B1043" s="108"/>
      <c r="C1043" s="108"/>
      <c r="D1043" s="108"/>
      <c r="E1043" s="108"/>
      <c r="F1043" s="113"/>
      <c r="G1043" s="113"/>
      <c r="H1043" s="113"/>
      <c r="I1043" s="113"/>
      <c r="J1043" s="77"/>
      <c r="K1043" s="77"/>
      <c r="L1043" s="77"/>
      <c r="M1043" s="77"/>
      <c r="O1043" s="77"/>
      <c r="P1043" s="114"/>
    </row>
    <row r="1044" spans="1:16" ht="14" x14ac:dyDescent="0.15">
      <c r="A1044" s="110"/>
      <c r="B1044" s="108"/>
      <c r="C1044" s="108"/>
      <c r="D1044" s="108"/>
      <c r="E1044" s="108"/>
      <c r="F1044" s="113"/>
      <c r="G1044" s="113"/>
      <c r="H1044" s="113"/>
      <c r="I1044" s="113"/>
      <c r="J1044" s="77"/>
      <c r="K1044" s="77"/>
      <c r="L1044" s="77"/>
      <c r="M1044" s="77"/>
      <c r="O1044" s="77"/>
      <c r="P1044" s="114"/>
    </row>
    <row r="1045" spans="1:16" ht="14" x14ac:dyDescent="0.15">
      <c r="A1045" s="110"/>
      <c r="B1045" s="108"/>
      <c r="C1045" s="108"/>
      <c r="D1045" s="108"/>
      <c r="E1045" s="108"/>
      <c r="F1045" s="113"/>
      <c r="G1045" s="113"/>
      <c r="H1045" s="113"/>
      <c r="I1045" s="113"/>
      <c r="J1045" s="77"/>
      <c r="K1045" s="77"/>
      <c r="L1045" s="77"/>
      <c r="M1045" s="77"/>
      <c r="O1045" s="77"/>
      <c r="P1045" s="114"/>
    </row>
    <row r="1046" spans="1:16" ht="14" x14ac:dyDescent="0.15">
      <c r="A1046" s="110"/>
      <c r="B1046" s="108"/>
      <c r="C1046" s="108"/>
      <c r="D1046" s="108"/>
      <c r="E1046" s="108"/>
      <c r="F1046" s="113"/>
      <c r="G1046" s="113"/>
      <c r="H1046" s="113"/>
      <c r="I1046" s="113"/>
      <c r="J1046" s="77"/>
      <c r="K1046" s="77"/>
      <c r="L1046" s="77"/>
      <c r="M1046" s="77"/>
      <c r="O1046" s="77"/>
      <c r="P1046" s="114"/>
    </row>
    <row r="1047" spans="1:16" ht="14" x14ac:dyDescent="0.15">
      <c r="A1047" s="110"/>
      <c r="B1047" s="108"/>
      <c r="C1047" s="108"/>
      <c r="D1047" s="108"/>
      <c r="E1047" s="108"/>
      <c r="F1047" s="113"/>
      <c r="G1047" s="113"/>
      <c r="H1047" s="113"/>
      <c r="I1047" s="113"/>
      <c r="J1047" s="77"/>
      <c r="K1047" s="77"/>
      <c r="L1047" s="77"/>
      <c r="M1047" s="77"/>
      <c r="O1047" s="77"/>
      <c r="P1047" s="114"/>
    </row>
    <row r="1048" spans="1:16" ht="14" x14ac:dyDescent="0.15">
      <c r="A1048" s="110"/>
      <c r="B1048" s="108"/>
      <c r="C1048" s="108"/>
      <c r="D1048" s="108"/>
      <c r="E1048" s="108"/>
      <c r="F1048" s="113"/>
      <c r="G1048" s="113"/>
      <c r="H1048" s="113"/>
      <c r="I1048" s="113"/>
      <c r="J1048" s="77"/>
      <c r="K1048" s="77"/>
      <c r="L1048" s="77"/>
      <c r="M1048" s="77"/>
      <c r="O1048" s="77"/>
      <c r="P1048" s="114"/>
    </row>
    <row r="1049" spans="1:16" ht="14" x14ac:dyDescent="0.15">
      <c r="A1049" s="110"/>
      <c r="B1049" s="108"/>
      <c r="C1049" s="108"/>
      <c r="D1049" s="108"/>
      <c r="E1049" s="108"/>
      <c r="F1049" s="113"/>
      <c r="G1049" s="113"/>
      <c r="H1049" s="113"/>
      <c r="I1049" s="113"/>
      <c r="J1049" s="77"/>
      <c r="K1049" s="77"/>
      <c r="L1049" s="77"/>
      <c r="M1049" s="77"/>
      <c r="O1049" s="77"/>
      <c r="P1049" s="114"/>
    </row>
    <row r="1050" spans="1:16" ht="14" x14ac:dyDescent="0.15">
      <c r="A1050" s="110"/>
      <c r="B1050" s="108"/>
      <c r="C1050" s="108"/>
      <c r="D1050" s="108"/>
      <c r="E1050" s="108"/>
      <c r="F1050" s="113"/>
      <c r="G1050" s="113"/>
      <c r="H1050" s="113"/>
      <c r="I1050" s="113"/>
      <c r="J1050" s="77"/>
      <c r="K1050" s="77"/>
      <c r="L1050" s="77"/>
      <c r="M1050" s="77"/>
      <c r="O1050" s="77"/>
      <c r="P1050" s="114"/>
    </row>
    <row r="1051" spans="1:16" ht="14" x14ac:dyDescent="0.15">
      <c r="A1051" s="110"/>
      <c r="B1051" s="108"/>
      <c r="C1051" s="108"/>
      <c r="D1051" s="108"/>
      <c r="E1051" s="108"/>
      <c r="F1051" s="113"/>
      <c r="G1051" s="113"/>
      <c r="H1051" s="113"/>
      <c r="I1051" s="113"/>
      <c r="J1051" s="77"/>
      <c r="K1051" s="77"/>
      <c r="L1051" s="77"/>
      <c r="M1051" s="77"/>
      <c r="O1051" s="77"/>
      <c r="P1051" s="114"/>
    </row>
    <row r="1052" spans="1:16" ht="14" x14ac:dyDescent="0.15">
      <c r="A1052" s="110"/>
      <c r="B1052" s="108"/>
      <c r="C1052" s="108"/>
      <c r="D1052" s="108"/>
      <c r="E1052" s="108"/>
      <c r="F1052" s="113"/>
      <c r="G1052" s="113"/>
      <c r="H1052" s="113"/>
      <c r="I1052" s="113"/>
      <c r="J1052" s="77"/>
      <c r="K1052" s="77"/>
      <c r="L1052" s="77"/>
      <c r="M1052" s="77"/>
      <c r="O1052" s="77"/>
      <c r="P1052" s="114"/>
    </row>
    <row r="1053" spans="1:16" ht="14" x14ac:dyDescent="0.15">
      <c r="A1053" s="110"/>
      <c r="B1053" s="108"/>
      <c r="C1053" s="108"/>
      <c r="D1053" s="108"/>
      <c r="E1053" s="108"/>
      <c r="F1053" s="113"/>
      <c r="G1053" s="113"/>
      <c r="H1053" s="113"/>
      <c r="I1053" s="113"/>
      <c r="J1053" s="77"/>
      <c r="K1053" s="77"/>
      <c r="L1053" s="77"/>
      <c r="M1053" s="77"/>
      <c r="O1053" s="77"/>
      <c r="P1053" s="114"/>
    </row>
    <row r="1054" spans="1:16" ht="14" x14ac:dyDescent="0.15">
      <c r="A1054" s="110"/>
      <c r="B1054" s="108"/>
      <c r="C1054" s="108"/>
      <c r="D1054" s="108"/>
      <c r="E1054" s="108"/>
      <c r="F1054" s="113"/>
      <c r="G1054" s="113"/>
      <c r="H1054" s="113"/>
      <c r="I1054" s="113"/>
      <c r="J1054" s="77"/>
      <c r="K1054" s="77"/>
      <c r="L1054" s="77"/>
      <c r="M1054" s="77"/>
      <c r="O1054" s="77"/>
      <c r="P1054" s="114"/>
    </row>
    <row r="1055" spans="1:16" ht="14" x14ac:dyDescent="0.15">
      <c r="A1055" s="110"/>
      <c r="B1055" s="108"/>
      <c r="C1055" s="108"/>
      <c r="D1055" s="108"/>
      <c r="E1055" s="108"/>
      <c r="F1055" s="113"/>
      <c r="G1055" s="113"/>
      <c r="H1055" s="113"/>
      <c r="I1055" s="113"/>
      <c r="J1055" s="77"/>
      <c r="K1055" s="77"/>
      <c r="L1055" s="77"/>
      <c r="M1055" s="77"/>
      <c r="O1055" s="77"/>
      <c r="P1055" s="114"/>
    </row>
    <row r="1056" spans="1:16" ht="14" x14ac:dyDescent="0.15">
      <c r="A1056" s="110"/>
      <c r="B1056" s="108"/>
      <c r="C1056" s="108"/>
      <c r="D1056" s="108"/>
      <c r="E1056" s="108"/>
      <c r="F1056" s="113"/>
      <c r="G1056" s="113"/>
      <c r="H1056" s="113"/>
      <c r="I1056" s="113"/>
      <c r="J1056" s="77"/>
      <c r="K1056" s="77"/>
      <c r="L1056" s="77"/>
      <c r="M1056" s="77"/>
      <c r="O1056" s="77"/>
      <c r="P1056" s="114"/>
    </row>
    <row r="1057" spans="1:16" ht="14" x14ac:dyDescent="0.15">
      <c r="A1057" s="110"/>
      <c r="B1057" s="108"/>
      <c r="C1057" s="108"/>
      <c r="D1057" s="108"/>
      <c r="E1057" s="108"/>
      <c r="F1057" s="113"/>
      <c r="G1057" s="113"/>
      <c r="H1057" s="113"/>
      <c r="I1057" s="113"/>
      <c r="J1057" s="77"/>
      <c r="K1057" s="77"/>
      <c r="L1057" s="77"/>
      <c r="M1057" s="77"/>
      <c r="O1057" s="77"/>
      <c r="P1057" s="114"/>
    </row>
    <row r="1058" spans="1:16" ht="14" x14ac:dyDescent="0.15">
      <c r="A1058" s="110"/>
      <c r="B1058" s="108"/>
      <c r="C1058" s="108"/>
      <c r="D1058" s="108"/>
      <c r="E1058" s="108"/>
      <c r="F1058" s="113"/>
      <c r="G1058" s="113"/>
      <c r="H1058" s="113"/>
      <c r="I1058" s="113"/>
      <c r="J1058" s="77"/>
      <c r="K1058" s="77"/>
      <c r="L1058" s="77"/>
      <c r="M1058" s="77"/>
      <c r="O1058" s="77"/>
      <c r="P1058" s="114"/>
    </row>
    <row r="1059" spans="1:16" ht="14" x14ac:dyDescent="0.15">
      <c r="A1059" s="110"/>
      <c r="B1059" s="108"/>
      <c r="C1059" s="108"/>
      <c r="D1059" s="108"/>
      <c r="E1059" s="108"/>
      <c r="F1059" s="113"/>
      <c r="G1059" s="113"/>
      <c r="H1059" s="113"/>
      <c r="I1059" s="113"/>
      <c r="J1059" s="77"/>
      <c r="K1059" s="77"/>
      <c r="L1059" s="77"/>
      <c r="M1059" s="77"/>
      <c r="O1059" s="77"/>
      <c r="P1059" s="114"/>
    </row>
    <row r="1060" spans="1:16" ht="14" x14ac:dyDescent="0.15">
      <c r="A1060" s="110"/>
      <c r="B1060" s="108"/>
      <c r="C1060" s="108"/>
      <c r="D1060" s="108"/>
      <c r="E1060" s="108"/>
      <c r="F1060" s="113"/>
      <c r="G1060" s="113"/>
      <c r="H1060" s="113"/>
      <c r="I1060" s="113"/>
      <c r="J1060" s="77"/>
      <c r="K1060" s="77"/>
      <c r="L1060" s="77"/>
      <c r="M1060" s="77"/>
      <c r="O1060" s="77"/>
      <c r="P1060" s="114"/>
    </row>
    <row r="1061" spans="1:16" ht="14" x14ac:dyDescent="0.15">
      <c r="A1061" s="110"/>
      <c r="B1061" s="108"/>
      <c r="C1061" s="108"/>
      <c r="D1061" s="108"/>
      <c r="E1061" s="108"/>
      <c r="F1061" s="113"/>
      <c r="G1061" s="113"/>
      <c r="H1061" s="113"/>
      <c r="I1061" s="113"/>
      <c r="J1061" s="77"/>
      <c r="K1061" s="77"/>
      <c r="L1061" s="77"/>
      <c r="M1061" s="77"/>
      <c r="O1061" s="77"/>
      <c r="P1061" s="114"/>
    </row>
    <row r="1062" spans="1:16" ht="14" x14ac:dyDescent="0.15">
      <c r="A1062" s="110"/>
      <c r="B1062" s="108"/>
      <c r="C1062" s="108"/>
      <c r="D1062" s="108"/>
      <c r="E1062" s="108"/>
      <c r="F1062" s="113"/>
      <c r="G1062" s="113"/>
      <c r="H1062" s="113"/>
      <c r="I1062" s="113"/>
      <c r="J1062" s="77"/>
      <c r="K1062" s="77"/>
      <c r="L1062" s="77"/>
      <c r="M1062" s="77"/>
      <c r="O1062" s="77"/>
      <c r="P1062" s="114"/>
    </row>
    <row r="1063" spans="1:16" ht="14" x14ac:dyDescent="0.15">
      <c r="A1063" s="110"/>
      <c r="B1063" s="108"/>
      <c r="C1063" s="108"/>
      <c r="D1063" s="108"/>
      <c r="E1063" s="108"/>
      <c r="F1063" s="113"/>
      <c r="G1063" s="113"/>
      <c r="H1063" s="113"/>
      <c r="I1063" s="113"/>
      <c r="J1063" s="77"/>
      <c r="K1063" s="77"/>
      <c r="L1063" s="77"/>
      <c r="M1063" s="77"/>
      <c r="O1063" s="77"/>
      <c r="P1063" s="114"/>
    </row>
    <row r="1064" spans="1:16" ht="14" x14ac:dyDescent="0.15">
      <c r="A1064" s="110"/>
      <c r="B1064" s="108"/>
      <c r="C1064" s="108"/>
      <c r="D1064" s="108"/>
      <c r="E1064" s="108"/>
      <c r="F1064" s="113"/>
      <c r="G1064" s="113"/>
      <c r="H1064" s="113"/>
      <c r="I1064" s="113"/>
      <c r="J1064" s="77"/>
      <c r="K1064" s="77"/>
      <c r="L1064" s="77"/>
      <c r="M1064" s="77"/>
      <c r="O1064" s="77"/>
      <c r="P1064" s="114"/>
    </row>
    <row r="1065" spans="1:16" ht="14" x14ac:dyDescent="0.15">
      <c r="A1065" s="110"/>
      <c r="B1065" s="108"/>
      <c r="C1065" s="108"/>
      <c r="D1065" s="108"/>
      <c r="E1065" s="108"/>
      <c r="F1065" s="113"/>
      <c r="G1065" s="113"/>
      <c r="H1065" s="113"/>
      <c r="I1065" s="113"/>
      <c r="J1065" s="77"/>
      <c r="K1065" s="77"/>
      <c r="L1065" s="77"/>
      <c r="M1065" s="77"/>
      <c r="O1065" s="77"/>
      <c r="P1065" s="114"/>
    </row>
    <row r="1066" spans="1:16" ht="14" x14ac:dyDescent="0.15">
      <c r="A1066" s="110"/>
      <c r="B1066" s="108"/>
      <c r="C1066" s="108"/>
      <c r="D1066" s="108"/>
      <c r="E1066" s="108"/>
      <c r="F1066" s="113"/>
      <c r="G1066" s="113"/>
      <c r="H1066" s="113"/>
      <c r="I1066" s="113"/>
      <c r="J1066" s="77"/>
      <c r="K1066" s="77"/>
      <c r="L1066" s="77"/>
      <c r="M1066" s="77"/>
      <c r="O1066" s="77"/>
      <c r="P1066" s="114"/>
    </row>
    <row r="1067" spans="1:16" ht="14" x14ac:dyDescent="0.15">
      <c r="A1067" s="110"/>
      <c r="B1067" s="108"/>
      <c r="C1067" s="108"/>
      <c r="D1067" s="108"/>
      <c r="E1067" s="108"/>
      <c r="F1067" s="113"/>
      <c r="G1067" s="113"/>
      <c r="H1067" s="113"/>
      <c r="I1067" s="113"/>
      <c r="J1067" s="77"/>
      <c r="K1067" s="77"/>
      <c r="L1067" s="77"/>
      <c r="M1067" s="77"/>
      <c r="O1067" s="77"/>
      <c r="P1067" s="114"/>
    </row>
    <row r="1068" spans="1:16" ht="14" x14ac:dyDescent="0.15">
      <c r="A1068" s="110"/>
      <c r="B1068" s="108"/>
      <c r="C1068" s="108"/>
      <c r="D1068" s="108"/>
      <c r="E1068" s="108"/>
      <c r="F1068" s="113"/>
      <c r="G1068" s="113"/>
      <c r="H1068" s="113"/>
      <c r="I1068" s="113"/>
      <c r="J1068" s="77"/>
      <c r="K1068" s="77"/>
      <c r="L1068" s="77"/>
      <c r="M1068" s="77"/>
      <c r="O1068" s="77"/>
      <c r="P1068" s="114"/>
    </row>
    <row r="1069" spans="1:16" ht="14" x14ac:dyDescent="0.15">
      <c r="A1069" s="110"/>
      <c r="B1069" s="108"/>
      <c r="C1069" s="108"/>
      <c r="D1069" s="108"/>
      <c r="E1069" s="108"/>
      <c r="F1069" s="113"/>
      <c r="G1069" s="113"/>
      <c r="H1069" s="113"/>
      <c r="I1069" s="113"/>
      <c r="J1069" s="77"/>
      <c r="K1069" s="77"/>
      <c r="L1069" s="77"/>
      <c r="M1069" s="77"/>
      <c r="O1069" s="77"/>
      <c r="P1069" s="114"/>
    </row>
    <row r="1070" spans="1:16" ht="14" x14ac:dyDescent="0.15">
      <c r="A1070" s="110"/>
      <c r="B1070" s="108"/>
      <c r="C1070" s="108"/>
      <c r="D1070" s="108"/>
      <c r="E1070" s="108"/>
      <c r="F1070" s="113"/>
      <c r="G1070" s="113"/>
      <c r="H1070" s="113"/>
      <c r="I1070" s="113"/>
      <c r="J1070" s="77"/>
      <c r="K1070" s="77"/>
      <c r="L1070" s="77"/>
      <c r="M1070" s="77"/>
      <c r="O1070" s="77"/>
      <c r="P1070" s="114"/>
    </row>
    <row r="1071" spans="1:16" ht="14" x14ac:dyDescent="0.15">
      <c r="A1071" s="110"/>
      <c r="B1071" s="108"/>
      <c r="C1071" s="108"/>
      <c r="D1071" s="108"/>
      <c r="E1071" s="108"/>
      <c r="F1071" s="113"/>
      <c r="G1071" s="113"/>
      <c r="H1071" s="113"/>
      <c r="I1071" s="113"/>
      <c r="J1071" s="77"/>
      <c r="K1071" s="77"/>
      <c r="L1071" s="77"/>
      <c r="M1071" s="77"/>
      <c r="O1071" s="77"/>
      <c r="P1071" s="114"/>
    </row>
    <row r="1072" spans="1:16" ht="14" x14ac:dyDescent="0.15">
      <c r="A1072" s="110"/>
      <c r="B1072" s="108"/>
      <c r="C1072" s="108"/>
      <c r="D1072" s="108"/>
      <c r="E1072" s="108"/>
      <c r="F1072" s="113"/>
      <c r="G1072" s="113"/>
      <c r="H1072" s="113"/>
      <c r="I1072" s="113"/>
      <c r="J1072" s="77"/>
      <c r="K1072" s="77"/>
      <c r="L1072" s="77"/>
      <c r="M1072" s="77"/>
      <c r="O1072" s="77"/>
      <c r="P1072" s="114"/>
    </row>
    <row r="1073" spans="1:16" ht="14" x14ac:dyDescent="0.15">
      <c r="A1073" s="110"/>
      <c r="B1073" s="108"/>
      <c r="C1073" s="108"/>
      <c r="D1073" s="108"/>
      <c r="E1073" s="108"/>
      <c r="F1073" s="113"/>
      <c r="G1073" s="113"/>
      <c r="H1073" s="113"/>
      <c r="I1073" s="113"/>
      <c r="J1073" s="77"/>
      <c r="K1073" s="77"/>
      <c r="L1073" s="77"/>
      <c r="M1073" s="77"/>
      <c r="O1073" s="77"/>
      <c r="P1073" s="114"/>
    </row>
    <row r="1074" spans="1:16" ht="14" x14ac:dyDescent="0.15">
      <c r="A1074" s="110"/>
      <c r="B1074" s="108"/>
      <c r="C1074" s="108"/>
      <c r="D1074" s="108"/>
      <c r="E1074" s="108"/>
      <c r="F1074" s="113"/>
      <c r="G1074" s="113"/>
      <c r="H1074" s="113"/>
      <c r="I1074" s="113"/>
      <c r="J1074" s="77"/>
      <c r="K1074" s="77"/>
      <c r="L1074" s="77"/>
      <c r="M1074" s="77"/>
      <c r="O1074" s="77"/>
      <c r="P1074" s="114"/>
    </row>
    <row r="1075" spans="1:16" ht="14" x14ac:dyDescent="0.15">
      <c r="A1075" s="110"/>
      <c r="B1075" s="108"/>
      <c r="C1075" s="108"/>
      <c r="D1075" s="108"/>
      <c r="E1075" s="108"/>
      <c r="F1075" s="113"/>
      <c r="G1075" s="113"/>
      <c r="H1075" s="113"/>
      <c r="I1075" s="113"/>
      <c r="J1075" s="77"/>
      <c r="K1075" s="77"/>
      <c r="L1075" s="77"/>
      <c r="M1075" s="77"/>
      <c r="O1075" s="77"/>
      <c r="P1075" s="114"/>
    </row>
    <row r="1076" spans="1:16" ht="14" x14ac:dyDescent="0.15">
      <c r="A1076" s="110"/>
      <c r="B1076" s="108"/>
      <c r="C1076" s="108"/>
      <c r="D1076" s="108"/>
      <c r="E1076" s="108"/>
      <c r="F1076" s="113"/>
      <c r="G1076" s="113"/>
      <c r="H1076" s="113"/>
      <c r="I1076" s="113"/>
      <c r="J1076" s="77"/>
      <c r="K1076" s="77"/>
      <c r="L1076" s="77"/>
      <c r="M1076" s="77"/>
      <c r="O1076" s="77"/>
      <c r="P1076" s="114"/>
    </row>
    <row r="1077" spans="1:16" ht="14" x14ac:dyDescent="0.15">
      <c r="A1077" s="110"/>
      <c r="B1077" s="108"/>
      <c r="C1077" s="108"/>
      <c r="D1077" s="108"/>
      <c r="E1077" s="108"/>
      <c r="F1077" s="113"/>
      <c r="G1077" s="113"/>
      <c r="H1077" s="113"/>
      <c r="I1077" s="113"/>
      <c r="J1077" s="77"/>
      <c r="K1077" s="77"/>
      <c r="L1077" s="77"/>
      <c r="M1077" s="77"/>
      <c r="O1077" s="77"/>
      <c r="P1077" s="114"/>
    </row>
    <row r="1078" spans="1:16" ht="14" x14ac:dyDescent="0.15">
      <c r="A1078" s="110"/>
      <c r="B1078" s="108"/>
      <c r="C1078" s="108"/>
      <c r="D1078" s="108"/>
      <c r="E1078" s="108"/>
      <c r="F1078" s="113"/>
      <c r="G1078" s="113"/>
      <c r="H1078" s="113"/>
      <c r="I1078" s="113"/>
      <c r="J1078" s="77"/>
      <c r="K1078" s="77"/>
      <c r="L1078" s="77"/>
      <c r="M1078" s="77"/>
      <c r="O1078" s="77"/>
      <c r="P1078" s="114"/>
    </row>
    <row r="1079" spans="1:16" ht="14" x14ac:dyDescent="0.15">
      <c r="A1079" s="110"/>
      <c r="B1079" s="108"/>
      <c r="C1079" s="108"/>
      <c r="D1079" s="108"/>
      <c r="E1079" s="108"/>
      <c r="F1079" s="113"/>
      <c r="G1079" s="113"/>
      <c r="H1079" s="113"/>
      <c r="I1079" s="113"/>
      <c r="J1079" s="77"/>
      <c r="K1079" s="77"/>
      <c r="L1079" s="77"/>
      <c r="M1079" s="77"/>
      <c r="O1079" s="77"/>
      <c r="P1079" s="114"/>
    </row>
    <row r="1080" spans="1:16" ht="14" x14ac:dyDescent="0.15">
      <c r="A1080" s="110"/>
      <c r="B1080" s="108"/>
      <c r="C1080" s="108"/>
      <c r="D1080" s="108"/>
      <c r="E1080" s="108"/>
      <c r="F1080" s="113"/>
      <c r="G1080" s="113"/>
      <c r="H1080" s="113"/>
      <c r="I1080" s="113"/>
      <c r="J1080" s="77"/>
      <c r="K1080" s="77"/>
      <c r="L1080" s="77"/>
      <c r="M1080" s="77"/>
      <c r="O1080" s="77"/>
      <c r="P1080" s="114"/>
    </row>
    <row r="1081" spans="1:16" ht="14" x14ac:dyDescent="0.15">
      <c r="A1081" s="110"/>
      <c r="B1081" s="108"/>
      <c r="C1081" s="108"/>
      <c r="D1081" s="108"/>
      <c r="E1081" s="108"/>
      <c r="F1081" s="113"/>
      <c r="G1081" s="113"/>
      <c r="H1081" s="113"/>
      <c r="I1081" s="113"/>
      <c r="J1081" s="77"/>
      <c r="K1081" s="77"/>
      <c r="L1081" s="77"/>
      <c r="M1081" s="77"/>
      <c r="O1081" s="77"/>
      <c r="P1081" s="114"/>
    </row>
    <row r="1082" spans="1:16" ht="14" x14ac:dyDescent="0.15">
      <c r="A1082" s="110"/>
      <c r="B1082" s="108"/>
      <c r="C1082" s="108"/>
      <c r="D1082" s="108"/>
      <c r="E1082" s="108"/>
      <c r="F1082" s="113"/>
      <c r="G1082" s="113"/>
      <c r="H1082" s="113"/>
      <c r="I1082" s="113"/>
      <c r="J1082" s="77"/>
      <c r="K1082" s="77"/>
      <c r="L1082" s="77"/>
      <c r="M1082" s="77"/>
      <c r="O1082" s="77"/>
      <c r="P1082" s="114"/>
    </row>
    <row r="1083" spans="1:16" ht="14" x14ac:dyDescent="0.15">
      <c r="A1083" s="110"/>
      <c r="B1083" s="108"/>
      <c r="C1083" s="108"/>
      <c r="D1083" s="108"/>
      <c r="E1083" s="108"/>
      <c r="F1083" s="113"/>
      <c r="G1083" s="113"/>
      <c r="H1083" s="113"/>
      <c r="I1083" s="113"/>
      <c r="J1083" s="77"/>
      <c r="K1083" s="77"/>
      <c r="L1083" s="77"/>
      <c r="M1083" s="77"/>
      <c r="O1083" s="77"/>
      <c r="P1083" s="114"/>
    </row>
    <row r="1084" spans="1:16" ht="14" x14ac:dyDescent="0.15">
      <c r="A1084" s="110"/>
      <c r="B1084" s="108"/>
      <c r="C1084" s="108"/>
      <c r="D1084" s="108"/>
      <c r="E1084" s="108"/>
      <c r="F1084" s="113"/>
      <c r="G1084" s="113"/>
      <c r="H1084" s="113"/>
      <c r="I1084" s="113"/>
      <c r="J1084" s="77"/>
      <c r="K1084" s="77"/>
      <c r="L1084" s="77"/>
      <c r="M1084" s="77"/>
      <c r="O1084" s="77"/>
      <c r="P1084" s="114"/>
    </row>
    <row r="1085" spans="1:16" ht="14" x14ac:dyDescent="0.15">
      <c r="A1085" s="110"/>
      <c r="B1085" s="108"/>
      <c r="C1085" s="108"/>
      <c r="D1085" s="108"/>
      <c r="E1085" s="108"/>
      <c r="F1085" s="113"/>
      <c r="G1085" s="113"/>
      <c r="H1085" s="113"/>
      <c r="I1085" s="113"/>
      <c r="J1085" s="77"/>
      <c r="K1085" s="77"/>
      <c r="L1085" s="77"/>
      <c r="M1085" s="77"/>
      <c r="O1085" s="77"/>
      <c r="P1085" s="114"/>
    </row>
    <row r="1086" spans="1:16" ht="14" x14ac:dyDescent="0.15">
      <c r="A1086" s="110"/>
      <c r="B1086" s="108"/>
      <c r="C1086" s="108"/>
      <c r="D1086" s="108"/>
      <c r="E1086" s="108"/>
      <c r="F1086" s="113"/>
      <c r="G1086" s="113"/>
      <c r="H1086" s="113"/>
      <c r="I1086" s="113"/>
      <c r="J1086" s="77"/>
      <c r="K1086" s="77"/>
      <c r="L1086" s="77"/>
      <c r="M1086" s="77"/>
      <c r="O1086" s="77"/>
      <c r="P1086" s="114"/>
    </row>
    <row r="1087" spans="1:16" ht="14" x14ac:dyDescent="0.15">
      <c r="A1087" s="110"/>
      <c r="B1087" s="108"/>
      <c r="C1087" s="108"/>
      <c r="D1087" s="108"/>
      <c r="E1087" s="108"/>
      <c r="F1087" s="113"/>
      <c r="G1087" s="113"/>
      <c r="H1087" s="113"/>
      <c r="I1087" s="113"/>
      <c r="J1087" s="77"/>
      <c r="K1087" s="77"/>
      <c r="L1087" s="77"/>
      <c r="M1087" s="77"/>
      <c r="O1087" s="77"/>
      <c r="P1087" s="114"/>
    </row>
    <row r="1088" spans="1:16" ht="14" x14ac:dyDescent="0.15">
      <c r="A1088" s="110"/>
      <c r="B1088" s="108"/>
      <c r="C1088" s="108"/>
      <c r="D1088" s="108"/>
      <c r="E1088" s="108"/>
      <c r="F1088" s="113"/>
      <c r="G1088" s="113"/>
      <c r="H1088" s="113"/>
      <c r="I1088" s="113"/>
      <c r="J1088" s="77"/>
      <c r="K1088" s="77"/>
      <c r="L1088" s="77"/>
      <c r="M1088" s="77"/>
      <c r="O1088" s="77"/>
      <c r="P1088" s="114"/>
    </row>
    <row r="1089" spans="1:16" ht="14" x14ac:dyDescent="0.15">
      <c r="A1089" s="110"/>
      <c r="B1089" s="108"/>
      <c r="C1089" s="108"/>
      <c r="D1089" s="108"/>
      <c r="E1089" s="108"/>
      <c r="F1089" s="113"/>
      <c r="G1089" s="113"/>
      <c r="H1089" s="113"/>
      <c r="I1089" s="113"/>
      <c r="J1089" s="77"/>
      <c r="K1089" s="77"/>
      <c r="L1089" s="77"/>
      <c r="M1089" s="77"/>
      <c r="O1089" s="77"/>
      <c r="P1089" s="114"/>
    </row>
    <row r="1090" spans="1:16" ht="14" x14ac:dyDescent="0.15">
      <c r="A1090" s="110"/>
      <c r="B1090" s="108"/>
      <c r="C1090" s="108"/>
      <c r="D1090" s="108"/>
      <c r="E1090" s="108"/>
      <c r="F1090" s="113"/>
      <c r="G1090" s="113"/>
      <c r="H1090" s="113"/>
      <c r="I1090" s="113"/>
      <c r="J1090" s="77"/>
      <c r="K1090" s="77"/>
      <c r="L1090" s="77"/>
      <c r="M1090" s="77"/>
      <c r="O1090" s="77"/>
      <c r="P1090" s="114"/>
    </row>
    <row r="1091" spans="1:16" ht="14" x14ac:dyDescent="0.15">
      <c r="A1091" s="110"/>
      <c r="B1091" s="108"/>
      <c r="C1091" s="108"/>
      <c r="D1091" s="108"/>
      <c r="E1091" s="108"/>
      <c r="F1091" s="113"/>
      <c r="G1091" s="113"/>
      <c r="H1091" s="113"/>
      <c r="I1091" s="113"/>
      <c r="J1091" s="77"/>
      <c r="K1091" s="77"/>
      <c r="L1091" s="77"/>
      <c r="M1091" s="77"/>
      <c r="O1091" s="77"/>
      <c r="P1091" s="114"/>
    </row>
    <row r="1092" spans="1:16" ht="14" x14ac:dyDescent="0.15">
      <c r="A1092" s="110"/>
      <c r="B1092" s="108"/>
      <c r="C1092" s="108"/>
      <c r="D1092" s="108"/>
      <c r="E1092" s="108"/>
      <c r="F1092" s="113"/>
      <c r="G1092" s="113"/>
      <c r="H1092" s="113"/>
      <c r="I1092" s="113"/>
      <c r="J1092" s="77"/>
      <c r="K1092" s="77"/>
      <c r="L1092" s="77"/>
      <c r="M1092" s="77"/>
      <c r="O1092" s="77"/>
      <c r="P1092" s="114"/>
    </row>
    <row r="1093" spans="1:16" ht="14" x14ac:dyDescent="0.15">
      <c r="A1093" s="110"/>
      <c r="B1093" s="108"/>
      <c r="C1093" s="108"/>
      <c r="D1093" s="108"/>
      <c r="E1093" s="108"/>
      <c r="F1093" s="113"/>
      <c r="G1093" s="113"/>
      <c r="H1093" s="113"/>
      <c r="I1093" s="113"/>
      <c r="J1093" s="77"/>
      <c r="K1093" s="77"/>
      <c r="L1093" s="77"/>
      <c r="M1093" s="77"/>
      <c r="O1093" s="77"/>
      <c r="P1093" s="114"/>
    </row>
    <row r="1094" spans="1:16" ht="14" x14ac:dyDescent="0.15">
      <c r="A1094" s="110"/>
      <c r="B1094" s="108"/>
      <c r="C1094" s="108"/>
      <c r="D1094" s="108"/>
      <c r="E1094" s="108"/>
      <c r="F1094" s="113"/>
      <c r="G1094" s="113"/>
      <c r="H1094" s="113"/>
      <c r="I1094" s="113"/>
      <c r="J1094" s="77"/>
      <c r="K1094" s="77"/>
      <c r="L1094" s="77"/>
      <c r="M1094" s="77"/>
      <c r="O1094" s="77"/>
      <c r="P1094" s="114"/>
    </row>
    <row r="1095" spans="1:16" ht="14" x14ac:dyDescent="0.15">
      <c r="A1095" s="110"/>
      <c r="B1095" s="108"/>
      <c r="C1095" s="108"/>
      <c r="D1095" s="108"/>
      <c r="E1095" s="108"/>
      <c r="F1095" s="113"/>
      <c r="G1095" s="113"/>
      <c r="H1095" s="113"/>
      <c r="I1095" s="113"/>
      <c r="J1095" s="77"/>
      <c r="K1095" s="77"/>
      <c r="L1095" s="77"/>
      <c r="M1095" s="77"/>
      <c r="O1095" s="77"/>
      <c r="P1095" s="114"/>
    </row>
    <row r="1096" spans="1:16" ht="14" x14ac:dyDescent="0.15">
      <c r="A1096" s="110"/>
      <c r="B1096" s="108"/>
      <c r="C1096" s="108"/>
      <c r="D1096" s="108"/>
      <c r="E1096" s="108"/>
      <c r="F1096" s="113"/>
      <c r="G1096" s="113"/>
      <c r="H1096" s="113"/>
      <c r="I1096" s="113"/>
      <c r="J1096" s="77"/>
      <c r="K1096" s="77"/>
      <c r="L1096" s="77"/>
      <c r="M1096" s="77"/>
      <c r="O1096" s="77"/>
      <c r="P1096" s="114"/>
    </row>
    <row r="1097" spans="1:16" ht="14" x14ac:dyDescent="0.15">
      <c r="A1097" s="110"/>
      <c r="B1097" s="108"/>
      <c r="C1097" s="108"/>
      <c r="D1097" s="108"/>
      <c r="E1097" s="108"/>
      <c r="F1097" s="113"/>
      <c r="G1097" s="113"/>
      <c r="H1097" s="113"/>
      <c r="I1097" s="113"/>
      <c r="J1097" s="77"/>
      <c r="K1097" s="77"/>
      <c r="L1097" s="77"/>
      <c r="M1097" s="77"/>
      <c r="O1097" s="77"/>
      <c r="P1097" s="114"/>
    </row>
    <row r="1098" spans="1:16" ht="14" x14ac:dyDescent="0.15">
      <c r="A1098" s="110"/>
      <c r="B1098" s="108"/>
      <c r="C1098" s="108"/>
      <c r="D1098" s="108"/>
      <c r="E1098" s="108"/>
      <c r="F1098" s="113"/>
      <c r="G1098" s="113"/>
      <c r="H1098" s="113"/>
      <c r="I1098" s="113"/>
      <c r="J1098" s="77"/>
      <c r="K1098" s="77"/>
      <c r="L1098" s="77"/>
      <c r="M1098" s="77"/>
      <c r="O1098" s="77"/>
      <c r="P1098" s="114"/>
    </row>
    <row r="1099" spans="1:16" ht="14" x14ac:dyDescent="0.15">
      <c r="A1099" s="110"/>
      <c r="B1099" s="108"/>
      <c r="C1099" s="108"/>
      <c r="D1099" s="108"/>
      <c r="E1099" s="108"/>
      <c r="F1099" s="113"/>
      <c r="G1099" s="113"/>
      <c r="H1099" s="113"/>
      <c r="I1099" s="113"/>
      <c r="J1099" s="77"/>
      <c r="K1099" s="77"/>
      <c r="L1099" s="77"/>
      <c r="M1099" s="77"/>
      <c r="O1099" s="77"/>
      <c r="P1099" s="114"/>
    </row>
    <row r="1100" spans="1:16" ht="14" x14ac:dyDescent="0.15">
      <c r="A1100" s="110"/>
      <c r="B1100" s="108"/>
      <c r="C1100" s="108"/>
      <c r="D1100" s="108"/>
      <c r="E1100" s="108"/>
      <c r="F1100" s="113"/>
      <c r="G1100" s="113"/>
      <c r="H1100" s="113"/>
      <c r="I1100" s="113"/>
      <c r="J1100" s="77"/>
      <c r="K1100" s="77"/>
      <c r="L1100" s="77"/>
      <c r="M1100" s="77"/>
      <c r="O1100" s="77"/>
      <c r="P1100" s="114"/>
    </row>
    <row r="1101" spans="1:16" ht="14" x14ac:dyDescent="0.15">
      <c r="A1101" s="110"/>
      <c r="B1101" s="108"/>
      <c r="C1101" s="108"/>
      <c r="D1101" s="108"/>
      <c r="E1101" s="108"/>
      <c r="F1101" s="113"/>
      <c r="G1101" s="113"/>
      <c r="H1101" s="113"/>
      <c r="I1101" s="113"/>
      <c r="J1101" s="77"/>
      <c r="K1101" s="77"/>
      <c r="L1101" s="77"/>
      <c r="M1101" s="77"/>
      <c r="O1101" s="77"/>
      <c r="P1101" s="114"/>
    </row>
    <row r="1102" spans="1:16" ht="14" x14ac:dyDescent="0.15">
      <c r="A1102" s="110"/>
      <c r="B1102" s="108"/>
      <c r="C1102" s="108"/>
      <c r="D1102" s="108"/>
      <c r="E1102" s="108"/>
      <c r="F1102" s="113"/>
      <c r="G1102" s="113"/>
      <c r="H1102" s="113"/>
      <c r="I1102" s="113"/>
      <c r="J1102" s="77"/>
      <c r="K1102" s="77"/>
      <c r="L1102" s="77"/>
      <c r="M1102" s="77"/>
      <c r="O1102" s="77"/>
      <c r="P1102" s="114"/>
    </row>
    <row r="1103" spans="1:16" ht="14" x14ac:dyDescent="0.15">
      <c r="A1103" s="110"/>
      <c r="B1103" s="108"/>
      <c r="C1103" s="108"/>
      <c r="D1103" s="108"/>
      <c r="E1103" s="108"/>
      <c r="F1103" s="113"/>
      <c r="G1103" s="113"/>
      <c r="H1103" s="113"/>
      <c r="I1103" s="113"/>
      <c r="J1103" s="77"/>
      <c r="K1103" s="77"/>
      <c r="L1103" s="77"/>
      <c r="M1103" s="77"/>
      <c r="O1103" s="77"/>
      <c r="P1103" s="114"/>
    </row>
    <row r="1104" spans="1:16" ht="14" x14ac:dyDescent="0.15">
      <c r="A1104" s="110"/>
      <c r="B1104" s="108"/>
      <c r="C1104" s="108"/>
      <c r="D1104" s="108"/>
      <c r="E1104" s="108"/>
      <c r="F1104" s="113"/>
      <c r="G1104" s="113"/>
      <c r="H1104" s="113"/>
      <c r="I1104" s="113"/>
      <c r="J1104" s="77"/>
      <c r="K1104" s="77"/>
      <c r="L1104" s="77"/>
      <c r="M1104" s="77"/>
      <c r="O1104" s="77"/>
      <c r="P1104" s="114"/>
    </row>
    <row r="1105" spans="1:16" ht="14" x14ac:dyDescent="0.15">
      <c r="A1105" s="110"/>
      <c r="B1105" s="108"/>
      <c r="C1105" s="108"/>
      <c r="D1105" s="108"/>
      <c r="E1105" s="108"/>
      <c r="F1105" s="113"/>
      <c r="G1105" s="113"/>
      <c r="H1105" s="113"/>
      <c r="I1105" s="113"/>
      <c r="J1105" s="77"/>
      <c r="K1105" s="77"/>
      <c r="L1105" s="77"/>
      <c r="M1105" s="77"/>
      <c r="O1105" s="77"/>
      <c r="P1105" s="114"/>
    </row>
    <row r="1106" spans="1:16" ht="14" x14ac:dyDescent="0.15">
      <c r="A1106" s="110"/>
      <c r="B1106" s="108"/>
      <c r="C1106" s="108"/>
      <c r="D1106" s="108"/>
      <c r="E1106" s="108"/>
      <c r="F1106" s="113"/>
      <c r="G1106" s="113"/>
      <c r="H1106" s="113"/>
      <c r="I1106" s="113"/>
      <c r="J1106" s="77"/>
      <c r="K1106" s="77"/>
      <c r="L1106" s="77"/>
      <c r="M1106" s="77"/>
      <c r="O1106" s="77"/>
      <c r="P1106" s="114"/>
    </row>
    <row r="1107" spans="1:16" ht="14" x14ac:dyDescent="0.15">
      <c r="A1107" s="110"/>
      <c r="B1107" s="108"/>
      <c r="C1107" s="108"/>
      <c r="D1107" s="108"/>
      <c r="E1107" s="108"/>
      <c r="F1107" s="113"/>
      <c r="G1107" s="113"/>
      <c r="H1107" s="113"/>
      <c r="I1107" s="113"/>
      <c r="J1107" s="77"/>
      <c r="K1107" s="77"/>
      <c r="L1107" s="77"/>
      <c r="M1107" s="77"/>
      <c r="O1107" s="77"/>
      <c r="P1107" s="114"/>
    </row>
    <row r="1108" spans="1:16" ht="14" x14ac:dyDescent="0.15">
      <c r="A1108" s="110"/>
      <c r="B1108" s="108"/>
      <c r="C1108" s="108"/>
      <c r="D1108" s="108"/>
      <c r="E1108" s="108"/>
      <c r="F1108" s="113"/>
      <c r="G1108" s="113"/>
      <c r="H1108" s="113"/>
      <c r="I1108" s="113"/>
      <c r="J1108" s="77"/>
      <c r="K1108" s="77"/>
      <c r="L1108" s="77"/>
      <c r="M1108" s="77"/>
      <c r="O1108" s="77"/>
      <c r="P1108" s="114"/>
    </row>
    <row r="1109" spans="1:16" ht="14" x14ac:dyDescent="0.15">
      <c r="A1109" s="110"/>
      <c r="B1109" s="108"/>
      <c r="C1109" s="108"/>
      <c r="D1109" s="108"/>
      <c r="E1109" s="108"/>
      <c r="F1109" s="113"/>
      <c r="G1109" s="113"/>
      <c r="H1109" s="113"/>
      <c r="I1109" s="113"/>
      <c r="J1109" s="77"/>
      <c r="K1109" s="77"/>
      <c r="L1109" s="77"/>
      <c r="M1109" s="77"/>
      <c r="O1109" s="77"/>
      <c r="P1109" s="114"/>
    </row>
    <row r="1110" spans="1:16" ht="14" x14ac:dyDescent="0.15">
      <c r="A1110" s="110"/>
      <c r="B1110" s="108"/>
      <c r="C1110" s="108"/>
      <c r="D1110" s="108"/>
      <c r="E1110" s="108"/>
      <c r="F1110" s="113"/>
      <c r="G1110" s="113"/>
      <c r="H1110" s="113"/>
      <c r="I1110" s="113"/>
      <c r="J1110" s="77"/>
      <c r="K1110" s="77"/>
      <c r="L1110" s="77"/>
      <c r="M1110" s="77"/>
      <c r="O1110" s="77"/>
      <c r="P1110" s="114"/>
    </row>
    <row r="1111" spans="1:16" ht="14" x14ac:dyDescent="0.15">
      <c r="A1111" s="110"/>
      <c r="B1111" s="108"/>
      <c r="C1111" s="108"/>
      <c r="D1111" s="108"/>
      <c r="E1111" s="108"/>
      <c r="F1111" s="113"/>
      <c r="G1111" s="113"/>
      <c r="H1111" s="113"/>
      <c r="I1111" s="113"/>
      <c r="J1111" s="77"/>
      <c r="K1111" s="77"/>
      <c r="L1111" s="77"/>
      <c r="M1111" s="77"/>
      <c r="O1111" s="77"/>
      <c r="P1111" s="114"/>
    </row>
    <row r="1112" spans="1:16" ht="14" x14ac:dyDescent="0.15">
      <c r="A1112" s="110"/>
      <c r="B1112" s="108"/>
      <c r="C1112" s="108"/>
      <c r="D1112" s="108"/>
      <c r="E1112" s="108"/>
      <c r="F1112" s="113"/>
      <c r="G1112" s="113"/>
      <c r="H1112" s="113"/>
      <c r="I1112" s="113"/>
      <c r="J1112" s="77"/>
      <c r="K1112" s="77"/>
      <c r="L1112" s="77"/>
      <c r="M1112" s="77"/>
      <c r="O1112" s="77"/>
      <c r="P1112" s="114"/>
    </row>
    <row r="1113" spans="1:16" ht="14" x14ac:dyDescent="0.15">
      <c r="A1113" s="110"/>
      <c r="B1113" s="108"/>
      <c r="C1113" s="108"/>
      <c r="D1113" s="108"/>
      <c r="E1113" s="108"/>
      <c r="F1113" s="113"/>
      <c r="G1113" s="113"/>
      <c r="H1113" s="113"/>
      <c r="I1113" s="113"/>
      <c r="J1113" s="77"/>
      <c r="K1113" s="77"/>
      <c r="L1113" s="77"/>
      <c r="M1113" s="77"/>
      <c r="O1113" s="77"/>
      <c r="P1113" s="114"/>
    </row>
    <row r="1114" spans="1:16" ht="14" x14ac:dyDescent="0.15">
      <c r="A1114" s="110"/>
      <c r="B1114" s="108"/>
      <c r="C1114" s="108"/>
      <c r="D1114" s="108"/>
      <c r="E1114" s="108"/>
      <c r="F1114" s="113"/>
      <c r="G1114" s="113"/>
      <c r="H1114" s="113"/>
      <c r="I1114" s="113"/>
      <c r="J1114" s="77"/>
      <c r="K1114" s="77"/>
      <c r="L1114" s="77"/>
      <c r="M1114" s="77"/>
      <c r="O1114" s="77"/>
      <c r="P1114" s="114"/>
    </row>
    <row r="1115" spans="1:16" ht="14" x14ac:dyDescent="0.15">
      <c r="A1115" s="110"/>
      <c r="B1115" s="108"/>
      <c r="C1115" s="108"/>
      <c r="D1115" s="108"/>
      <c r="E1115" s="108"/>
      <c r="F1115" s="113"/>
      <c r="G1115" s="113"/>
      <c r="H1115" s="113"/>
      <c r="I1115" s="113"/>
      <c r="J1115" s="77"/>
      <c r="K1115" s="77"/>
      <c r="L1115" s="77"/>
      <c r="M1115" s="77"/>
      <c r="O1115" s="77"/>
      <c r="P1115" s="114"/>
    </row>
    <row r="1116" spans="1:16" ht="14" x14ac:dyDescent="0.15">
      <c r="A1116" s="110"/>
      <c r="B1116" s="108"/>
      <c r="C1116" s="108"/>
      <c r="D1116" s="108"/>
      <c r="E1116" s="108"/>
      <c r="F1116" s="113"/>
      <c r="G1116" s="113"/>
      <c r="H1116" s="113"/>
      <c r="I1116" s="113"/>
      <c r="J1116" s="77"/>
      <c r="K1116" s="77"/>
      <c r="L1116" s="77"/>
      <c r="M1116" s="77"/>
      <c r="O1116" s="77"/>
      <c r="P1116" s="114"/>
    </row>
    <row r="1117" spans="1:16" ht="14" x14ac:dyDescent="0.15">
      <c r="A1117" s="110"/>
      <c r="B1117" s="108"/>
      <c r="C1117" s="108"/>
      <c r="D1117" s="108"/>
      <c r="E1117" s="108"/>
      <c r="F1117" s="113"/>
      <c r="G1117" s="113"/>
      <c r="H1117" s="113"/>
      <c r="I1117" s="113"/>
      <c r="J1117" s="77"/>
      <c r="K1117" s="77"/>
      <c r="L1117" s="77"/>
      <c r="M1117" s="77"/>
      <c r="O1117" s="77"/>
      <c r="P1117" s="114"/>
    </row>
    <row r="1118" spans="1:16" ht="14" x14ac:dyDescent="0.15">
      <c r="A1118" s="110"/>
      <c r="B1118" s="108"/>
      <c r="C1118" s="108"/>
      <c r="D1118" s="108"/>
      <c r="E1118" s="108"/>
      <c r="F1118" s="113"/>
      <c r="G1118" s="113"/>
      <c r="H1118" s="113"/>
      <c r="I1118" s="113"/>
      <c r="J1118" s="77"/>
      <c r="K1118" s="77"/>
      <c r="L1118" s="77"/>
      <c r="M1118" s="77"/>
      <c r="O1118" s="77"/>
      <c r="P1118" s="114"/>
    </row>
    <row r="1119" spans="1:16" ht="14" x14ac:dyDescent="0.15">
      <c r="A1119" s="110"/>
      <c r="B1119" s="108"/>
      <c r="C1119" s="108"/>
      <c r="D1119" s="108"/>
      <c r="E1119" s="108"/>
      <c r="F1119" s="113"/>
      <c r="G1119" s="113"/>
      <c r="H1119" s="113"/>
      <c r="I1119" s="113"/>
      <c r="J1119" s="77"/>
      <c r="K1119" s="77"/>
      <c r="L1119" s="77"/>
      <c r="M1119" s="77"/>
      <c r="O1119" s="77"/>
      <c r="P1119" s="114"/>
    </row>
    <row r="1120" spans="1:16" ht="14" x14ac:dyDescent="0.15">
      <c r="A1120" s="110"/>
      <c r="B1120" s="108"/>
      <c r="C1120" s="108"/>
      <c r="D1120" s="108"/>
      <c r="E1120" s="108"/>
      <c r="F1120" s="113"/>
      <c r="G1120" s="113"/>
      <c r="H1120" s="113"/>
      <c r="I1120" s="113"/>
      <c r="J1120" s="77"/>
      <c r="K1120" s="77"/>
      <c r="L1120" s="77"/>
      <c r="M1120" s="77"/>
      <c r="O1120" s="77"/>
      <c r="P1120" s="114"/>
    </row>
    <row r="1121" spans="1:17" ht="14" x14ac:dyDescent="0.15">
      <c r="A1121" s="110"/>
      <c r="B1121" s="108"/>
      <c r="C1121" s="108"/>
      <c r="D1121" s="108"/>
      <c r="E1121" s="108"/>
      <c r="F1121" s="113"/>
      <c r="G1121" s="113"/>
      <c r="H1121" s="113"/>
      <c r="I1121" s="113"/>
      <c r="J1121" s="77"/>
      <c r="K1121" s="77"/>
      <c r="L1121" s="77"/>
      <c r="M1121" s="77"/>
      <c r="O1121" s="77"/>
      <c r="P1121" s="114"/>
    </row>
    <row r="1122" spans="1:17" ht="14" x14ac:dyDescent="0.15">
      <c r="A1122" s="110"/>
      <c r="B1122" s="108"/>
      <c r="C1122" s="108"/>
      <c r="D1122" s="108"/>
      <c r="E1122" s="108"/>
      <c r="F1122" s="113"/>
      <c r="G1122" s="113"/>
      <c r="H1122" s="113"/>
      <c r="I1122" s="113"/>
      <c r="J1122" s="77"/>
      <c r="K1122" s="77"/>
      <c r="L1122" s="77"/>
      <c r="M1122" s="77"/>
      <c r="O1122" s="77"/>
      <c r="P1122" s="114"/>
    </row>
    <row r="1123" spans="1:17" ht="14" x14ac:dyDescent="0.15">
      <c r="A1123" s="110"/>
      <c r="B1123" s="108"/>
      <c r="C1123" s="108"/>
      <c r="D1123" s="108"/>
      <c r="E1123" s="108"/>
      <c r="F1123" s="113"/>
      <c r="G1123" s="113"/>
      <c r="H1123" s="113"/>
      <c r="I1123" s="113"/>
      <c r="J1123" s="77"/>
      <c r="K1123" s="77"/>
      <c r="L1123" s="77"/>
      <c r="M1123" s="77"/>
      <c r="O1123" s="77"/>
      <c r="P1123" s="114"/>
    </row>
    <row r="1124" spans="1:17" ht="14" x14ac:dyDescent="0.15">
      <c r="A1124" s="110"/>
      <c r="B1124" s="108"/>
      <c r="C1124" s="108"/>
      <c r="D1124" s="108"/>
      <c r="E1124" s="108"/>
      <c r="F1124" s="113"/>
      <c r="G1124" s="113"/>
      <c r="H1124" s="113"/>
      <c r="I1124" s="113"/>
      <c r="J1124" s="77"/>
      <c r="K1124" s="77"/>
      <c r="L1124" s="77"/>
      <c r="M1124" s="115"/>
      <c r="O1124" s="77"/>
      <c r="Q1124" s="116"/>
    </row>
    <row r="1125" spans="1:17" ht="14" x14ac:dyDescent="0.15">
      <c r="A1125" s="110"/>
      <c r="B1125" s="108"/>
      <c r="C1125" s="108"/>
      <c r="D1125" s="108"/>
      <c r="E1125" s="108"/>
      <c r="F1125" s="113"/>
      <c r="G1125" s="113"/>
      <c r="H1125" s="113"/>
      <c r="I1125" s="113"/>
      <c r="J1125" s="77"/>
      <c r="K1125" s="77"/>
      <c r="L1125" s="77"/>
      <c r="M1125" s="77"/>
      <c r="O1125" s="77"/>
      <c r="P1125" s="114"/>
    </row>
    <row r="1126" spans="1:17" ht="14" x14ac:dyDescent="0.15">
      <c r="A1126" s="110"/>
      <c r="B1126" s="108"/>
      <c r="C1126" s="108"/>
      <c r="D1126" s="108"/>
      <c r="E1126" s="108"/>
      <c r="F1126" s="113"/>
      <c r="G1126" s="113"/>
      <c r="H1126" s="113"/>
      <c r="I1126" s="113"/>
      <c r="J1126" s="77"/>
      <c r="K1126" s="77"/>
      <c r="L1126" s="77"/>
      <c r="M1126" s="77"/>
      <c r="O1126" s="77"/>
      <c r="P1126" s="114"/>
    </row>
    <row r="1127" spans="1:17" ht="14" x14ac:dyDescent="0.15">
      <c r="A1127" s="110"/>
      <c r="B1127" s="108"/>
      <c r="C1127" s="108"/>
      <c r="D1127" s="108"/>
      <c r="E1127" s="108"/>
      <c r="F1127" s="113"/>
      <c r="G1127" s="113"/>
      <c r="H1127" s="113"/>
      <c r="I1127" s="113"/>
      <c r="J1127" s="77"/>
      <c r="K1127" s="77"/>
      <c r="L1127" s="77"/>
      <c r="M1127" s="77"/>
      <c r="O1127" s="77"/>
      <c r="P1127" s="114"/>
    </row>
    <row r="1128" spans="1:17" ht="14" x14ac:dyDescent="0.15">
      <c r="A1128" s="110"/>
      <c r="B1128" s="108"/>
      <c r="C1128" s="108"/>
      <c r="D1128" s="108"/>
      <c r="E1128" s="108"/>
      <c r="F1128" s="113"/>
      <c r="G1128" s="113"/>
      <c r="H1128" s="113"/>
      <c r="I1128" s="113"/>
      <c r="J1128" s="77"/>
      <c r="K1128" s="77"/>
      <c r="L1128" s="77"/>
      <c r="M1128" s="77"/>
      <c r="O1128" s="77"/>
      <c r="P1128" s="114"/>
    </row>
    <row r="1129" spans="1:17" ht="14" x14ac:dyDescent="0.15">
      <c r="A1129" s="110"/>
      <c r="B1129" s="108"/>
      <c r="C1129" s="108"/>
      <c r="D1129" s="108"/>
      <c r="E1129" s="108"/>
      <c r="F1129" s="113"/>
      <c r="G1129" s="113"/>
      <c r="H1129" s="113"/>
      <c r="I1129" s="113"/>
      <c r="J1129" s="77"/>
      <c r="K1129" s="77"/>
      <c r="L1129" s="77"/>
      <c r="M1129" s="77"/>
      <c r="O1129" s="77"/>
      <c r="P1129" s="114"/>
    </row>
    <row r="1130" spans="1:17" ht="14" x14ac:dyDescent="0.15">
      <c r="A1130" s="110"/>
      <c r="B1130" s="108"/>
      <c r="C1130" s="108"/>
      <c r="D1130" s="108"/>
      <c r="E1130" s="108"/>
      <c r="F1130" s="113"/>
      <c r="G1130" s="113"/>
      <c r="H1130" s="113"/>
      <c r="I1130" s="113"/>
      <c r="J1130" s="77"/>
      <c r="K1130" s="77"/>
      <c r="L1130" s="77"/>
      <c r="M1130" s="77"/>
      <c r="O1130" s="77"/>
      <c r="P1130" s="114"/>
    </row>
    <row r="1131" spans="1:17" ht="14" x14ac:dyDescent="0.15">
      <c r="A1131" s="110"/>
      <c r="B1131" s="108"/>
      <c r="C1131" s="108"/>
      <c r="D1131" s="108"/>
      <c r="E1131" s="108"/>
      <c r="F1131" s="113"/>
      <c r="G1131" s="113"/>
      <c r="H1131" s="113"/>
      <c r="I1131" s="113"/>
      <c r="J1131" s="77"/>
      <c r="K1131" s="77"/>
      <c r="L1131" s="77"/>
      <c r="M1131" s="77"/>
      <c r="O1131" s="77"/>
      <c r="P1131" s="114"/>
    </row>
    <row r="1132" spans="1:17" ht="14" x14ac:dyDescent="0.15">
      <c r="A1132" s="110"/>
      <c r="B1132" s="108"/>
      <c r="C1132" s="108"/>
      <c r="D1132" s="108"/>
      <c r="E1132" s="108"/>
      <c r="F1132" s="113"/>
      <c r="G1132" s="113"/>
      <c r="H1132" s="113"/>
      <c r="I1132" s="113"/>
      <c r="J1132" s="77"/>
      <c r="K1132" s="77"/>
      <c r="L1132" s="77"/>
      <c r="M1132" s="77"/>
      <c r="O1132" s="77"/>
      <c r="P1132" s="114"/>
    </row>
    <row r="1133" spans="1:17" ht="14" x14ac:dyDescent="0.15">
      <c r="A1133" s="110"/>
      <c r="B1133" s="108"/>
      <c r="C1133" s="108"/>
      <c r="D1133" s="108"/>
      <c r="E1133" s="108"/>
      <c r="F1133" s="113"/>
      <c r="G1133" s="113"/>
      <c r="H1133" s="113"/>
      <c r="I1133" s="113"/>
      <c r="J1133" s="77"/>
      <c r="K1133" s="77"/>
      <c r="L1133" s="77"/>
      <c r="M1133" s="77"/>
      <c r="O1133" s="77"/>
      <c r="P1133" s="114"/>
    </row>
    <row r="1134" spans="1:17" ht="14" x14ac:dyDescent="0.15">
      <c r="A1134" s="110"/>
      <c r="B1134" s="108"/>
      <c r="C1134" s="108"/>
      <c r="D1134" s="108"/>
      <c r="E1134" s="108"/>
      <c r="F1134" s="113"/>
      <c r="G1134" s="113"/>
      <c r="H1134" s="113"/>
      <c r="I1134" s="113"/>
      <c r="J1134" s="77"/>
      <c r="K1134" s="77"/>
      <c r="L1134" s="77"/>
      <c r="M1134" s="77"/>
      <c r="O1134" s="77"/>
      <c r="P1134" s="114"/>
    </row>
    <row r="1135" spans="1:17" ht="14" x14ac:dyDescent="0.15">
      <c r="A1135" s="110"/>
      <c r="B1135" s="108"/>
      <c r="C1135" s="108"/>
      <c r="D1135" s="108"/>
      <c r="E1135" s="108"/>
      <c r="F1135" s="113"/>
      <c r="G1135" s="113"/>
      <c r="H1135" s="113"/>
      <c r="I1135" s="113"/>
      <c r="J1135" s="77"/>
      <c r="K1135" s="77"/>
      <c r="L1135" s="77"/>
      <c r="M1135" s="77"/>
      <c r="O1135" s="77"/>
      <c r="P1135" s="114"/>
    </row>
    <row r="1136" spans="1:17" ht="14" x14ac:dyDescent="0.15">
      <c r="A1136" s="110"/>
      <c r="B1136" s="108"/>
      <c r="C1136" s="108"/>
      <c r="D1136" s="108"/>
      <c r="E1136" s="108"/>
      <c r="F1136" s="113"/>
      <c r="G1136" s="113"/>
      <c r="H1136" s="113"/>
      <c r="I1136" s="113"/>
      <c r="J1136" s="77"/>
      <c r="K1136" s="77"/>
      <c r="L1136" s="77"/>
      <c r="M1136" s="77"/>
      <c r="O1136" s="77"/>
      <c r="P1136" s="114"/>
    </row>
    <row r="1137" spans="1:16" ht="14" x14ac:dyDescent="0.15">
      <c r="A1137" s="110"/>
      <c r="B1137" s="108"/>
      <c r="C1137" s="108"/>
      <c r="D1137" s="108"/>
      <c r="E1137" s="108"/>
      <c r="F1137" s="113"/>
      <c r="G1137" s="113"/>
      <c r="H1137" s="113"/>
      <c r="I1137" s="113"/>
      <c r="J1137" s="77"/>
      <c r="K1137" s="77"/>
      <c r="L1137" s="77"/>
      <c r="M1137" s="77"/>
      <c r="O1137" s="77"/>
      <c r="P1137" s="114"/>
    </row>
    <row r="1138" spans="1:16" ht="14" x14ac:dyDescent="0.15">
      <c r="A1138" s="110"/>
      <c r="B1138" s="108"/>
      <c r="C1138" s="108"/>
      <c r="D1138" s="108"/>
      <c r="E1138" s="108"/>
      <c r="F1138" s="113"/>
      <c r="G1138" s="113"/>
      <c r="H1138" s="113"/>
      <c r="I1138" s="113"/>
      <c r="J1138" s="77"/>
      <c r="K1138" s="77"/>
      <c r="L1138" s="77"/>
      <c r="M1138" s="77"/>
      <c r="O1138" s="77"/>
      <c r="P1138" s="114"/>
    </row>
    <row r="1139" spans="1:16" ht="14" x14ac:dyDescent="0.15">
      <c r="A1139" s="110"/>
      <c r="B1139" s="108"/>
      <c r="C1139" s="108"/>
      <c r="D1139" s="108"/>
      <c r="E1139" s="108"/>
      <c r="F1139" s="113"/>
      <c r="G1139" s="113"/>
      <c r="H1139" s="113"/>
      <c r="I1139" s="113"/>
      <c r="J1139" s="77"/>
      <c r="K1139" s="77"/>
      <c r="L1139" s="77"/>
      <c r="M1139" s="77"/>
      <c r="O1139" s="77"/>
      <c r="P1139" s="114"/>
    </row>
    <row r="1140" spans="1:16" ht="14" x14ac:dyDescent="0.15">
      <c r="A1140" s="110"/>
      <c r="B1140" s="108"/>
      <c r="C1140" s="108"/>
      <c r="D1140" s="108"/>
      <c r="E1140" s="108"/>
      <c r="F1140" s="113"/>
      <c r="G1140" s="113"/>
      <c r="H1140" s="113"/>
      <c r="I1140" s="113"/>
      <c r="J1140" s="77"/>
      <c r="K1140" s="77"/>
      <c r="L1140" s="77"/>
      <c r="M1140" s="77"/>
      <c r="O1140" s="77"/>
      <c r="P1140" s="114"/>
    </row>
    <row r="1141" spans="1:16" ht="14" x14ac:dyDescent="0.15">
      <c r="A1141" s="110"/>
      <c r="B1141" s="108"/>
      <c r="C1141" s="108"/>
      <c r="D1141" s="108"/>
      <c r="E1141" s="108"/>
      <c r="F1141" s="113"/>
      <c r="G1141" s="113"/>
      <c r="H1141" s="113"/>
      <c r="I1141" s="113"/>
      <c r="J1141" s="77"/>
      <c r="K1141" s="77"/>
      <c r="L1141" s="77"/>
      <c r="M1141" s="77"/>
      <c r="O1141" s="77"/>
      <c r="P1141" s="114"/>
    </row>
    <row r="1142" spans="1:16" ht="14" x14ac:dyDescent="0.15">
      <c r="A1142" s="110"/>
      <c r="B1142" s="108"/>
      <c r="C1142" s="108"/>
      <c r="D1142" s="108"/>
      <c r="E1142" s="108"/>
      <c r="F1142" s="113"/>
      <c r="G1142" s="113"/>
      <c r="H1142" s="113"/>
      <c r="I1142" s="113"/>
      <c r="J1142" s="77"/>
      <c r="K1142" s="77"/>
      <c r="L1142" s="77"/>
      <c r="M1142" s="77"/>
      <c r="O1142" s="77"/>
      <c r="P1142" s="114"/>
    </row>
    <row r="1143" spans="1:16" ht="14" x14ac:dyDescent="0.15">
      <c r="A1143" s="110"/>
      <c r="B1143" s="108"/>
      <c r="C1143" s="108"/>
      <c r="D1143" s="108"/>
      <c r="E1143" s="108"/>
      <c r="F1143" s="113"/>
      <c r="G1143" s="113"/>
      <c r="H1143" s="113"/>
      <c r="I1143" s="113"/>
      <c r="J1143" s="77"/>
      <c r="K1143" s="77"/>
      <c r="L1143" s="77"/>
      <c r="M1143" s="77"/>
      <c r="O1143" s="77"/>
      <c r="P1143" s="114"/>
    </row>
    <row r="1144" spans="1:16" ht="14" x14ac:dyDescent="0.15">
      <c r="A1144" s="110"/>
      <c r="B1144" s="108"/>
      <c r="C1144" s="108"/>
      <c r="D1144" s="108"/>
      <c r="E1144" s="108"/>
      <c r="F1144" s="113"/>
      <c r="G1144" s="113"/>
      <c r="H1144" s="113"/>
      <c r="I1144" s="113"/>
      <c r="J1144" s="77"/>
      <c r="K1144" s="77"/>
      <c r="L1144" s="77"/>
      <c r="M1144" s="77"/>
      <c r="O1144" s="77"/>
      <c r="P1144" s="114"/>
    </row>
    <row r="1145" spans="1:16" ht="14" x14ac:dyDescent="0.15">
      <c r="A1145" s="110"/>
      <c r="B1145" s="108"/>
      <c r="C1145" s="108"/>
      <c r="D1145" s="108"/>
      <c r="E1145" s="108"/>
      <c r="F1145" s="113"/>
      <c r="G1145" s="113"/>
      <c r="H1145" s="113"/>
      <c r="I1145" s="113"/>
      <c r="J1145" s="77"/>
      <c r="K1145" s="77"/>
      <c r="L1145" s="77"/>
      <c r="M1145" s="77"/>
      <c r="O1145" s="77"/>
      <c r="P1145" s="114"/>
    </row>
    <row r="1146" spans="1:16" ht="14" x14ac:dyDescent="0.15">
      <c r="A1146" s="110"/>
      <c r="B1146" s="108"/>
      <c r="C1146" s="108"/>
      <c r="D1146" s="108"/>
      <c r="E1146" s="108"/>
      <c r="F1146" s="113"/>
      <c r="G1146" s="113"/>
      <c r="H1146" s="113"/>
      <c r="I1146" s="113"/>
      <c r="J1146" s="77"/>
      <c r="K1146" s="77"/>
      <c r="L1146" s="77"/>
      <c r="M1146" s="77"/>
      <c r="O1146" s="77"/>
      <c r="P1146" s="114"/>
    </row>
    <row r="1147" spans="1:16" ht="14" x14ac:dyDescent="0.15">
      <c r="A1147" s="110"/>
      <c r="B1147" s="108"/>
      <c r="C1147" s="108"/>
      <c r="D1147" s="108"/>
      <c r="E1147" s="108"/>
      <c r="F1147" s="113"/>
      <c r="G1147" s="113"/>
      <c r="H1147" s="113"/>
      <c r="I1147" s="113"/>
      <c r="J1147" s="77"/>
      <c r="K1147" s="77"/>
      <c r="L1147" s="77"/>
      <c r="M1147" s="77"/>
      <c r="O1147" s="77"/>
      <c r="P1147" s="114"/>
    </row>
    <row r="1148" spans="1:16" ht="14" x14ac:dyDescent="0.15">
      <c r="A1148" s="110"/>
      <c r="B1148" s="108"/>
      <c r="C1148" s="108"/>
      <c r="D1148" s="108"/>
      <c r="E1148" s="108"/>
      <c r="F1148" s="113"/>
      <c r="G1148" s="113"/>
      <c r="H1148" s="113"/>
      <c r="I1148" s="113"/>
      <c r="J1148" s="77"/>
      <c r="K1148" s="77"/>
      <c r="L1148" s="77"/>
      <c r="M1148" s="77"/>
      <c r="O1148" s="77"/>
      <c r="P1148" s="114"/>
    </row>
    <row r="1149" spans="1:16" ht="14" x14ac:dyDescent="0.15">
      <c r="A1149" s="110"/>
      <c r="B1149" s="108"/>
      <c r="C1149" s="108"/>
      <c r="D1149" s="108"/>
      <c r="E1149" s="108"/>
      <c r="F1149" s="113"/>
      <c r="G1149" s="113"/>
      <c r="H1149" s="113"/>
      <c r="I1149" s="113"/>
      <c r="J1149" s="77"/>
      <c r="K1149" s="77"/>
      <c r="L1149" s="77"/>
      <c r="M1149" s="77"/>
      <c r="O1149" s="77"/>
      <c r="P1149" s="114"/>
    </row>
    <row r="1150" spans="1:16" ht="14" x14ac:dyDescent="0.15">
      <c r="A1150" s="110"/>
      <c r="B1150" s="108"/>
      <c r="C1150" s="108"/>
      <c r="D1150" s="108"/>
      <c r="E1150" s="108"/>
      <c r="F1150" s="113"/>
      <c r="G1150" s="113"/>
      <c r="H1150" s="113"/>
      <c r="I1150" s="113"/>
      <c r="J1150" s="77"/>
      <c r="K1150" s="77"/>
      <c r="L1150" s="77"/>
      <c r="M1150" s="77"/>
      <c r="O1150" s="77"/>
      <c r="P1150" s="114"/>
    </row>
    <row r="1151" spans="1:16" ht="14" x14ac:dyDescent="0.15">
      <c r="A1151" s="110"/>
      <c r="B1151" s="108"/>
      <c r="C1151" s="108"/>
      <c r="D1151" s="108"/>
      <c r="E1151" s="108"/>
      <c r="F1151" s="113"/>
      <c r="G1151" s="113"/>
      <c r="H1151" s="113"/>
      <c r="I1151" s="113"/>
      <c r="J1151" s="77"/>
      <c r="K1151" s="77"/>
      <c r="L1151" s="77"/>
      <c r="M1151" s="77"/>
      <c r="O1151" s="77"/>
      <c r="P1151" s="114"/>
    </row>
    <row r="1152" spans="1:16" ht="14" x14ac:dyDescent="0.15">
      <c r="A1152" s="110"/>
      <c r="B1152" s="108"/>
      <c r="C1152" s="108"/>
      <c r="D1152" s="108"/>
      <c r="E1152" s="108"/>
      <c r="F1152" s="113"/>
      <c r="G1152" s="113"/>
      <c r="H1152" s="113"/>
      <c r="I1152" s="113"/>
      <c r="J1152" s="77"/>
      <c r="K1152" s="77"/>
      <c r="L1152" s="77"/>
      <c r="M1152" s="77"/>
      <c r="O1152" s="77"/>
      <c r="P1152" s="114"/>
    </row>
    <row r="1153" spans="1:17" ht="14" x14ac:dyDescent="0.15">
      <c r="A1153" s="110"/>
      <c r="B1153" s="112"/>
      <c r="C1153" s="112"/>
      <c r="D1153" s="112"/>
      <c r="E1153" s="112"/>
      <c r="F1153" s="113"/>
      <c r="G1153" s="113"/>
      <c r="H1153" s="113"/>
      <c r="I1153" s="113"/>
      <c r="J1153" s="77"/>
      <c r="K1153" s="77"/>
      <c r="L1153" s="77"/>
      <c r="M1153" s="115"/>
      <c r="O1153" s="77"/>
      <c r="Q1153" s="116"/>
    </row>
    <row r="1154" spans="1:17" ht="14" x14ac:dyDescent="0.15">
      <c r="A1154" s="110"/>
      <c r="B1154" s="108"/>
      <c r="C1154" s="108"/>
      <c r="D1154" s="108"/>
      <c r="E1154" s="108"/>
      <c r="F1154" s="113"/>
      <c r="G1154" s="113"/>
      <c r="H1154" s="113"/>
      <c r="I1154" s="113"/>
      <c r="J1154" s="77"/>
      <c r="K1154" s="77"/>
      <c r="L1154" s="77"/>
      <c r="M1154" s="77"/>
      <c r="O1154" s="77"/>
      <c r="P1154" s="114"/>
    </row>
    <row r="1155" spans="1:17" ht="14" x14ac:dyDescent="0.15">
      <c r="A1155" s="110"/>
      <c r="B1155" s="108"/>
      <c r="C1155" s="108"/>
      <c r="D1155" s="108"/>
      <c r="E1155" s="108"/>
      <c r="F1155" s="113"/>
      <c r="G1155" s="113"/>
      <c r="H1155" s="113"/>
      <c r="I1155" s="113"/>
      <c r="J1155" s="77"/>
      <c r="K1155" s="77"/>
      <c r="L1155" s="77"/>
      <c r="M1155" s="77"/>
      <c r="O1155" s="77"/>
      <c r="P1155" s="114"/>
    </row>
    <row r="1156" spans="1:17" ht="14" x14ac:dyDescent="0.15">
      <c r="A1156" s="110"/>
      <c r="B1156" s="108"/>
      <c r="C1156" s="108"/>
      <c r="D1156" s="108"/>
      <c r="E1156" s="108"/>
      <c r="F1156" s="113"/>
      <c r="G1156" s="113"/>
      <c r="H1156" s="113"/>
      <c r="I1156" s="113"/>
      <c r="J1156" s="77"/>
      <c r="K1156" s="77"/>
      <c r="L1156" s="77"/>
      <c r="M1156" s="77"/>
      <c r="O1156" s="77"/>
      <c r="P1156" s="114"/>
    </row>
    <row r="1157" spans="1:17" ht="14" x14ac:dyDescent="0.15">
      <c r="A1157" s="110"/>
      <c r="B1157" s="112"/>
      <c r="C1157" s="112"/>
      <c r="D1157" s="112"/>
      <c r="E1157" s="112"/>
      <c r="F1157" s="113"/>
      <c r="G1157" s="113"/>
      <c r="H1157" s="113"/>
      <c r="I1157" s="113"/>
      <c r="J1157" s="77"/>
      <c r="K1157" s="77"/>
      <c r="L1157" s="77"/>
      <c r="M1157" s="115"/>
      <c r="O1157" s="77"/>
      <c r="Q1157" s="116"/>
    </row>
    <row r="1158" spans="1:17" ht="14" x14ac:dyDescent="0.15">
      <c r="A1158" s="110"/>
      <c r="B1158" s="108"/>
      <c r="C1158" s="108"/>
      <c r="D1158" s="108"/>
      <c r="E1158" s="108"/>
      <c r="F1158" s="113"/>
      <c r="G1158" s="113"/>
      <c r="H1158" s="113"/>
      <c r="I1158" s="113"/>
      <c r="J1158" s="77"/>
      <c r="K1158" s="77"/>
      <c r="L1158" s="77"/>
      <c r="M1158" s="77"/>
      <c r="O1158" s="77"/>
      <c r="P1158" s="114"/>
    </row>
    <row r="1159" spans="1:17" ht="14" x14ac:dyDescent="0.15">
      <c r="A1159" s="110"/>
      <c r="B1159" s="108"/>
      <c r="C1159" s="108"/>
      <c r="D1159" s="108"/>
      <c r="E1159" s="108"/>
      <c r="F1159" s="113"/>
      <c r="G1159" s="113"/>
      <c r="H1159" s="113"/>
      <c r="I1159" s="113"/>
      <c r="J1159" s="77"/>
      <c r="K1159" s="77"/>
      <c r="L1159" s="77"/>
      <c r="M1159" s="77"/>
      <c r="O1159" s="77"/>
      <c r="P1159" s="114"/>
    </row>
    <row r="1160" spans="1:17" ht="14" x14ac:dyDescent="0.15">
      <c r="A1160" s="110"/>
      <c r="B1160" s="108"/>
      <c r="C1160" s="108"/>
      <c r="D1160" s="108"/>
      <c r="E1160" s="108"/>
      <c r="F1160" s="113"/>
      <c r="G1160" s="113"/>
      <c r="H1160" s="113"/>
      <c r="I1160" s="113"/>
      <c r="J1160" s="77"/>
      <c r="K1160" s="77"/>
      <c r="L1160" s="77"/>
      <c r="M1160" s="77"/>
      <c r="O1160" s="77"/>
      <c r="P1160" s="114"/>
    </row>
    <row r="1161" spans="1:17" ht="14" x14ac:dyDescent="0.15">
      <c r="A1161" s="110"/>
      <c r="B1161" s="108"/>
      <c r="C1161" s="108"/>
      <c r="D1161" s="108"/>
      <c r="E1161" s="108"/>
      <c r="F1161" s="113"/>
      <c r="G1161" s="113"/>
      <c r="H1161" s="113"/>
      <c r="I1161" s="113"/>
      <c r="J1161" s="77"/>
      <c r="K1161" s="77"/>
      <c r="L1161" s="77"/>
      <c r="M1161" s="77"/>
      <c r="O1161" s="77"/>
      <c r="P1161" s="114"/>
    </row>
    <row r="1162" spans="1:17" ht="14" x14ac:dyDescent="0.15">
      <c r="A1162" s="110"/>
      <c r="F1162" s="113"/>
      <c r="G1162" s="113"/>
      <c r="H1162" s="113"/>
      <c r="I1162" s="113"/>
      <c r="J1162" s="77"/>
      <c r="K1162" s="77"/>
      <c r="L1162" s="77"/>
      <c r="M1162" s="77"/>
      <c r="O1162" s="77"/>
      <c r="P1162" s="114"/>
    </row>
    <row r="1163" spans="1:17" ht="14" x14ac:dyDescent="0.15">
      <c r="A1163" s="110"/>
      <c r="B1163" s="112"/>
      <c r="C1163" s="112"/>
      <c r="D1163" s="112"/>
      <c r="E1163" s="112"/>
      <c r="F1163" s="113"/>
      <c r="G1163" s="113"/>
      <c r="H1163" s="113"/>
      <c r="I1163" s="113"/>
      <c r="J1163" s="77"/>
      <c r="K1163" s="77"/>
      <c r="L1163" s="77"/>
      <c r="M1163" s="115"/>
      <c r="O1163" s="77"/>
      <c r="Q1163" s="116"/>
    </row>
    <row r="1164" spans="1:17" ht="14" x14ac:dyDescent="0.15">
      <c r="A1164" s="110"/>
      <c r="B1164" s="112"/>
      <c r="C1164" s="112"/>
      <c r="D1164" s="112"/>
      <c r="E1164" s="112"/>
      <c r="F1164" s="113"/>
      <c r="G1164" s="113"/>
      <c r="H1164" s="113"/>
      <c r="I1164" s="113"/>
      <c r="J1164" s="77"/>
      <c r="K1164" s="77"/>
      <c r="L1164" s="77"/>
      <c r="M1164" s="77"/>
      <c r="O1164" s="77"/>
      <c r="P1164" s="114"/>
    </row>
    <row r="1165" spans="1:17" ht="14" x14ac:dyDescent="0.15">
      <c r="A1165" s="110"/>
      <c r="B1165" s="112"/>
      <c r="C1165" s="112"/>
      <c r="D1165" s="112"/>
      <c r="E1165" s="112"/>
      <c r="F1165" s="113"/>
      <c r="G1165" s="113"/>
      <c r="H1165" s="113"/>
      <c r="I1165" s="113"/>
      <c r="J1165" s="77"/>
      <c r="K1165" s="77"/>
      <c r="L1165" s="77"/>
      <c r="M1165" s="115"/>
      <c r="O1165" s="77"/>
      <c r="Q1165" s="116"/>
    </row>
    <row r="1166" spans="1:17" ht="14" x14ac:dyDescent="0.15">
      <c r="A1166" s="110"/>
      <c r="B1166" s="112"/>
      <c r="C1166" s="112"/>
      <c r="D1166" s="112"/>
      <c r="E1166" s="112"/>
      <c r="F1166" s="112"/>
      <c r="G1166" s="112"/>
      <c r="H1166" s="112"/>
      <c r="I1166" s="112"/>
      <c r="J1166" s="112"/>
      <c r="K1166" s="112"/>
    </row>
    <row r="1167" spans="1:17" ht="14" x14ac:dyDescent="0.15">
      <c r="A1167" s="110"/>
      <c r="B1167" s="112"/>
      <c r="C1167" s="112"/>
      <c r="D1167" s="112"/>
      <c r="E1167" s="112"/>
      <c r="F1167" s="112"/>
      <c r="G1167" s="112"/>
      <c r="H1167" s="112"/>
      <c r="I1167" s="112"/>
      <c r="J1167" s="112"/>
      <c r="K1167" s="112"/>
      <c r="L1167" s="77"/>
      <c r="M1167" s="115"/>
      <c r="O1167" s="77"/>
      <c r="Q1167" s="116"/>
    </row>
    <row r="1168" spans="1:17" ht="14" x14ac:dyDescent="0.15">
      <c r="A1168" s="110"/>
      <c r="B1168" s="112"/>
      <c r="C1168" s="112"/>
      <c r="D1168" s="112"/>
      <c r="E1168" s="112"/>
      <c r="F1168" s="112"/>
      <c r="G1168" s="112"/>
      <c r="H1168" s="112"/>
      <c r="I1168" s="112"/>
      <c r="J1168" s="112"/>
      <c r="K1168" s="112"/>
    </row>
    <row r="1169" spans="1:17" ht="14" x14ac:dyDescent="0.15">
      <c r="A1169" s="110"/>
      <c r="B1169" s="112"/>
      <c r="C1169" s="112"/>
      <c r="D1169" s="112"/>
      <c r="E1169" s="112"/>
      <c r="F1169" s="112"/>
      <c r="G1169" s="112"/>
      <c r="H1169" s="112"/>
      <c r="I1169" s="112"/>
      <c r="J1169" s="112"/>
      <c r="K1169" s="112"/>
      <c r="L1169" s="77"/>
      <c r="M1169" s="115"/>
      <c r="O1169" s="77"/>
      <c r="Q1169" s="116"/>
    </row>
    <row r="1170" spans="1:17" ht="14" x14ac:dyDescent="0.15">
      <c r="A1170" s="110"/>
      <c r="B1170" s="112"/>
      <c r="C1170" s="112"/>
      <c r="D1170" s="112"/>
      <c r="E1170" s="112"/>
      <c r="F1170" s="113"/>
      <c r="G1170" s="113"/>
      <c r="H1170" s="113"/>
      <c r="I1170" s="113"/>
      <c r="J1170" s="77"/>
      <c r="K1170" s="77"/>
      <c r="L1170" s="77"/>
      <c r="M1170" s="77"/>
      <c r="O1170" s="77"/>
      <c r="P1170" s="114"/>
    </row>
    <row r="1171" spans="1:17" ht="14" x14ac:dyDescent="0.15">
      <c r="A1171" s="110"/>
      <c r="B1171" s="112"/>
      <c r="C1171" s="112"/>
      <c r="D1171" s="112"/>
      <c r="E1171" s="112"/>
      <c r="F1171" s="113"/>
      <c r="G1171" s="113"/>
      <c r="H1171" s="113"/>
      <c r="I1171" s="113"/>
      <c r="J1171" s="77"/>
      <c r="K1171" s="77"/>
      <c r="L1171" s="77"/>
      <c r="M1171" s="77"/>
      <c r="O1171" s="77"/>
      <c r="P1171" s="114"/>
    </row>
    <row r="1172" spans="1:17" ht="14" x14ac:dyDescent="0.15">
      <c r="A1172" s="110"/>
      <c r="B1172" s="112"/>
      <c r="C1172" s="112"/>
      <c r="D1172" s="112"/>
      <c r="E1172" s="112"/>
      <c r="F1172" s="113"/>
      <c r="G1172" s="113"/>
      <c r="H1172" s="113"/>
      <c r="I1172" s="113"/>
      <c r="J1172" s="77"/>
      <c r="K1172" s="77"/>
      <c r="L1172" s="77"/>
      <c r="M1172" s="77"/>
      <c r="O1172" s="77"/>
      <c r="P1172" s="114"/>
    </row>
    <row r="1173" spans="1:17" ht="14" x14ac:dyDescent="0.15">
      <c r="A1173" s="110"/>
      <c r="B1173" s="112"/>
      <c r="C1173" s="112"/>
      <c r="D1173" s="112"/>
      <c r="E1173" s="112"/>
      <c r="F1173" s="113"/>
      <c r="G1173" s="113"/>
      <c r="H1173" s="113"/>
      <c r="I1173" s="113"/>
      <c r="J1173" s="77"/>
      <c r="K1173" s="77"/>
      <c r="L1173" s="77"/>
      <c r="M1173" s="77"/>
      <c r="O1173" s="77"/>
      <c r="P1173" s="114"/>
    </row>
    <row r="1174" spans="1:17" ht="14" x14ac:dyDescent="0.15">
      <c r="A1174" s="110"/>
      <c r="B1174" s="112"/>
      <c r="C1174" s="112"/>
      <c r="D1174" s="112"/>
      <c r="E1174" s="112"/>
      <c r="F1174" s="113"/>
      <c r="G1174" s="113"/>
      <c r="H1174" s="113"/>
      <c r="I1174" s="113"/>
      <c r="J1174" s="77"/>
      <c r="K1174" s="77"/>
      <c r="L1174" s="77"/>
      <c r="M1174" s="77"/>
      <c r="O1174" s="77"/>
      <c r="P1174" s="114"/>
    </row>
    <row r="1175" spans="1:17" ht="14" x14ac:dyDescent="0.15">
      <c r="A1175" s="110"/>
      <c r="B1175" s="112"/>
      <c r="C1175" s="112"/>
      <c r="D1175" s="112"/>
      <c r="E1175" s="112"/>
      <c r="F1175" s="113"/>
      <c r="G1175" s="113"/>
      <c r="H1175" s="113"/>
      <c r="I1175" s="113"/>
      <c r="J1175" s="77"/>
      <c r="K1175" s="77"/>
      <c r="L1175" s="77"/>
      <c r="M1175" s="77"/>
      <c r="O1175" s="77"/>
      <c r="P1175" s="114"/>
    </row>
    <row r="1176" spans="1:17" ht="14" x14ac:dyDescent="0.15">
      <c r="A1176" s="110"/>
      <c r="B1176" s="112"/>
      <c r="C1176" s="112"/>
      <c r="D1176" s="112"/>
      <c r="E1176" s="112"/>
      <c r="F1176" s="113"/>
      <c r="G1176" s="113"/>
      <c r="H1176" s="113"/>
      <c r="I1176" s="113"/>
      <c r="J1176" s="77"/>
      <c r="K1176" s="77"/>
      <c r="L1176" s="77"/>
      <c r="M1176" s="115"/>
      <c r="O1176" s="77"/>
      <c r="P1176" s="114"/>
    </row>
    <row r="1177" spans="1:17" ht="14" x14ac:dyDescent="0.15">
      <c r="A1177" s="110"/>
      <c r="B1177" s="112"/>
      <c r="C1177" s="112"/>
      <c r="D1177" s="112"/>
      <c r="E1177" s="112"/>
      <c r="F1177" s="113"/>
      <c r="G1177" s="113"/>
      <c r="H1177" s="113"/>
      <c r="I1177" s="113"/>
      <c r="J1177" s="77"/>
      <c r="K1177" s="77"/>
      <c r="L1177" s="77"/>
      <c r="M1177" s="115"/>
      <c r="O1177" s="77"/>
      <c r="P1177" s="114"/>
    </row>
    <row r="1178" spans="1:17" ht="14" x14ac:dyDescent="0.15">
      <c r="A1178" s="110"/>
      <c r="B1178" s="112"/>
      <c r="C1178" s="112"/>
      <c r="D1178" s="112"/>
      <c r="E1178" s="112"/>
      <c r="F1178" s="113"/>
      <c r="G1178" s="113"/>
      <c r="H1178" s="113"/>
      <c r="I1178" s="113"/>
      <c r="J1178" s="77"/>
      <c r="K1178" s="77"/>
      <c r="L1178" s="77"/>
      <c r="M1178" s="115"/>
      <c r="O1178" s="77"/>
      <c r="P1178" s="114"/>
    </row>
    <row r="1179" spans="1:17" ht="14" x14ac:dyDescent="0.15">
      <c r="A1179" s="110"/>
      <c r="B1179" s="112"/>
      <c r="C1179" s="112"/>
      <c r="D1179" s="112"/>
      <c r="E1179" s="112"/>
      <c r="F1179" s="113"/>
      <c r="G1179" s="113"/>
      <c r="H1179" s="113"/>
      <c r="I1179" s="113"/>
      <c r="J1179" s="77"/>
      <c r="K1179" s="77"/>
      <c r="L1179" s="77"/>
      <c r="M1179" s="115"/>
      <c r="O1179" s="77"/>
      <c r="P1179" s="114"/>
    </row>
    <row r="1180" spans="1:17" ht="14" x14ac:dyDescent="0.15">
      <c r="A1180" s="110"/>
      <c r="B1180" s="112"/>
      <c r="C1180" s="112"/>
      <c r="D1180" s="112"/>
      <c r="E1180" s="112"/>
      <c r="F1180" s="113"/>
      <c r="G1180" s="113"/>
      <c r="H1180" s="113"/>
      <c r="I1180" s="113"/>
      <c r="J1180" s="77"/>
      <c r="K1180" s="77"/>
      <c r="L1180" s="77"/>
      <c r="M1180" s="115"/>
      <c r="O1180" s="77"/>
      <c r="P1180" s="114"/>
    </row>
    <row r="1181" spans="1:17" ht="14" x14ac:dyDescent="0.15">
      <c r="A1181" s="110"/>
      <c r="B1181" s="112"/>
      <c r="C1181" s="112"/>
      <c r="D1181" s="112"/>
      <c r="E1181" s="112"/>
      <c r="F1181" s="113"/>
      <c r="G1181" s="113"/>
      <c r="H1181" s="113"/>
      <c r="I1181" s="113"/>
      <c r="J1181" s="113"/>
      <c r="K1181" s="113"/>
      <c r="L1181" s="113"/>
      <c r="M1181" s="113"/>
      <c r="N1181" s="113"/>
      <c r="O1181" s="77"/>
      <c r="P1181" s="117"/>
    </row>
    <row r="1182" spans="1:17" ht="14" x14ac:dyDescent="0.15">
      <c r="A1182" s="110"/>
      <c r="B1182" s="112"/>
      <c r="C1182" s="112"/>
      <c r="D1182" s="112"/>
      <c r="E1182" s="112"/>
      <c r="F1182" s="113"/>
      <c r="G1182" s="113"/>
      <c r="H1182" s="113"/>
      <c r="I1182" s="113"/>
      <c r="J1182" s="113"/>
      <c r="K1182" s="113"/>
      <c r="L1182" s="113"/>
      <c r="M1182" s="113"/>
      <c r="N1182" s="113"/>
      <c r="O1182" s="77"/>
      <c r="P1182" s="117"/>
    </row>
    <row r="1183" spans="1:17" ht="14" x14ac:dyDescent="0.15">
      <c r="A1183" s="110"/>
      <c r="B1183" s="112"/>
      <c r="C1183" s="112"/>
      <c r="D1183" s="112"/>
      <c r="E1183" s="112"/>
      <c r="F1183" s="113"/>
      <c r="G1183" s="113"/>
      <c r="H1183" s="113"/>
      <c r="I1183" s="113"/>
      <c r="J1183" s="113"/>
      <c r="K1183" s="113"/>
      <c r="L1183" s="113"/>
      <c r="M1183" s="113"/>
      <c r="N1183" s="113"/>
      <c r="O1183" s="77"/>
      <c r="P1183" s="117"/>
    </row>
    <row r="1184" spans="1:17" ht="14" x14ac:dyDescent="0.15">
      <c r="A1184" s="110"/>
      <c r="B1184" s="112"/>
      <c r="C1184" s="112"/>
      <c r="D1184" s="112"/>
      <c r="E1184" s="112"/>
      <c r="F1184" s="113"/>
      <c r="G1184" s="113"/>
      <c r="H1184" s="113"/>
      <c r="I1184" s="113"/>
      <c r="J1184" s="113"/>
      <c r="K1184" s="113"/>
      <c r="L1184" s="113"/>
      <c r="M1184" s="113"/>
      <c r="N1184" s="113"/>
      <c r="O1184" s="77"/>
      <c r="P1184" s="117"/>
    </row>
    <row r="1185" spans="1:16" ht="14" x14ac:dyDescent="0.15">
      <c r="A1185" s="110"/>
      <c r="B1185" s="112"/>
      <c r="C1185" s="112"/>
      <c r="D1185" s="112"/>
      <c r="E1185" s="112"/>
      <c r="F1185" s="113"/>
      <c r="G1185" s="113"/>
      <c r="H1185" s="113"/>
      <c r="I1185" s="113"/>
      <c r="J1185" s="113"/>
      <c r="K1185" s="113"/>
      <c r="L1185" s="113"/>
      <c r="M1185" s="113"/>
      <c r="N1185" s="113"/>
      <c r="O1185" s="77"/>
      <c r="P1185" s="117"/>
    </row>
    <row r="1186" spans="1:16" ht="14" x14ac:dyDescent="0.15">
      <c r="A1186" s="110"/>
      <c r="B1186" s="112"/>
      <c r="C1186" s="112"/>
      <c r="D1186" s="112"/>
      <c r="E1186" s="112"/>
      <c r="F1186" s="113"/>
      <c r="G1186" s="113"/>
      <c r="H1186" s="113"/>
      <c r="I1186" s="113"/>
      <c r="J1186" s="113"/>
      <c r="K1186" s="113"/>
      <c r="L1186" s="113"/>
      <c r="M1186" s="113"/>
      <c r="N1186" s="113"/>
      <c r="O1186" s="77"/>
      <c r="P1186" s="117"/>
    </row>
    <row r="1187" spans="1:16" ht="14" x14ac:dyDescent="0.15">
      <c r="A1187" s="110"/>
      <c r="B1187" s="112"/>
      <c r="C1187" s="112"/>
      <c r="D1187" s="112"/>
      <c r="E1187" s="112"/>
      <c r="F1187" s="113"/>
      <c r="G1187" s="113"/>
      <c r="H1187" s="113"/>
      <c r="I1187" s="113"/>
      <c r="J1187" s="113"/>
      <c r="K1187" s="113"/>
      <c r="L1187" s="113"/>
      <c r="M1187" s="113"/>
      <c r="N1187" s="113"/>
      <c r="O1187" s="77"/>
      <c r="P1187" s="117"/>
    </row>
    <row r="1188" spans="1:16" ht="14" x14ac:dyDescent="0.15">
      <c r="A1188" s="110"/>
      <c r="B1188" s="112"/>
      <c r="C1188" s="112"/>
      <c r="D1188" s="112"/>
      <c r="E1188" s="112"/>
      <c r="F1188" s="113"/>
      <c r="G1188" s="113"/>
      <c r="H1188" s="113"/>
      <c r="I1188" s="113"/>
      <c r="J1188" s="113"/>
      <c r="K1188" s="113"/>
      <c r="L1188" s="113"/>
      <c r="M1188" s="113"/>
      <c r="N1188" s="113"/>
      <c r="O1188" s="77"/>
      <c r="P1188" s="117"/>
    </row>
    <row r="1189" spans="1:16" ht="14" x14ac:dyDescent="0.15">
      <c r="A1189" s="110"/>
      <c r="B1189" s="112"/>
      <c r="C1189" s="112"/>
      <c r="D1189" s="112"/>
      <c r="E1189" s="112"/>
      <c r="F1189" s="113"/>
      <c r="G1189" s="113"/>
      <c r="H1189" s="113"/>
      <c r="I1189" s="113"/>
      <c r="J1189" s="113"/>
      <c r="K1189" s="113"/>
      <c r="L1189" s="113"/>
      <c r="M1189" s="113"/>
      <c r="N1189" s="113"/>
      <c r="O1189" s="77"/>
      <c r="P1189" s="117"/>
    </row>
    <row r="1190" spans="1:16" ht="14" x14ac:dyDescent="0.15">
      <c r="A1190" s="110"/>
      <c r="B1190" s="112"/>
      <c r="C1190" s="112"/>
      <c r="D1190" s="112"/>
      <c r="E1190" s="112"/>
      <c r="F1190" s="113"/>
      <c r="G1190" s="113"/>
      <c r="H1190" s="113"/>
      <c r="I1190" s="113"/>
      <c r="J1190" s="113"/>
      <c r="K1190" s="113"/>
      <c r="L1190" s="113"/>
      <c r="M1190" s="113"/>
      <c r="N1190" s="113"/>
      <c r="O1190" s="77"/>
      <c r="P1190" s="117"/>
    </row>
    <row r="1191" spans="1:16" ht="14" x14ac:dyDescent="0.15">
      <c r="A1191" s="110"/>
      <c r="B1191" s="112"/>
      <c r="C1191" s="112"/>
      <c r="D1191" s="112"/>
      <c r="E1191" s="112"/>
      <c r="F1191" s="113"/>
      <c r="G1191" s="113"/>
      <c r="H1191" s="113"/>
      <c r="I1191" s="113"/>
      <c r="J1191" s="113"/>
      <c r="K1191" s="113"/>
      <c r="L1191" s="113"/>
      <c r="M1191" s="113"/>
      <c r="N1191" s="113"/>
      <c r="O1191" s="77"/>
      <c r="P1191" s="117"/>
    </row>
    <row r="1192" spans="1:16" ht="14" x14ac:dyDescent="0.15">
      <c r="A1192" s="110"/>
      <c r="B1192" s="112"/>
      <c r="C1192" s="112"/>
      <c r="D1192" s="112"/>
      <c r="E1192" s="112"/>
      <c r="F1192" s="113"/>
      <c r="G1192" s="113"/>
      <c r="H1192" s="113"/>
      <c r="I1192" s="113"/>
      <c r="J1192" s="113"/>
      <c r="K1192" s="113"/>
      <c r="L1192" s="113"/>
      <c r="M1192" s="113"/>
      <c r="N1192" s="113"/>
      <c r="O1192" s="77"/>
      <c r="P1192" s="117"/>
    </row>
    <row r="1193" spans="1:16" ht="14" x14ac:dyDescent="0.15">
      <c r="A1193" s="110"/>
      <c r="B1193" s="112"/>
      <c r="C1193" s="112"/>
      <c r="D1193" s="112"/>
      <c r="E1193" s="112"/>
      <c r="F1193" s="113"/>
      <c r="G1193" s="113"/>
      <c r="H1193" s="113"/>
      <c r="I1193" s="113"/>
      <c r="J1193" s="113"/>
      <c r="K1193" s="113"/>
      <c r="L1193" s="113"/>
      <c r="M1193" s="113"/>
      <c r="N1193" s="113"/>
      <c r="O1193" s="77"/>
      <c r="P1193" s="118"/>
    </row>
    <row r="1194" spans="1:16" ht="14" x14ac:dyDescent="0.15">
      <c r="A1194" s="110"/>
      <c r="B1194" s="112"/>
      <c r="C1194" s="112"/>
      <c r="D1194" s="112"/>
      <c r="E1194" s="112"/>
      <c r="F1194" s="113"/>
      <c r="G1194" s="113"/>
      <c r="H1194" s="113"/>
      <c r="I1194" s="113"/>
      <c r="J1194" s="113"/>
      <c r="K1194" s="113"/>
      <c r="L1194" s="113"/>
      <c r="M1194" s="113"/>
      <c r="N1194" s="113"/>
      <c r="O1194" s="77"/>
      <c r="P1194" s="118"/>
    </row>
    <row r="1195" spans="1:16" ht="14" x14ac:dyDescent="0.15">
      <c r="A1195" s="110"/>
      <c r="B1195" s="112"/>
      <c r="C1195" s="112"/>
      <c r="D1195" s="112"/>
      <c r="E1195" s="112"/>
      <c r="F1195" s="113"/>
      <c r="G1195" s="113"/>
      <c r="H1195" s="113"/>
      <c r="I1195" s="113"/>
      <c r="J1195" s="113"/>
      <c r="K1195" s="113"/>
      <c r="L1195" s="113"/>
      <c r="M1195" s="113"/>
      <c r="N1195" s="113"/>
      <c r="O1195" s="77"/>
      <c r="P1195" s="118"/>
    </row>
    <row r="1196" spans="1:16" ht="14" x14ac:dyDescent="0.15">
      <c r="A1196" s="110"/>
      <c r="B1196" s="112"/>
      <c r="C1196" s="112"/>
      <c r="D1196" s="112"/>
      <c r="E1196" s="112"/>
      <c r="F1196" s="113"/>
      <c r="G1196" s="113"/>
      <c r="H1196" s="113"/>
      <c r="I1196" s="113"/>
      <c r="J1196" s="113"/>
      <c r="K1196" s="113"/>
      <c r="L1196" s="113"/>
      <c r="M1196" s="113"/>
      <c r="N1196" s="113"/>
      <c r="O1196" s="77"/>
      <c r="P1196" s="118"/>
    </row>
    <row r="1197" spans="1:16" ht="14" x14ac:dyDescent="0.15">
      <c r="A1197" s="110"/>
      <c r="B1197" s="112"/>
      <c r="C1197" s="112"/>
      <c r="D1197" s="112"/>
      <c r="E1197" s="112"/>
      <c r="F1197" s="113"/>
      <c r="G1197" s="113"/>
      <c r="H1197" s="113"/>
      <c r="I1197" s="113"/>
      <c r="J1197" s="113"/>
      <c r="K1197" s="113"/>
      <c r="L1197" s="113"/>
      <c r="M1197" s="113"/>
      <c r="N1197" s="113"/>
      <c r="O1197" s="77"/>
      <c r="P1197" s="118"/>
    </row>
    <row r="1198" spans="1:16" ht="14" x14ac:dyDescent="0.15">
      <c r="A1198" s="110"/>
      <c r="B1198" s="112"/>
      <c r="C1198" s="112"/>
      <c r="D1198" s="112"/>
      <c r="E1198" s="112"/>
      <c r="F1198" s="113"/>
      <c r="G1198" s="113"/>
      <c r="H1198" s="113"/>
      <c r="I1198" s="113"/>
      <c r="J1198" s="113"/>
      <c r="K1198" s="113"/>
      <c r="L1198" s="113"/>
      <c r="M1198" s="113"/>
      <c r="N1198" s="113"/>
      <c r="O1198" s="77"/>
      <c r="P1198" s="118"/>
    </row>
    <row r="1199" spans="1:16" ht="14" x14ac:dyDescent="0.15">
      <c r="A1199" s="110"/>
      <c r="B1199" s="112"/>
      <c r="C1199" s="112"/>
      <c r="D1199" s="112"/>
      <c r="E1199" s="112"/>
      <c r="F1199" s="113"/>
      <c r="G1199" s="113"/>
      <c r="H1199" s="113"/>
      <c r="I1199" s="113"/>
      <c r="J1199" s="113"/>
      <c r="K1199" s="113"/>
      <c r="L1199" s="113"/>
      <c r="M1199" s="113"/>
      <c r="N1199" s="113"/>
      <c r="O1199" s="77"/>
      <c r="P1199" s="118"/>
    </row>
    <row r="1200" spans="1:16" ht="14" x14ac:dyDescent="0.15">
      <c r="A1200" s="110"/>
      <c r="B1200" s="112"/>
      <c r="C1200" s="112"/>
      <c r="D1200" s="112"/>
      <c r="E1200" s="112"/>
      <c r="F1200" s="113"/>
      <c r="G1200" s="113"/>
      <c r="H1200" s="113"/>
      <c r="I1200" s="113"/>
      <c r="J1200" s="113"/>
      <c r="K1200" s="113"/>
      <c r="L1200" s="113"/>
      <c r="M1200" s="113"/>
      <c r="N1200" s="113"/>
      <c r="O1200" s="77"/>
      <c r="P1200" s="118"/>
    </row>
    <row r="1201" spans="1:16" ht="14" x14ac:dyDescent="0.15">
      <c r="A1201" s="110"/>
      <c r="B1201" s="112"/>
      <c r="C1201" s="112"/>
      <c r="D1201" s="112"/>
      <c r="E1201" s="112"/>
      <c r="F1201" s="113"/>
      <c r="G1201" s="113"/>
      <c r="H1201" s="113"/>
      <c r="I1201" s="113"/>
      <c r="J1201" s="113"/>
      <c r="K1201" s="113"/>
      <c r="L1201" s="113"/>
      <c r="M1201" s="113"/>
      <c r="N1201" s="113"/>
      <c r="O1201" s="77"/>
      <c r="P1201" s="118"/>
    </row>
    <row r="1202" spans="1:16" ht="14" x14ac:dyDescent="0.15">
      <c r="A1202" s="110"/>
      <c r="B1202" s="112"/>
      <c r="C1202" s="112"/>
      <c r="D1202" s="112"/>
      <c r="E1202" s="112"/>
      <c r="F1202" s="113"/>
      <c r="G1202" s="113"/>
      <c r="H1202" s="113"/>
      <c r="I1202" s="113"/>
      <c r="J1202" s="113"/>
      <c r="K1202" s="113"/>
      <c r="L1202" s="113"/>
      <c r="M1202" s="113"/>
      <c r="N1202" s="113"/>
      <c r="O1202" s="77"/>
      <c r="P1202" s="118"/>
    </row>
    <row r="1203" spans="1:16" ht="14" x14ac:dyDescent="0.15">
      <c r="A1203" s="110"/>
      <c r="B1203" s="112"/>
      <c r="C1203" s="112"/>
      <c r="D1203" s="112"/>
      <c r="E1203" s="112"/>
      <c r="F1203" s="113"/>
      <c r="G1203" s="113"/>
      <c r="H1203" s="113"/>
      <c r="I1203" s="113"/>
      <c r="J1203" s="113"/>
      <c r="K1203" s="113"/>
      <c r="L1203" s="113"/>
      <c r="M1203" s="113"/>
      <c r="N1203" s="113"/>
      <c r="O1203" s="77"/>
      <c r="P1203" s="118"/>
    </row>
    <row r="1204" spans="1:16" ht="14" x14ac:dyDescent="0.15">
      <c r="A1204" s="110"/>
      <c r="B1204" s="112"/>
      <c r="C1204" s="112"/>
      <c r="D1204" s="112"/>
      <c r="E1204" s="112"/>
      <c r="F1204" s="113"/>
      <c r="G1204" s="113"/>
      <c r="H1204" s="113"/>
      <c r="I1204" s="113"/>
      <c r="J1204" s="113"/>
      <c r="K1204" s="113"/>
      <c r="L1204" s="113"/>
      <c r="M1204" s="113"/>
      <c r="N1204" s="113"/>
      <c r="O1204" s="77"/>
      <c r="P1204" s="118"/>
    </row>
    <row r="1205" spans="1:16" ht="14" x14ac:dyDescent="0.15">
      <c r="A1205" s="110"/>
      <c r="B1205" s="119"/>
      <c r="C1205" s="119"/>
      <c r="D1205" s="119"/>
      <c r="E1205" s="119"/>
      <c r="F1205" s="113"/>
      <c r="G1205" s="113"/>
      <c r="H1205" s="113"/>
      <c r="I1205" s="113"/>
      <c r="J1205" s="113"/>
      <c r="K1205" s="113"/>
      <c r="L1205" s="113"/>
      <c r="M1205" s="113"/>
      <c r="N1205" s="113"/>
      <c r="O1205" s="77"/>
      <c r="P1205" s="118"/>
    </row>
    <row r="1206" spans="1:16" ht="14" x14ac:dyDescent="0.15">
      <c r="A1206" s="110"/>
      <c r="B1206" s="112"/>
      <c r="C1206" s="112"/>
      <c r="D1206" s="112"/>
      <c r="E1206" s="112"/>
      <c r="F1206" s="113"/>
      <c r="G1206" s="113"/>
      <c r="H1206" s="113"/>
      <c r="I1206" s="113"/>
      <c r="J1206" s="113"/>
      <c r="K1206" s="113"/>
      <c r="L1206" s="113"/>
      <c r="M1206" s="113"/>
      <c r="N1206" s="113"/>
      <c r="O1206" s="77"/>
      <c r="P1206" s="118"/>
    </row>
    <row r="1207" spans="1:16" ht="14" x14ac:dyDescent="0.15">
      <c r="A1207" s="110"/>
      <c r="B1207" s="112"/>
      <c r="C1207" s="112"/>
      <c r="D1207" s="112"/>
      <c r="E1207" s="112"/>
      <c r="F1207" s="113"/>
      <c r="G1207" s="113"/>
      <c r="H1207" s="113"/>
      <c r="I1207" s="113"/>
      <c r="J1207" s="113"/>
      <c r="K1207" s="113"/>
      <c r="L1207" s="113"/>
      <c r="M1207" s="113"/>
      <c r="N1207" s="113"/>
      <c r="O1207" s="77"/>
      <c r="P1207" s="118"/>
    </row>
    <row r="1208" spans="1:16" ht="14" x14ac:dyDescent="0.15">
      <c r="A1208" s="110"/>
      <c r="B1208" s="112"/>
      <c r="C1208" s="112"/>
      <c r="D1208" s="112"/>
      <c r="E1208" s="112"/>
      <c r="F1208" s="113"/>
      <c r="G1208" s="113"/>
      <c r="H1208" s="113"/>
      <c r="I1208" s="113"/>
      <c r="J1208" s="113"/>
      <c r="K1208" s="113"/>
      <c r="L1208" s="113"/>
      <c r="M1208" s="113"/>
      <c r="N1208" s="113"/>
      <c r="O1208" s="77"/>
      <c r="P1208" s="118"/>
    </row>
    <row r="1209" spans="1:16" ht="14" x14ac:dyDescent="0.15">
      <c r="A1209" s="110"/>
      <c r="B1209" s="112"/>
      <c r="C1209" s="112"/>
      <c r="D1209" s="112"/>
      <c r="E1209" s="112"/>
      <c r="F1209" s="113"/>
      <c r="G1209" s="113"/>
      <c r="H1209" s="113"/>
      <c r="I1209" s="113"/>
      <c r="J1209" s="77"/>
      <c r="K1209" s="77"/>
      <c r="L1209" s="77"/>
      <c r="M1209" s="77"/>
      <c r="O1209" s="77"/>
    </row>
    <row r="1210" spans="1:16" x14ac:dyDescent="0.15">
      <c r="A1210" s="114"/>
      <c r="B1210" s="112"/>
      <c r="C1210" s="112"/>
      <c r="D1210" s="112"/>
      <c r="E1210" s="112"/>
      <c r="F1210" s="113"/>
      <c r="G1210" s="113"/>
      <c r="H1210" s="113"/>
      <c r="I1210" s="113"/>
    </row>
    <row r="1211" spans="1:16" x14ac:dyDescent="0.15">
      <c r="A1211" s="114"/>
      <c r="B1211" s="112"/>
      <c r="C1211" s="112"/>
      <c r="D1211" s="112"/>
      <c r="E1211" s="112"/>
      <c r="F1211" s="113"/>
      <c r="G1211" s="113"/>
      <c r="H1211" s="113"/>
      <c r="I1211" s="113"/>
    </row>
    <row r="1212" spans="1:16" x14ac:dyDescent="0.15">
      <c r="A1212" s="114"/>
      <c r="B1212" s="112"/>
      <c r="C1212" s="112"/>
      <c r="D1212" s="112"/>
      <c r="E1212" s="112"/>
      <c r="F1212" s="113"/>
      <c r="G1212" s="113"/>
      <c r="H1212" s="113"/>
      <c r="I1212" s="113"/>
    </row>
    <row r="1213" spans="1:16" x14ac:dyDescent="0.15">
      <c r="A1213" s="114"/>
      <c r="B1213" s="112"/>
      <c r="C1213" s="112"/>
      <c r="D1213" s="112"/>
      <c r="E1213" s="112"/>
      <c r="F1213" s="113"/>
      <c r="G1213" s="113"/>
      <c r="H1213" s="113"/>
      <c r="I1213" s="113"/>
    </row>
    <row r="1214" spans="1:16" x14ac:dyDescent="0.15">
      <c r="A1214" s="114"/>
      <c r="B1214" s="112"/>
      <c r="C1214" s="112"/>
      <c r="D1214" s="112"/>
      <c r="E1214" s="112"/>
      <c r="F1214" s="113"/>
      <c r="G1214" s="113"/>
      <c r="H1214" s="113"/>
      <c r="I1214" s="113"/>
    </row>
    <row r="1215" spans="1:16" x14ac:dyDescent="0.15">
      <c r="A1215" s="114"/>
      <c r="B1215" s="112"/>
      <c r="C1215" s="112"/>
      <c r="D1215" s="112"/>
      <c r="E1215" s="112"/>
      <c r="F1215" s="113"/>
      <c r="G1215" s="113"/>
      <c r="H1215" s="113"/>
      <c r="I1215" s="113"/>
    </row>
    <row r="1216" spans="1:16" x14ac:dyDescent="0.15">
      <c r="A1216" s="114"/>
      <c r="B1216" s="112"/>
      <c r="C1216" s="112"/>
      <c r="D1216" s="112"/>
      <c r="E1216" s="112"/>
      <c r="F1216" s="113"/>
      <c r="G1216" s="113"/>
      <c r="H1216" s="113"/>
      <c r="I1216" s="113"/>
    </row>
    <row r="1217" spans="1:10" x14ac:dyDescent="0.15">
      <c r="A1217" s="114"/>
      <c r="B1217" s="112"/>
      <c r="C1217" s="112"/>
      <c r="D1217" s="112"/>
      <c r="E1217" s="112"/>
      <c r="F1217" s="113"/>
      <c r="G1217" s="113"/>
      <c r="H1217" s="113"/>
      <c r="I1217" s="113"/>
    </row>
    <row r="1218" spans="1:10" x14ac:dyDescent="0.15">
      <c r="A1218" s="114"/>
      <c r="B1218" s="77"/>
      <c r="C1218" s="77"/>
      <c r="D1218" s="77"/>
      <c r="E1218" s="77"/>
      <c r="F1218" s="113"/>
      <c r="G1218" s="113"/>
      <c r="H1218" s="113"/>
      <c r="I1218" s="113"/>
    </row>
    <row r="1219" spans="1:10" x14ac:dyDescent="0.15">
      <c r="A1219" s="114"/>
      <c r="C1219" s="112"/>
      <c r="D1219" s="112"/>
      <c r="E1219" s="112"/>
      <c r="F1219" s="113"/>
      <c r="G1219" s="113"/>
      <c r="H1219" s="113"/>
      <c r="I1219" s="113"/>
    </row>
    <row r="1220" spans="1:10" x14ac:dyDescent="0.15">
      <c r="A1220" s="114"/>
      <c r="B1220" s="112"/>
      <c r="C1220" s="112"/>
      <c r="D1220" s="112"/>
      <c r="E1220" s="112"/>
      <c r="F1220" s="113"/>
      <c r="G1220" s="113"/>
      <c r="H1220" s="113"/>
      <c r="I1220" s="113"/>
    </row>
    <row r="1221" spans="1:10" x14ac:dyDescent="0.15">
      <c r="A1221" s="114"/>
      <c r="B1221" s="112"/>
      <c r="C1221" s="112"/>
      <c r="D1221" s="112"/>
      <c r="E1221" s="112"/>
      <c r="F1221" s="113"/>
      <c r="G1221" s="113"/>
      <c r="H1221" s="113"/>
      <c r="I1221" s="113"/>
    </row>
    <row r="1222" spans="1:10" x14ac:dyDescent="0.15">
      <c r="A1222" s="114"/>
      <c r="B1222" s="112"/>
      <c r="C1222" s="112"/>
      <c r="D1222" s="112"/>
      <c r="E1222" s="112"/>
      <c r="F1222" s="113"/>
      <c r="G1222" s="113"/>
      <c r="H1222" s="113"/>
      <c r="I1222" s="113"/>
    </row>
    <row r="1223" spans="1:10" x14ac:dyDescent="0.15">
      <c r="A1223" s="114"/>
      <c r="B1223" s="112"/>
      <c r="C1223" s="112"/>
      <c r="D1223" s="112"/>
      <c r="E1223" s="112"/>
      <c r="F1223" s="113"/>
      <c r="G1223" s="113"/>
      <c r="H1223" s="113"/>
      <c r="I1223" s="113"/>
    </row>
    <row r="1224" spans="1:10" x14ac:dyDescent="0.15">
      <c r="A1224" s="114"/>
      <c r="B1224" s="112"/>
      <c r="C1224" s="112"/>
      <c r="D1224" s="112"/>
      <c r="E1224" s="112"/>
      <c r="F1224" s="113"/>
      <c r="G1224" s="113"/>
      <c r="H1224" s="113"/>
      <c r="I1224" s="113"/>
    </row>
    <row r="1225" spans="1:10" x14ac:dyDescent="0.15">
      <c r="B1225" s="77"/>
      <c r="C1225" s="77"/>
      <c r="D1225" s="77"/>
      <c r="E1225" s="77"/>
    </row>
    <row r="1226" spans="1:10" x14ac:dyDescent="0.15">
      <c r="A1226" s="114"/>
      <c r="B1226" s="112"/>
      <c r="C1226" s="112"/>
      <c r="D1226" s="112"/>
      <c r="E1226" s="112"/>
    </row>
    <row r="1227" spans="1:10" x14ac:dyDescent="0.15">
      <c r="A1227" s="114"/>
      <c r="B1227" s="112"/>
      <c r="C1227" s="112"/>
      <c r="D1227" s="112"/>
      <c r="E1227" s="112"/>
    </row>
    <row r="1228" spans="1:10" x14ac:dyDescent="0.15">
      <c r="A1228" s="114"/>
      <c r="B1228" s="77"/>
      <c r="C1228" s="77"/>
      <c r="D1228" s="77"/>
      <c r="E1228" s="77"/>
      <c r="F1228" s="114"/>
    </row>
    <row r="1229" spans="1:10" x14ac:dyDescent="0.15">
      <c r="B1229" s="77"/>
      <c r="C1229" s="77"/>
      <c r="D1229" s="77"/>
      <c r="E1229" s="77"/>
      <c r="F1229" s="77"/>
      <c r="G1229" s="77"/>
      <c r="H1229" s="77"/>
      <c r="I1229" s="77"/>
      <c r="J1229" s="114"/>
    </row>
    <row r="1230" spans="1:10" x14ac:dyDescent="0.15">
      <c r="A1230" s="114"/>
      <c r="B1230" s="77"/>
      <c r="C1230" s="77"/>
      <c r="D1230" s="77"/>
      <c r="E1230" s="77"/>
      <c r="J1230" s="114"/>
    </row>
    <row r="1231" spans="1:10" ht="14" thickBot="1" x14ac:dyDescent="0.2">
      <c r="A1231" s="114"/>
      <c r="B1231" s="77"/>
      <c r="C1231" s="77"/>
      <c r="D1231" s="77"/>
      <c r="E1231" s="77"/>
      <c r="F1231" s="27"/>
      <c r="G1231" s="27"/>
      <c r="H1231" s="27"/>
      <c r="I1231" s="27"/>
      <c r="J1231" s="4"/>
    </row>
    <row r="1232" spans="1:10" x14ac:dyDescent="0.15">
      <c r="A1232" s="114"/>
      <c r="B1232" s="77"/>
      <c r="C1232" s="77"/>
      <c r="D1232" s="77"/>
      <c r="E1232" s="77"/>
      <c r="J1232" s="114"/>
    </row>
    <row r="1233" spans="1:16" x14ac:dyDescent="0.15">
      <c r="A1233" s="114"/>
      <c r="B1233" s="77"/>
      <c r="C1233" s="77"/>
      <c r="D1233" s="77"/>
      <c r="E1233" s="77"/>
      <c r="F1233" s="77"/>
      <c r="G1233" s="77"/>
      <c r="H1233" s="77"/>
      <c r="I1233" s="77"/>
      <c r="J1233" s="77"/>
      <c r="K1233" s="77"/>
      <c r="L1233" s="77"/>
      <c r="M1233" s="77"/>
      <c r="O1233" s="77"/>
      <c r="P1233" s="120"/>
    </row>
    <row r="1234" spans="1:16" x14ac:dyDescent="0.15">
      <c r="A1234" s="114"/>
      <c r="B1234" s="77"/>
      <c r="C1234" s="77"/>
      <c r="D1234" s="77"/>
      <c r="E1234" s="77"/>
      <c r="F1234" s="77"/>
      <c r="G1234" s="77"/>
      <c r="H1234" s="77"/>
      <c r="I1234" s="77"/>
      <c r="J1234" s="77"/>
      <c r="K1234" s="77"/>
      <c r="L1234" s="77"/>
      <c r="M1234" s="77"/>
      <c r="O1234" s="77"/>
      <c r="P1234" s="120"/>
    </row>
    <row r="1235" spans="1:16" x14ac:dyDescent="0.15">
      <c r="A1235" s="114"/>
      <c r="B1235" s="77"/>
      <c r="C1235" s="77"/>
      <c r="D1235" s="77"/>
      <c r="E1235" s="77"/>
    </row>
    <row r="1236" spans="1:16" x14ac:dyDescent="0.15">
      <c r="A1236" s="114"/>
      <c r="B1236" s="77"/>
      <c r="C1236" s="77"/>
      <c r="D1236" s="77"/>
      <c r="E1236" s="77"/>
    </row>
    <row r="1237" spans="1:16" x14ac:dyDescent="0.15">
      <c r="A1237" s="114"/>
      <c r="B1237" s="77"/>
      <c r="C1237" s="77"/>
      <c r="D1237" s="77"/>
      <c r="E1237" s="77"/>
    </row>
    <row r="1238" spans="1:16" x14ac:dyDescent="0.15">
      <c r="A1238" s="114"/>
      <c r="B1238" s="77"/>
      <c r="C1238" s="77"/>
      <c r="D1238" s="77"/>
      <c r="E1238" s="77"/>
    </row>
    <row r="1239" spans="1:16" x14ac:dyDescent="0.15">
      <c r="A1239" s="114"/>
      <c r="B1239" s="77"/>
      <c r="C1239" s="77"/>
      <c r="D1239" s="77"/>
      <c r="E1239" s="77"/>
      <c r="F1239" s="77"/>
      <c r="G1239" s="77"/>
      <c r="H1239" s="77"/>
      <c r="I1239" s="77"/>
      <c r="J1239" s="77"/>
      <c r="K1239" s="77"/>
      <c r="L1239" s="77"/>
      <c r="M1239" s="77"/>
      <c r="O1239" s="77"/>
      <c r="P1239" s="120"/>
    </row>
    <row r="1240" spans="1:16" x14ac:dyDescent="0.15">
      <c r="A1240" s="121"/>
      <c r="B1240" s="152"/>
      <c r="C1240" s="152"/>
      <c r="D1240" s="152"/>
      <c r="E1240" s="152"/>
      <c r="F1240" s="77"/>
      <c r="G1240" s="77"/>
      <c r="H1240" s="77"/>
      <c r="I1240" s="77"/>
      <c r="J1240" s="77"/>
      <c r="K1240" s="77"/>
      <c r="L1240" s="77"/>
      <c r="M1240" s="77"/>
      <c r="O1240" s="77"/>
      <c r="P1240" s="120"/>
    </row>
    <row r="1241" spans="1:16" ht="14" thickBot="1" x14ac:dyDescent="0.2">
      <c r="A1241" s="121"/>
      <c r="B1241" s="153"/>
      <c r="C1241" s="153"/>
      <c r="D1241" s="153"/>
      <c r="E1241" s="153"/>
      <c r="F1241" s="77"/>
      <c r="G1241" s="77"/>
      <c r="H1241" s="77"/>
      <c r="I1241" s="77"/>
      <c r="J1241" s="77"/>
      <c r="K1241" s="77"/>
      <c r="L1241" s="77"/>
      <c r="M1241" s="77"/>
      <c r="O1241" s="77"/>
      <c r="P1241" s="120"/>
    </row>
    <row r="1242" spans="1:16" ht="14" x14ac:dyDescent="0.15">
      <c r="A1242" s="122"/>
      <c r="B1242" s="24"/>
      <c r="C1242" s="24"/>
      <c r="D1242" s="24"/>
      <c r="E1242" s="24"/>
      <c r="F1242" s="24"/>
      <c r="G1242" s="24"/>
      <c r="H1242" s="24"/>
      <c r="I1242" s="24"/>
      <c r="J1242" s="24"/>
      <c r="K1242" s="24"/>
      <c r="M1242" s="123"/>
    </row>
    <row r="1243" spans="1:16" x14ac:dyDescent="0.15">
      <c r="A1243" s="124"/>
      <c r="B1243" s="24"/>
      <c r="C1243" s="24"/>
      <c r="D1243" s="24"/>
      <c r="E1243" s="24"/>
      <c r="F1243" s="24"/>
      <c r="G1243" s="24"/>
      <c r="H1243" s="24"/>
      <c r="I1243" s="24"/>
      <c r="J1243" s="24"/>
      <c r="K1243" s="24"/>
    </row>
    <row r="1244" spans="1:16" x14ac:dyDescent="0.15">
      <c r="A1244" s="124"/>
      <c r="B1244" s="24"/>
      <c r="C1244" s="24"/>
      <c r="D1244" s="24"/>
      <c r="E1244" s="24"/>
      <c r="F1244" s="77"/>
      <c r="G1244" s="77"/>
      <c r="H1244" s="77"/>
      <c r="I1244" s="77"/>
      <c r="J1244" s="77"/>
      <c r="K1244" s="77"/>
      <c r="L1244" s="77"/>
      <c r="M1244" s="77"/>
      <c r="O1244" s="77"/>
      <c r="P1244" s="120"/>
    </row>
    <row r="1245" spans="1:16" x14ac:dyDescent="0.15">
      <c r="A1245" s="121"/>
      <c r="B1245" s="152"/>
      <c r="C1245" s="152"/>
      <c r="D1245" s="152"/>
      <c r="E1245" s="152"/>
      <c r="F1245" s="125"/>
      <c r="M1245" s="123"/>
    </row>
    <row r="1246" spans="1:16" x14ac:dyDescent="0.15">
      <c r="A1246" s="121"/>
      <c r="B1246" s="153"/>
      <c r="C1246" s="153"/>
      <c r="D1246" s="153"/>
      <c r="E1246" s="153"/>
      <c r="F1246" s="126"/>
    </row>
    <row r="1247" spans="1:16" x14ac:dyDescent="0.15">
      <c r="A1247" s="124"/>
      <c r="B1247" s="24"/>
      <c r="C1247" s="24"/>
      <c r="D1247" s="24"/>
      <c r="E1247" s="24"/>
      <c r="F1247" s="24"/>
      <c r="G1247" s="24"/>
      <c r="H1247" s="24"/>
      <c r="I1247" s="24"/>
      <c r="J1247" s="24"/>
      <c r="K1247" s="24"/>
    </row>
    <row r="1248" spans="1:16" x14ac:dyDescent="0.15">
      <c r="A1248" s="124"/>
      <c r="B1248" s="24"/>
      <c r="C1248" s="24"/>
      <c r="D1248" s="24"/>
      <c r="E1248" s="24"/>
      <c r="F1248" s="24"/>
      <c r="G1248" s="24"/>
      <c r="H1248" s="24"/>
      <c r="I1248" s="24"/>
      <c r="J1248" s="24"/>
      <c r="K1248" s="24"/>
    </row>
    <row r="1249" spans="1:16" x14ac:dyDescent="0.15">
      <c r="A1249" s="124"/>
      <c r="B1249" s="24"/>
      <c r="C1249" s="24"/>
      <c r="D1249" s="24"/>
      <c r="E1249" s="24"/>
      <c r="F1249" s="24"/>
      <c r="G1249" s="24"/>
      <c r="H1249" s="24"/>
      <c r="I1249" s="24"/>
      <c r="J1249" s="24"/>
      <c r="K1249" s="24"/>
    </row>
    <row r="1250" spans="1:16" x14ac:dyDescent="0.15">
      <c r="A1250" s="124"/>
      <c r="B1250" s="24"/>
      <c r="C1250" s="24"/>
      <c r="D1250" s="24"/>
      <c r="E1250" s="24"/>
      <c r="F1250" s="24"/>
      <c r="G1250" s="24"/>
      <c r="H1250" s="24"/>
      <c r="I1250" s="24"/>
      <c r="J1250" s="24"/>
      <c r="K1250" s="24"/>
    </row>
    <row r="1251" spans="1:16" x14ac:dyDescent="0.15">
      <c r="A1251" s="124"/>
      <c r="B1251" s="24"/>
      <c r="C1251" s="24"/>
      <c r="D1251" s="24"/>
      <c r="E1251" s="24"/>
      <c r="F1251" s="24"/>
      <c r="G1251" s="24"/>
      <c r="H1251" s="24"/>
      <c r="I1251" s="24"/>
      <c r="J1251" s="24"/>
      <c r="K1251" s="24"/>
    </row>
    <row r="1252" spans="1:16" x14ac:dyDescent="0.15">
      <c r="A1252" s="124"/>
      <c r="B1252" s="24"/>
      <c r="C1252" s="24"/>
      <c r="D1252" s="24"/>
      <c r="E1252" s="24"/>
      <c r="F1252" s="77"/>
      <c r="G1252" s="77"/>
      <c r="H1252" s="77"/>
      <c r="I1252" s="77"/>
      <c r="J1252" s="77"/>
      <c r="K1252" s="77"/>
      <c r="L1252" s="77"/>
      <c r="M1252" s="77"/>
      <c r="O1252" s="77"/>
      <c r="P1252" s="120"/>
    </row>
    <row r="1253" spans="1:16" x14ac:dyDescent="0.15">
      <c r="A1253" s="124"/>
      <c r="B1253" s="24"/>
      <c r="C1253" s="24"/>
      <c r="D1253" s="24"/>
      <c r="E1253" s="24"/>
      <c r="F1253" s="77"/>
      <c r="G1253" s="77"/>
      <c r="H1253" s="77"/>
      <c r="I1253" s="77"/>
      <c r="J1253" s="77"/>
      <c r="K1253" s="77"/>
      <c r="L1253" s="77"/>
      <c r="M1253" s="77"/>
      <c r="O1253" s="77"/>
      <c r="P1253" s="120"/>
    </row>
    <row r="1254" spans="1:16" x14ac:dyDescent="0.15">
      <c r="I1254" s="123"/>
      <c r="M1254" s="123"/>
    </row>
  </sheetData>
  <customSheetViews>
    <customSheetView guid="{7043DB3C-32B3-43B5-9ACE-4B1C78863594}">
      <pane ySplit="3.1818181818181817" topLeftCell="A1189" activePane="bottomLeft"/>
      <selection pane="bottomLeft" activeCell="E1196" sqref="E1196"/>
      <pageMargins left="0.75" right="0.75" top="1" bottom="1" header="0" footer="0"/>
      <pageSetup orientation="portrait" r:id="rId1"/>
      <headerFooter alignWithMargins="0"/>
    </customSheetView>
  </customSheetViews>
  <mergeCells count="17">
    <mergeCell ref="L1:L3"/>
    <mergeCell ref="E1:E3"/>
    <mergeCell ref="A1:A3"/>
    <mergeCell ref="B1:B3"/>
    <mergeCell ref="C1:C3"/>
    <mergeCell ref="D1:D3"/>
    <mergeCell ref="F1:F3"/>
    <mergeCell ref="G1:G3"/>
    <mergeCell ref="H1:H3"/>
    <mergeCell ref="I1:I3"/>
    <mergeCell ref="J1:J3"/>
    <mergeCell ref="K1:K3"/>
    <mergeCell ref="M1:M3"/>
    <mergeCell ref="N1:N3"/>
    <mergeCell ref="O1:O3"/>
    <mergeCell ref="P1:P3"/>
    <mergeCell ref="Q1:Q3"/>
  </mergeCells>
  <phoneticPr fontId="0" type="noConversion"/>
  <conditionalFormatting sqref="A1137:A1144 A1134 A1147:A1209 A1242:A1244 A1247:A1254 A4:A1071">
    <cfRule type="cellIs" dxfId="1911" priority="254" stopIfTrue="1" operator="equal">
      <formula>"NO ADMISIBLE"</formula>
    </cfRule>
  </conditionalFormatting>
  <conditionalFormatting sqref="A388:A389">
    <cfRule type="cellIs" dxfId="1910" priority="40" stopIfTrue="1" operator="equal">
      <formula>"NO ADMISIBLE"</formula>
    </cfRule>
  </conditionalFormatting>
  <conditionalFormatting sqref="A390">
    <cfRule type="cellIs" dxfId="1909" priority="39" stopIfTrue="1" operator="equal">
      <formula>"NO ADMISIBLE"</formula>
    </cfRule>
  </conditionalFormatting>
  <conditionalFormatting sqref="A391:A392">
    <cfRule type="cellIs" dxfId="1908" priority="38" stopIfTrue="1" operator="equal">
      <formula>"NO ADMISIBLE"</formula>
    </cfRule>
  </conditionalFormatting>
  <conditionalFormatting sqref="A393">
    <cfRule type="cellIs" dxfId="1907" priority="37" stopIfTrue="1" operator="equal">
      <formula>"NO ADMISIBLE"</formula>
    </cfRule>
  </conditionalFormatting>
  <conditionalFormatting sqref="A394">
    <cfRule type="cellIs" dxfId="1906" priority="36" stopIfTrue="1" operator="equal">
      <formula>"NO ADMISIBLE"</formula>
    </cfRule>
  </conditionalFormatting>
  <conditionalFormatting sqref="A395:A398">
    <cfRule type="cellIs" dxfId="1905" priority="35" stopIfTrue="1" operator="equal">
      <formula>"NO ADMISIBLE"</formula>
    </cfRule>
  </conditionalFormatting>
  <conditionalFormatting sqref="A399">
    <cfRule type="cellIs" dxfId="1904" priority="34" stopIfTrue="1" operator="equal">
      <formula>"NO ADMISIBLE"</formula>
    </cfRule>
  </conditionalFormatting>
  <conditionalFormatting sqref="A400:A402">
    <cfRule type="cellIs" dxfId="1903" priority="33" stopIfTrue="1" operator="equal">
      <formula>"NO ADMISIBLE"</formula>
    </cfRule>
  </conditionalFormatting>
  <conditionalFormatting sqref="A403">
    <cfRule type="cellIs" dxfId="1902" priority="31" stopIfTrue="1" operator="equal">
      <formula>"NO ADMISIBLE"</formula>
    </cfRule>
  </conditionalFormatting>
  <conditionalFormatting sqref="A403">
    <cfRule type="cellIs" dxfId="1901" priority="30" stopIfTrue="1" operator="equal">
      <formula>"NO ADMISIBLE"</formula>
    </cfRule>
  </conditionalFormatting>
  <conditionalFormatting sqref="A404">
    <cfRule type="cellIs" dxfId="1900" priority="29" stopIfTrue="1" operator="equal">
      <formula>"NO ADMISIBLE"</formula>
    </cfRule>
  </conditionalFormatting>
  <conditionalFormatting sqref="A404">
    <cfRule type="cellIs" dxfId="1899" priority="28" stopIfTrue="1" operator="equal">
      <formula>"NO ADMISIBLE"</formula>
    </cfRule>
  </conditionalFormatting>
  <conditionalFormatting sqref="A405">
    <cfRule type="cellIs" dxfId="1898" priority="27" stopIfTrue="1" operator="equal">
      <formula>"NO ADMISIBLE"</formula>
    </cfRule>
  </conditionalFormatting>
  <conditionalFormatting sqref="A406">
    <cfRule type="cellIs" dxfId="1897" priority="26" stopIfTrue="1" operator="equal">
      <formula>"NO ADMISIBLE"</formula>
    </cfRule>
  </conditionalFormatting>
  <conditionalFormatting sqref="A406">
    <cfRule type="cellIs" dxfId="1896" priority="25" stopIfTrue="1" operator="equal">
      <formula>"NO ADMISIBLE"</formula>
    </cfRule>
  </conditionalFormatting>
  <conditionalFormatting sqref="A407">
    <cfRule type="cellIs" dxfId="1895" priority="24" stopIfTrue="1" operator="equal">
      <formula>"NO ADMISIBLE"</formula>
    </cfRule>
  </conditionalFormatting>
  <conditionalFormatting sqref="A408">
    <cfRule type="cellIs" dxfId="1894" priority="23" stopIfTrue="1" operator="equal">
      <formula>"NO ADMISIBLE"</formula>
    </cfRule>
  </conditionalFormatting>
  <conditionalFormatting sqref="A409:A410">
    <cfRule type="cellIs" dxfId="1893" priority="22" stopIfTrue="1" operator="equal">
      <formula>"NO ADMISIBLE"</formula>
    </cfRule>
  </conditionalFormatting>
  <conditionalFormatting sqref="A412">
    <cfRule type="cellIs" dxfId="1892" priority="21" stopIfTrue="1" operator="equal">
      <formula>"NO ADMISIBLE"</formula>
    </cfRule>
  </conditionalFormatting>
  <conditionalFormatting sqref="A413:A414">
    <cfRule type="cellIs" dxfId="1891" priority="20" stopIfTrue="1" operator="equal">
      <formula>"NO ADMISIBLE"</formula>
    </cfRule>
  </conditionalFormatting>
  <conditionalFormatting sqref="A415:A416">
    <cfRule type="cellIs" dxfId="1890" priority="19" stopIfTrue="1" operator="equal">
      <formula>"NO ADMISIBLE"</formula>
    </cfRule>
  </conditionalFormatting>
  <conditionalFormatting sqref="A417:A418">
    <cfRule type="cellIs" dxfId="1889" priority="18" stopIfTrue="1" operator="equal">
      <formula>"NO ADMISIBLE"</formula>
    </cfRule>
  </conditionalFormatting>
  <conditionalFormatting sqref="A417">
    <cfRule type="cellIs" dxfId="1888" priority="17" stopIfTrue="1" operator="equal">
      <formula>"NO ADMISIBLE"</formula>
    </cfRule>
  </conditionalFormatting>
  <conditionalFormatting sqref="A418">
    <cfRule type="cellIs" dxfId="1887" priority="16" stopIfTrue="1" operator="equal">
      <formula>"NO ADMISIBLE"</formula>
    </cfRule>
  </conditionalFormatting>
  <conditionalFormatting sqref="A419">
    <cfRule type="cellIs" dxfId="1886" priority="15" stopIfTrue="1" operator="equal">
      <formula>"NO ADMISIBLE"</formula>
    </cfRule>
  </conditionalFormatting>
  <conditionalFormatting sqref="A420:A421">
    <cfRule type="cellIs" dxfId="1885" priority="14" stopIfTrue="1" operator="equal">
      <formula>"NO ADMISIBLE"</formula>
    </cfRule>
  </conditionalFormatting>
  <conditionalFormatting sqref="A422:A423">
    <cfRule type="cellIs" dxfId="1884" priority="13" stopIfTrue="1" operator="equal">
      <formula>"NO ADMISIBLE"</formula>
    </cfRule>
  </conditionalFormatting>
  <conditionalFormatting sqref="A424">
    <cfRule type="cellIs" dxfId="1883" priority="12" stopIfTrue="1" operator="equal">
      <formula>"NO ADMISIBLE"</formula>
    </cfRule>
  </conditionalFormatting>
  <conditionalFormatting sqref="A425">
    <cfRule type="cellIs" dxfId="1882" priority="11" stopIfTrue="1" operator="equal">
      <formula>"NO ADMISIBLE"</formula>
    </cfRule>
  </conditionalFormatting>
  <conditionalFormatting sqref="A426:A427">
    <cfRule type="cellIs" dxfId="1881" priority="10" stopIfTrue="1" operator="equal">
      <formula>"NO ADMISIBLE"</formula>
    </cfRule>
  </conditionalFormatting>
  <conditionalFormatting sqref="A428">
    <cfRule type="cellIs" dxfId="1880" priority="9" stopIfTrue="1" operator="equal">
      <formula>"NO ADMISIBLE"</formula>
    </cfRule>
  </conditionalFormatting>
  <conditionalFormatting sqref="A429">
    <cfRule type="cellIs" dxfId="1879" priority="8" stopIfTrue="1" operator="equal">
      <formula>"NO ADMISIBLE"</formula>
    </cfRule>
  </conditionalFormatting>
  <conditionalFormatting sqref="A430:A432">
    <cfRule type="cellIs" dxfId="1878" priority="7" stopIfTrue="1" operator="equal">
      <formula>"NO ADMISIBLE"</formula>
    </cfRule>
  </conditionalFormatting>
  <conditionalFormatting sqref="A433">
    <cfRule type="cellIs" dxfId="1877" priority="6" stopIfTrue="1" operator="equal">
      <formula>"NO ADMISIBLE"</formula>
    </cfRule>
  </conditionalFormatting>
  <conditionalFormatting sqref="A434">
    <cfRule type="cellIs" dxfId="1876" priority="5" stopIfTrue="1" operator="equal">
      <formula>"NO ADMISIBLE"</formula>
    </cfRule>
  </conditionalFormatting>
  <conditionalFormatting sqref="A434">
    <cfRule type="cellIs" dxfId="1875" priority="4" stopIfTrue="1" operator="equal">
      <formula>"NO ADMISIBLE"</formula>
    </cfRule>
  </conditionalFormatting>
  <conditionalFormatting sqref="A435:A436">
    <cfRule type="cellIs" dxfId="1874" priority="3" stopIfTrue="1" operator="equal">
      <formula>"NO ADMISIBLE"</formula>
    </cfRule>
  </conditionalFormatting>
  <conditionalFormatting sqref="A437:A439">
    <cfRule type="cellIs" dxfId="1873" priority="2" stopIfTrue="1" operator="equal">
      <formula>"NO ADMISIBLE"</formula>
    </cfRule>
  </conditionalFormatting>
  <conditionalFormatting sqref="A440">
    <cfRule type="cellIs" dxfId="1872" priority="1" stopIfTrue="1" operator="equal">
      <formula>"NO ADMISIBLE"</formula>
    </cfRule>
  </conditionalFormatting>
  <dataValidations count="2">
    <dataValidation type="list" allowBlank="1" showInputMessage="1" showErrorMessage="1" sqref="A1242:A1243 B400:B402 A110:A148 A247:A287 A234:A235 A171:A232 A160:A169 A170:B170 A150:A158 A57:A106 A19:A20 B266 A237:A244 A289:A410 A412:A440" xr:uid="{00000000-0002-0000-0100-000000000000}">
      <formula1>prueba</formula1>
    </dataValidation>
    <dataValidation type="list" allowBlank="1" showInputMessage="1" showErrorMessage="1" sqref="A525 A1002 A513:A514 A508 A476" xr:uid="{00000000-0002-0000-0100-000001000000}">
      <formula1>A</formula1>
    </dataValidation>
  </dataValidations>
  <pageMargins left="0.75" right="0.75" top="1" bottom="1" header="0" footer="0"/>
  <pageSetup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FFC000"/>
  </sheetPr>
  <dimension ref="A1:I16"/>
  <sheetViews>
    <sheetView workbookViewId="0">
      <selection activeCell="C3" sqref="C3"/>
    </sheetView>
  </sheetViews>
  <sheetFormatPr baseColWidth="10" defaultColWidth="11.5" defaultRowHeight="13" x14ac:dyDescent="0.15"/>
  <cols>
    <col min="1" max="1" width="11.5" style="208"/>
    <col min="2" max="2" width="17.5" style="208" bestFit="1" customWidth="1"/>
    <col min="3" max="3" width="11.5" style="208"/>
    <col min="4" max="4" width="18.1640625" style="208" customWidth="1"/>
    <col min="5" max="5" width="22.33203125" style="208" customWidth="1"/>
    <col min="6" max="6" width="12.83203125" style="208" bestFit="1" customWidth="1"/>
    <col min="7" max="7" width="11.5" style="210"/>
    <col min="8" max="8" width="18.1640625" style="210" bestFit="1" customWidth="1"/>
    <col min="9" max="16384" width="11.5" style="210"/>
  </cols>
  <sheetData>
    <row r="1" spans="1:9" ht="14" thickBot="1" x14ac:dyDescent="0.2">
      <c r="A1" s="174" t="s">
        <v>185</v>
      </c>
      <c r="B1" s="174" t="s">
        <v>186</v>
      </c>
      <c r="C1" s="174" t="s">
        <v>14</v>
      </c>
      <c r="D1" s="174" t="s">
        <v>620</v>
      </c>
      <c r="E1" s="211"/>
      <c r="F1" s="246" t="s">
        <v>633</v>
      </c>
      <c r="I1" s="212"/>
    </row>
    <row r="2" spans="1:9" ht="14" thickBot="1" x14ac:dyDescent="0.2">
      <c r="A2" s="171">
        <v>1</v>
      </c>
      <c r="B2" s="172">
        <v>4167150295</v>
      </c>
      <c r="C2" s="173">
        <v>3</v>
      </c>
      <c r="D2" s="172">
        <f>+B2*0.1</f>
        <v>416715029.5</v>
      </c>
      <c r="E2" s="213"/>
      <c r="F2" s="247">
        <v>616000</v>
      </c>
      <c r="H2" s="214"/>
    </row>
    <row r="3" spans="1:9" x14ac:dyDescent="0.15">
      <c r="A3" s="171">
        <v>2</v>
      </c>
      <c r="B3" s="172"/>
      <c r="C3" s="173"/>
      <c r="D3" s="172"/>
      <c r="E3" s="213"/>
      <c r="F3" s="213"/>
      <c r="H3" s="215"/>
    </row>
    <row r="4" spans="1:9" x14ac:dyDescent="0.15">
      <c r="A4" s="171">
        <v>3</v>
      </c>
      <c r="B4" s="172"/>
      <c r="C4" s="173"/>
      <c r="D4" s="172"/>
      <c r="E4" s="213"/>
      <c r="F4" s="213"/>
    </row>
    <row r="5" spans="1:9" x14ac:dyDescent="0.15">
      <c r="A5" s="171">
        <v>4</v>
      </c>
      <c r="B5" s="172"/>
      <c r="C5" s="173"/>
      <c r="D5" s="172"/>
      <c r="E5" s="213"/>
      <c r="F5" s="213"/>
    </row>
    <row r="6" spans="1:9" hidden="1" x14ac:dyDescent="0.15">
      <c r="A6" s="171"/>
      <c r="B6" s="172"/>
      <c r="C6" s="173"/>
      <c r="D6" s="172"/>
      <c r="E6" s="213"/>
      <c r="F6" s="213"/>
    </row>
    <row r="7" spans="1:9" hidden="1" x14ac:dyDescent="0.15">
      <c r="A7" s="171"/>
      <c r="B7" s="172"/>
      <c r="C7" s="173"/>
      <c r="D7" s="172"/>
      <c r="E7" s="213"/>
      <c r="F7" s="213"/>
    </row>
    <row r="8" spans="1:9" hidden="1" x14ac:dyDescent="0.15">
      <c r="A8" s="171"/>
      <c r="B8" s="172"/>
      <c r="C8" s="173"/>
      <c r="D8" s="172"/>
      <c r="E8" s="213"/>
      <c r="F8" s="213"/>
    </row>
    <row r="9" spans="1:9" hidden="1" x14ac:dyDescent="0.15">
      <c r="A9" s="171"/>
      <c r="B9" s="172"/>
      <c r="C9" s="173"/>
      <c r="D9" s="172"/>
      <c r="E9" s="213"/>
      <c r="F9" s="213"/>
    </row>
    <row r="10" spans="1:9" hidden="1" x14ac:dyDescent="0.15">
      <c r="A10" s="171"/>
      <c r="B10" s="172"/>
      <c r="C10" s="173"/>
      <c r="D10" s="172"/>
      <c r="E10" s="213"/>
      <c r="F10" s="213"/>
    </row>
    <row r="11" spans="1:9" hidden="1" x14ac:dyDescent="0.15">
      <c r="A11" s="171"/>
      <c r="B11" s="172"/>
      <c r="C11" s="173"/>
      <c r="D11" s="172"/>
      <c r="E11" s="213"/>
      <c r="F11" s="213"/>
    </row>
    <row r="12" spans="1:9" hidden="1" x14ac:dyDescent="0.15">
      <c r="A12" s="171"/>
      <c r="B12" s="172"/>
      <c r="C12" s="173"/>
      <c r="D12" s="172"/>
    </row>
    <row r="13" spans="1:9" hidden="1" x14ac:dyDescent="0.15">
      <c r="A13" s="171"/>
      <c r="B13" s="172"/>
      <c r="C13" s="173"/>
      <c r="D13" s="172"/>
    </row>
    <row r="14" spans="1:9" hidden="1" x14ac:dyDescent="0.15">
      <c r="A14" s="171"/>
      <c r="B14" s="172"/>
      <c r="C14" s="173"/>
      <c r="D14" s="172"/>
    </row>
    <row r="16" spans="1:9" x14ac:dyDescent="0.15">
      <c r="D16" s="209"/>
    </row>
  </sheetData>
  <customSheetViews>
    <customSheetView guid="{7043DB3C-32B3-43B5-9ACE-4B1C78863594}" topLeftCell="A4">
      <selection activeCell="F24" sqref="F24"/>
      <pageMargins left="0.75" right="0.75" top="1" bottom="1" header="0" footer="0"/>
      <headerFooter alignWithMargins="0"/>
    </customSheetView>
  </customSheetViews>
  <phoneticPr fontId="25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4">
    <tabColor rgb="FFFFC000"/>
  </sheetPr>
  <dimension ref="B1:H16"/>
  <sheetViews>
    <sheetView workbookViewId="0">
      <selection activeCell="C28" sqref="C28"/>
    </sheetView>
  </sheetViews>
  <sheetFormatPr baseColWidth="10" defaultColWidth="11.5" defaultRowHeight="13" x14ac:dyDescent="0.15"/>
  <cols>
    <col min="1" max="2" width="11.5" style="208"/>
    <col min="3" max="3" width="15.33203125" style="208" bestFit="1" customWidth="1"/>
    <col min="4" max="6" width="11.5" style="208"/>
    <col min="7" max="7" width="11.5" style="208" customWidth="1"/>
    <col min="8" max="16384" width="11.5" style="208"/>
  </cols>
  <sheetData>
    <row r="1" spans="2:8" ht="14" thickBot="1" x14ac:dyDescent="0.2"/>
    <row r="2" spans="2:8" ht="14" thickBot="1" x14ac:dyDescent="0.2">
      <c r="B2" s="469" t="s">
        <v>623</v>
      </c>
      <c r="C2" s="470"/>
      <c r="D2" s="471"/>
      <c r="F2" s="469" t="s">
        <v>628</v>
      </c>
      <c r="G2" s="470"/>
      <c r="H2" s="471"/>
    </row>
    <row r="3" spans="2:8" ht="14" thickBot="1" x14ac:dyDescent="0.2">
      <c r="B3" s="241" t="s">
        <v>624</v>
      </c>
      <c r="C3" s="243" t="s">
        <v>626</v>
      </c>
      <c r="D3" s="242" t="s">
        <v>625</v>
      </c>
      <c r="F3" s="241" t="s">
        <v>629</v>
      </c>
      <c r="G3" s="243" t="s">
        <v>630</v>
      </c>
      <c r="H3" s="242" t="s">
        <v>625</v>
      </c>
    </row>
    <row r="4" spans="2:8" x14ac:dyDescent="0.15">
      <c r="B4" s="233">
        <v>0</v>
      </c>
      <c r="C4" s="233">
        <v>3</v>
      </c>
      <c r="D4" s="233">
        <v>60</v>
      </c>
      <c r="F4" s="233">
        <v>1</v>
      </c>
      <c r="G4" s="233">
        <v>5</v>
      </c>
      <c r="H4" s="233">
        <v>20</v>
      </c>
    </row>
    <row r="5" spans="2:8" x14ac:dyDescent="0.15">
      <c r="B5" s="234">
        <v>3</v>
      </c>
      <c r="C5" s="234">
        <v>6</v>
      </c>
      <c r="D5" s="234">
        <v>80</v>
      </c>
      <c r="F5" s="234">
        <v>6</v>
      </c>
      <c r="G5" s="234">
        <v>10</v>
      </c>
      <c r="H5" s="234">
        <v>30</v>
      </c>
    </row>
    <row r="6" spans="2:8" ht="14" thickBot="1" x14ac:dyDescent="0.2">
      <c r="B6" s="234">
        <v>6</v>
      </c>
      <c r="C6" s="234">
        <v>10</v>
      </c>
      <c r="D6" s="234">
        <v>100</v>
      </c>
      <c r="F6" s="235">
        <v>11</v>
      </c>
      <c r="G6" s="236" t="s">
        <v>627</v>
      </c>
      <c r="H6" s="235">
        <v>40</v>
      </c>
    </row>
    <row r="7" spans="2:8" ht="14" thickBot="1" x14ac:dyDescent="0.2">
      <c r="B7" s="235">
        <v>10</v>
      </c>
      <c r="C7" s="236" t="s">
        <v>627</v>
      </c>
      <c r="D7" s="235">
        <v>120</v>
      </c>
      <c r="F7" s="244"/>
      <c r="G7" s="245"/>
      <c r="H7" s="244"/>
    </row>
    <row r="9" spans="2:8" ht="14" thickBot="1" x14ac:dyDescent="0.2"/>
    <row r="10" spans="2:8" ht="14" thickBot="1" x14ac:dyDescent="0.2">
      <c r="B10" s="469" t="s">
        <v>621</v>
      </c>
      <c r="C10" s="470"/>
      <c r="D10" s="471"/>
    </row>
    <row r="11" spans="2:8" ht="14" thickBot="1" x14ac:dyDescent="0.2">
      <c r="B11" s="241" t="s">
        <v>624</v>
      </c>
      <c r="C11" s="243" t="s">
        <v>626</v>
      </c>
      <c r="D11" s="242" t="s">
        <v>625</v>
      </c>
    </row>
    <row r="12" spans="2:8" x14ac:dyDescent="0.15">
      <c r="B12" s="233">
        <v>0</v>
      </c>
      <c r="C12" s="233">
        <v>0.5</v>
      </c>
      <c r="D12" s="233">
        <v>20</v>
      </c>
    </row>
    <row r="13" spans="2:8" x14ac:dyDescent="0.15">
      <c r="B13" s="234">
        <v>0.5</v>
      </c>
      <c r="C13" s="234">
        <v>0.75</v>
      </c>
      <c r="D13" s="234">
        <v>25</v>
      </c>
    </row>
    <row r="14" spans="2:8" x14ac:dyDescent="0.15">
      <c r="B14" s="234">
        <v>0.75</v>
      </c>
      <c r="C14" s="240">
        <v>1</v>
      </c>
      <c r="D14" s="234">
        <v>30</v>
      </c>
    </row>
    <row r="15" spans="2:8" x14ac:dyDescent="0.15">
      <c r="B15" s="239">
        <v>1</v>
      </c>
      <c r="C15" s="238">
        <v>1.5</v>
      </c>
      <c r="D15" s="237">
        <v>35</v>
      </c>
    </row>
    <row r="16" spans="2:8" ht="14" thickBot="1" x14ac:dyDescent="0.2">
      <c r="B16" s="235">
        <v>1.5</v>
      </c>
      <c r="C16" s="236" t="s">
        <v>627</v>
      </c>
      <c r="D16" s="235">
        <v>40</v>
      </c>
    </row>
  </sheetData>
  <mergeCells count="3">
    <mergeCell ref="B2:D2"/>
    <mergeCell ref="B10:D10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AE781"/>
  <sheetViews>
    <sheetView topLeftCell="B485" zoomScale="80" zoomScaleNormal="80" zoomScaleSheetLayoutView="100" workbookViewId="0">
      <selection activeCell="B521" sqref="B521"/>
    </sheetView>
  </sheetViews>
  <sheetFormatPr baseColWidth="10" defaultColWidth="11.5" defaultRowHeight="18" customHeight="1" x14ac:dyDescent="0.15"/>
  <cols>
    <col min="1" max="1" width="19.83203125" style="193" customWidth="1"/>
    <col min="2" max="2" width="8.83203125" style="193" bestFit="1" customWidth="1"/>
    <col min="3" max="3" width="34.1640625" style="193" customWidth="1"/>
    <col min="4" max="4" width="17.5" style="193" customWidth="1"/>
    <col min="5" max="5" width="25" style="193" customWidth="1"/>
    <col min="6" max="6" width="23.1640625" style="196" customWidth="1"/>
    <col min="7" max="7" width="25" style="196" bestFit="1" customWidth="1"/>
    <col min="8" max="8" width="23.1640625" style="196" customWidth="1"/>
    <col min="9" max="9" width="23.5" style="197" customWidth="1"/>
    <col min="10" max="11" width="18.6640625" style="197" customWidth="1"/>
    <col min="12" max="12" width="4" style="198" customWidth="1"/>
    <col min="13" max="13" width="5.1640625" style="198" customWidth="1"/>
    <col min="14" max="14" width="8" style="198" hidden="1" customWidth="1"/>
    <col min="15" max="15" width="19.5" style="198" hidden="1" customWidth="1"/>
    <col min="16" max="16" width="17.5" style="198" customWidth="1"/>
    <col min="17" max="20" width="14.6640625" style="198" customWidth="1"/>
    <col min="21" max="21" width="20.5" style="198" hidden="1" customWidth="1"/>
    <col min="22" max="23" width="14.6640625" style="198" customWidth="1"/>
    <col min="24" max="24" width="15.83203125" style="196" customWidth="1"/>
    <col min="25" max="25" width="15.5" style="193" hidden="1" customWidth="1"/>
    <col min="26" max="26" width="15.83203125" style="193" hidden="1" customWidth="1"/>
    <col min="27" max="27" width="14.5" style="199" customWidth="1"/>
    <col min="28" max="28" width="14.5" style="193" customWidth="1"/>
    <col min="29" max="29" width="14.5" style="199" customWidth="1"/>
    <col min="30" max="30" width="14.5" style="193" customWidth="1"/>
    <col min="31" max="31" width="17.5" style="193" customWidth="1"/>
    <col min="32" max="16384" width="11.5" style="193"/>
  </cols>
  <sheetData>
    <row r="1" spans="1:31" ht="18" customHeight="1" x14ac:dyDescent="0.15"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</row>
    <row r="2" spans="1:31" s="194" customFormat="1" ht="23" x14ac:dyDescent="0.25">
      <c r="B2" s="492" t="s">
        <v>169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</row>
    <row r="3" spans="1:31" s="194" customFormat="1" x14ac:dyDescent="0.2">
      <c r="B3" s="491" t="s">
        <v>631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</row>
    <row r="4" spans="1:31" ht="18" customHeight="1" x14ac:dyDescent="0.2">
      <c r="B4" s="490" t="s">
        <v>658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</row>
    <row r="5" spans="1:31" ht="18" customHeight="1" x14ac:dyDescent="0.15">
      <c r="B5" s="505" t="s">
        <v>168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</row>
    <row r="6" spans="1:31" ht="18" customHeight="1" thickBot="1" x14ac:dyDescent="0.2"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</row>
    <row r="7" spans="1:31" ht="44.25" customHeight="1" thickBot="1" x14ac:dyDescent="0.2">
      <c r="B7" s="500" t="s">
        <v>171</v>
      </c>
      <c r="C7" s="501"/>
      <c r="D7" s="502"/>
      <c r="E7" s="503" t="s">
        <v>182</v>
      </c>
      <c r="F7" s="504"/>
      <c r="G7" s="504"/>
      <c r="H7" s="504"/>
      <c r="I7" s="504"/>
      <c r="J7" s="167"/>
      <c r="K7" s="167"/>
      <c r="L7" s="167"/>
      <c r="M7" s="167"/>
      <c r="N7" s="167"/>
      <c r="O7" s="167"/>
      <c r="P7" s="168"/>
      <c r="Q7" s="472" t="s">
        <v>184</v>
      </c>
      <c r="R7" s="473"/>
      <c r="S7" s="472" t="s">
        <v>170</v>
      </c>
      <c r="T7" s="473"/>
      <c r="U7" s="169"/>
      <c r="V7" s="472" t="s">
        <v>610</v>
      </c>
      <c r="W7" s="473"/>
      <c r="X7" s="170" t="s">
        <v>612</v>
      </c>
      <c r="Y7" s="477" t="s">
        <v>210</v>
      </c>
      <c r="Z7" s="478"/>
      <c r="AA7" s="472" t="s">
        <v>614</v>
      </c>
      <c r="AB7" s="473"/>
      <c r="AC7" s="472" t="s">
        <v>616</v>
      </c>
      <c r="AD7" s="473"/>
      <c r="AE7" s="170" t="s">
        <v>613</v>
      </c>
    </row>
    <row r="8" spans="1:31" ht="44.25" customHeight="1" x14ac:dyDescent="0.15">
      <c r="B8" s="479" t="s">
        <v>177</v>
      </c>
      <c r="C8" s="465" t="s">
        <v>176</v>
      </c>
      <c r="D8" s="487" t="s">
        <v>206</v>
      </c>
      <c r="E8" s="466" t="s">
        <v>179</v>
      </c>
      <c r="F8" s="468" t="s">
        <v>174</v>
      </c>
      <c r="G8" s="468" t="s">
        <v>178</v>
      </c>
      <c r="H8" s="462" t="s">
        <v>175</v>
      </c>
      <c r="I8" s="460" t="s">
        <v>180</v>
      </c>
      <c r="J8" s="175"/>
      <c r="K8" s="175"/>
      <c r="L8" s="497" t="s">
        <v>183</v>
      </c>
      <c r="M8" s="494" t="s">
        <v>15</v>
      </c>
      <c r="N8" s="481" t="s">
        <v>207</v>
      </c>
      <c r="O8" s="485" t="s">
        <v>208</v>
      </c>
      <c r="P8" s="493" t="s">
        <v>187</v>
      </c>
      <c r="Q8" s="474" t="s">
        <v>188</v>
      </c>
      <c r="R8" s="475"/>
      <c r="S8" s="474" t="s">
        <v>618</v>
      </c>
      <c r="T8" s="475"/>
      <c r="U8" s="484" t="s">
        <v>209</v>
      </c>
      <c r="V8" s="474" t="s">
        <v>657</v>
      </c>
      <c r="W8" s="475"/>
      <c r="X8" s="462" t="s">
        <v>319</v>
      </c>
      <c r="Y8" s="139" t="s">
        <v>211</v>
      </c>
      <c r="Z8" s="140">
        <v>535600</v>
      </c>
      <c r="AA8" s="474" t="s">
        <v>655</v>
      </c>
      <c r="AB8" s="475"/>
      <c r="AC8" s="474" t="s">
        <v>656</v>
      </c>
      <c r="AD8" s="475"/>
      <c r="AE8" s="462" t="s">
        <v>319</v>
      </c>
    </row>
    <row r="9" spans="1:31" ht="54" customHeight="1" thickBot="1" x14ac:dyDescent="0.2">
      <c r="B9" s="480"/>
      <c r="C9" s="465"/>
      <c r="D9" s="488"/>
      <c r="E9" s="467"/>
      <c r="F9" s="463"/>
      <c r="G9" s="462"/>
      <c r="H9" s="463"/>
      <c r="I9" s="460"/>
      <c r="J9" s="175" t="s">
        <v>608</v>
      </c>
      <c r="K9" s="175" t="s">
        <v>609</v>
      </c>
      <c r="L9" s="498"/>
      <c r="M9" s="495"/>
      <c r="N9" s="482"/>
      <c r="O9" s="485"/>
      <c r="P9" s="493"/>
      <c r="Q9" s="67" t="s">
        <v>181</v>
      </c>
      <c r="R9" s="66">
        <v>1.2</v>
      </c>
      <c r="S9" s="67" t="s">
        <v>619</v>
      </c>
      <c r="T9" s="166">
        <v>0.7</v>
      </c>
      <c r="U9" s="485"/>
      <c r="V9" s="67" t="s">
        <v>611</v>
      </c>
      <c r="W9" s="66">
        <v>1</v>
      </c>
      <c r="X9" s="462"/>
      <c r="Y9" s="141" t="s">
        <v>212</v>
      </c>
      <c r="Z9" s="142">
        <v>566700</v>
      </c>
      <c r="AA9" s="188" t="s">
        <v>615</v>
      </c>
      <c r="AB9" s="166">
        <v>0.03</v>
      </c>
      <c r="AC9" s="188" t="s">
        <v>617</v>
      </c>
      <c r="AD9" s="166">
        <v>0.01</v>
      </c>
      <c r="AE9" s="462"/>
    </row>
    <row r="10" spans="1:31" ht="44.25" customHeight="1" thickBot="1" x14ac:dyDescent="0.2">
      <c r="B10" s="480"/>
      <c r="C10" s="465"/>
      <c r="D10" s="488"/>
      <c r="E10" s="467"/>
      <c r="F10" s="463"/>
      <c r="G10" s="462"/>
      <c r="H10" s="463"/>
      <c r="I10" s="460"/>
      <c r="J10" s="175"/>
      <c r="K10" s="175"/>
      <c r="L10" s="499"/>
      <c r="M10" s="496"/>
      <c r="N10" s="483"/>
      <c r="O10" s="485"/>
      <c r="P10" s="493"/>
      <c r="Q10" s="68" t="s">
        <v>173</v>
      </c>
      <c r="R10" s="69" t="s">
        <v>172</v>
      </c>
      <c r="S10" s="68" t="s">
        <v>173</v>
      </c>
      <c r="T10" s="69" t="s">
        <v>172</v>
      </c>
      <c r="U10" s="486"/>
      <c r="V10" s="68" t="s">
        <v>173</v>
      </c>
      <c r="W10" s="69" t="s">
        <v>172</v>
      </c>
      <c r="X10" s="476"/>
      <c r="Y10" s="143" t="s">
        <v>213</v>
      </c>
      <c r="Z10" s="144">
        <v>30000</v>
      </c>
      <c r="AA10" s="189" t="s">
        <v>173</v>
      </c>
      <c r="AB10" s="187" t="s">
        <v>172</v>
      </c>
      <c r="AC10" s="189" t="s">
        <v>173</v>
      </c>
      <c r="AD10" s="187" t="s">
        <v>172</v>
      </c>
      <c r="AE10" s="476"/>
    </row>
    <row r="11" spans="1:31" ht="18" customHeight="1" thickBot="1" x14ac:dyDescent="0.2"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27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2"/>
      <c r="Y11" s="203"/>
      <c r="Z11" s="204"/>
      <c r="AA11" s="205"/>
      <c r="AC11" s="205"/>
      <c r="AE11" s="206"/>
    </row>
    <row r="12" spans="1:31" ht="18" customHeight="1" x14ac:dyDescent="0.15">
      <c r="B12" s="83">
        <v>1</v>
      </c>
      <c r="C12" s="84" t="s">
        <v>659</v>
      </c>
      <c r="D12" s="135">
        <f>IF(SUM(D13:D22)=0,"",SUM(D13:D22))</f>
        <v>1</v>
      </c>
      <c r="E12" s="85">
        <f>SUM(E13:E22)</f>
        <v>6053046144</v>
      </c>
      <c r="F12" s="85">
        <f>SUM(F13:F22)</f>
        <v>12281220650</v>
      </c>
      <c r="G12" s="85">
        <f>SUM(G13:G22)</f>
        <v>2192379442</v>
      </c>
      <c r="H12" s="85">
        <f>SUM(H13:H22)</f>
        <v>4939465837</v>
      </c>
      <c r="I12" s="85">
        <f>+F12-H12</f>
        <v>7341754813</v>
      </c>
      <c r="J12" s="85">
        <f>SUM(J13:J22)</f>
        <v>2558742901</v>
      </c>
      <c r="K12" s="85">
        <f>SUM(K13:K22)</f>
        <v>449501180</v>
      </c>
      <c r="L12" s="78">
        <v>1</v>
      </c>
      <c r="M12" s="78">
        <f>IF(ISERROR(VLOOKUP(L12,POA!$A$2:$C$25,3,0)),"",VLOOKUP(L12,POA!$A$2:$C$25,3,0))</f>
        <v>3</v>
      </c>
      <c r="N12" s="138" t="s">
        <v>229</v>
      </c>
      <c r="O12" s="78">
        <f>+SUM(O13:O22)</f>
        <v>0</v>
      </c>
      <c r="P12" s="79">
        <f>IF(ISERROR(VLOOKUP(L12,POA!$A$2:$C$25,2,0)),"",VLOOKUP(L12,POA!$A$2:$C$25,2,0))</f>
        <v>4167150295</v>
      </c>
      <c r="Q12" s="85">
        <f>SUM(E12/G12)</f>
        <v>2.7609482318800178</v>
      </c>
      <c r="R12" s="86" t="str">
        <f>IF(Q12=0,"",IF(Q12&gt;=$R$9,"HABIL","NO HABIL"))</f>
        <v>HABIL</v>
      </c>
      <c r="S12" s="176">
        <f>SUM(H12/F12)</f>
        <v>0.40219665274070293</v>
      </c>
      <c r="T12" s="86" t="str">
        <f>IF(S12=0,"",IF(S12&lt;=$T$9,"HABIL","NO HABIL"))</f>
        <v>HABIL</v>
      </c>
      <c r="U12" s="78">
        <f>+SUM(U13:U22)</f>
        <v>0</v>
      </c>
      <c r="V12" s="87">
        <f>SUM(J12/K12)</f>
        <v>5.6924053035856321</v>
      </c>
      <c r="W12" s="86" t="str">
        <f>IF(V12=0,"",IF(V12&gt;=$W$9,"HABIL","NO HABIL"))</f>
        <v>HABIL</v>
      </c>
      <c r="X12" s="86" t="str">
        <f>IF(R12=0,"",IF(R12="NO HABIL","NO HABIL",IF(T12="NO HABIL","NO HABIL",IF(W12="NO HABIL","NO HABIL",IF(W12="NO HABIL","NO HABIL","HABIL")))))</f>
        <v>HABIL</v>
      </c>
      <c r="Y12" s="180"/>
      <c r="Z12" s="145"/>
      <c r="AA12" s="176">
        <f>SUM(J12/I12)</f>
        <v>0.34851925270907302</v>
      </c>
      <c r="AB12" s="86" t="str">
        <f>IF(AA12=0,"",IF(AA12&gt;=$AB$9,"HABIL","NO HABIL"))</f>
        <v>HABIL</v>
      </c>
      <c r="AC12" s="176">
        <f>SUM(J12/F12)</f>
        <v>0.20834597585379266</v>
      </c>
      <c r="AD12" s="86" t="str">
        <f>IF(AC12=0,"",IF(AC12&gt;=$AD$9,"HABIL","NO HABIL"))</f>
        <v>HABIL</v>
      </c>
      <c r="AE12" s="182" t="str">
        <f>IF(AB12=0,"",IF(AB12="NO HABIL","NO HABIL",IF(AD12="NO HABIL","NO HABIL",IF(AD12="NO HABIL","NO HABIL","HABIL"))))</f>
        <v>HABIL</v>
      </c>
    </row>
    <row r="13" spans="1:31" ht="15" x14ac:dyDescent="0.15">
      <c r="A13" s="195"/>
      <c r="B13" s="71">
        <f t="shared" ref="B13:B18" si="0">IF(C13="","",B12+0.1)</f>
        <v>1.1000000000000001</v>
      </c>
      <c r="C13" s="267" t="s">
        <v>659</v>
      </c>
      <c r="D13" s="268">
        <v>1</v>
      </c>
      <c r="E13" s="269">
        <v>6053046144</v>
      </c>
      <c r="F13" s="269">
        <v>12281220650</v>
      </c>
      <c r="G13" s="269">
        <v>2192379442</v>
      </c>
      <c r="H13" s="269">
        <v>4939465837</v>
      </c>
      <c r="I13" s="269">
        <f t="shared" ref="I13" si="1">IF(ISERROR(F13-H13),"",F13-H13)</f>
        <v>7341754813</v>
      </c>
      <c r="J13" s="269">
        <v>2558742901</v>
      </c>
      <c r="K13" s="269">
        <v>449501180</v>
      </c>
      <c r="L13" s="230"/>
      <c r="M13" s="230" t="str">
        <f>IF(ISERROR(VLOOKUP(L13,POA!$A$2:$C$25,3,0)),"",VLOOKUP(L13,POA!$A$2:$C$25,3,0))</f>
        <v/>
      </c>
      <c r="N13" s="73" t="s">
        <v>229</v>
      </c>
      <c r="O13" s="73" t="str">
        <f>IF(ISERROR(VLOOKUP(N13,POA!$A$2:$F$25,4,0)),"",VLOOKUP(N13,POA!$A$2:$F$25,4,0))</f>
        <v/>
      </c>
      <c r="P13" s="75" t="str">
        <f>IF(ISERROR(VLOOKUP(L13,POA!$A$2:$C$25,2,0)),"",VLOOKUP(L13,POA!$A$2:$C$25,2,0))</f>
        <v/>
      </c>
      <c r="Q13" s="82"/>
      <c r="R13" s="81" t="str">
        <f>IF(Q13=0,"",IF(Q12&gt;=$R$9,"HABIL","NO HABIL"))</f>
        <v/>
      </c>
      <c r="S13" s="177"/>
      <c r="T13" s="81" t="str">
        <f t="shared" ref="T13:T22" si="2">IF(S13=0,"",IF(S13&lt;=$T$9,"HABIL","NO HABIL"))</f>
        <v/>
      </c>
      <c r="U13" s="73" t="str">
        <f>IF(ISERROR(VLOOKUP(N13,POA!$A$2:$F$25,5,0)),"",VLOOKUP(N13,POA!$A$2:$F$25,5,0))</f>
        <v/>
      </c>
      <c r="V13" s="73"/>
      <c r="W13" s="81" t="str">
        <f t="shared" ref="W13:W22" si="3">IF(V13=0,"",IF(V13&gt;=$W$9,"HABIL","NO HABIL"))</f>
        <v/>
      </c>
      <c r="X13" s="81"/>
      <c r="Y13" s="179">
        <f>IF(ISERROR(F13/$Z$9),"",F13/$Z$9)</f>
        <v>21671.467531321687</v>
      </c>
      <c r="Z13" s="146" t="str">
        <f>+IF(Y13&lt;$Z$10,"MIPYME","NO CUMPLE")</f>
        <v>MIPYME</v>
      </c>
      <c r="AA13" s="190"/>
      <c r="AB13" s="81" t="str">
        <f t="shared" ref="AB13:AB22" si="4">IF(AA13=0,"",IF(AA13&gt;=$AB$9,"HABIL","NO HABIL"))</f>
        <v/>
      </c>
      <c r="AC13" s="190"/>
      <c r="AD13" s="81" t="str">
        <f t="shared" ref="AD13:AD22" si="5">IF(AC13=0,"",IF(AC13&gt;=$AD$9,"HABIL","NO HABIL"))</f>
        <v/>
      </c>
      <c r="AE13" s="185"/>
    </row>
    <row r="14" spans="1:31" ht="15" thickBot="1" x14ac:dyDescent="0.2">
      <c r="A14" s="195"/>
      <c r="B14" s="71" t="str">
        <f t="shared" si="0"/>
        <v/>
      </c>
      <c r="C14" s="136"/>
      <c r="D14" s="136"/>
      <c r="E14" s="70"/>
      <c r="F14" s="70"/>
      <c r="G14" s="70"/>
      <c r="H14" s="70"/>
      <c r="I14" s="70">
        <f t="shared" ref="I14:I15" si="6">IF(ISERROR(F14-H14),"",F14-H14)</f>
        <v>0</v>
      </c>
      <c r="J14" s="70"/>
      <c r="K14" s="70"/>
      <c r="L14" s="228"/>
      <c r="M14" s="228" t="str">
        <f>IF(ISERROR(VLOOKUP(L14,POA!$A$2:$C$25,3,0)),"",VLOOKUP(L14,POA!$A$2:$C$25,3,0))</f>
        <v/>
      </c>
      <c r="N14" s="73" t="s">
        <v>229</v>
      </c>
      <c r="O14" s="73" t="str">
        <f>IF(ISERROR(VLOOKUP(N14,POA!$A$2:$F$25,4,0)),"",VLOOKUP(N14,POA!$A$2:$F$25,4,0))</f>
        <v/>
      </c>
      <c r="P14" s="75" t="str">
        <f>IF(ISERROR(VLOOKUP(L14,POA!$A$2:$C$25,2,0)),"",VLOOKUP(L14,POA!$A$2:$C$25,2,0))</f>
        <v/>
      </c>
      <c r="Q14" s="82"/>
      <c r="R14" s="81" t="str">
        <f>IF(Q14=0,"",IF(Q12&gt;=$R$9,"HABIL","NO HABIL"))</f>
        <v/>
      </c>
      <c r="S14" s="177"/>
      <c r="T14" s="81" t="str">
        <f t="shared" si="2"/>
        <v/>
      </c>
      <c r="U14" s="73" t="str">
        <f>IF(ISERROR(VLOOKUP(N14,POA!$A$2:$F$25,5,0)),"",VLOOKUP(N14,POA!$A$2:$F$25,5,0))</f>
        <v/>
      </c>
      <c r="V14" s="73"/>
      <c r="W14" s="81" t="str">
        <f t="shared" si="3"/>
        <v/>
      </c>
      <c r="X14" s="81"/>
      <c r="Y14" s="179">
        <f t="shared" ref="Y14:Y21" si="7">IF(ISERROR(F14/$Z$9),"",F14/$Z$9)</f>
        <v>0</v>
      </c>
      <c r="Z14" s="146" t="str">
        <f t="shared" ref="Z14:Z22" si="8">+IF(Y14&lt;$Z$10,"MIPYME","NO CUMPLE")</f>
        <v>MIPYME</v>
      </c>
      <c r="AA14" s="190"/>
      <c r="AB14" s="81" t="str">
        <f t="shared" si="4"/>
        <v/>
      </c>
      <c r="AC14" s="190"/>
      <c r="AD14" s="81" t="str">
        <f t="shared" si="5"/>
        <v/>
      </c>
      <c r="AE14" s="186"/>
    </row>
    <row r="15" spans="1:31" ht="14" hidden="1" x14ac:dyDescent="0.15">
      <c r="A15" s="195"/>
      <c r="B15" s="71" t="str">
        <f t="shared" si="0"/>
        <v/>
      </c>
      <c r="C15" s="136"/>
      <c r="D15" s="136"/>
      <c r="E15" s="70"/>
      <c r="F15" s="70"/>
      <c r="G15" s="70"/>
      <c r="H15" s="70"/>
      <c r="I15" s="70">
        <f t="shared" si="6"/>
        <v>0</v>
      </c>
      <c r="J15" s="70"/>
      <c r="K15" s="70"/>
      <c r="L15" s="228"/>
      <c r="M15" s="228" t="str">
        <f>IF(ISERROR(VLOOKUP(L15,POA!$A$2:$C$25,3,0)),"",VLOOKUP(L15,POA!$A$2:$C$25,3,0))</f>
        <v/>
      </c>
      <c r="N15" s="73"/>
      <c r="O15" s="73" t="str">
        <f>IF(ISERROR(VLOOKUP(N15,POA!$A$2:$F$25,4,0)),"",VLOOKUP(N15,POA!$A$2:$F$25,4,0))</f>
        <v/>
      </c>
      <c r="P15" s="75" t="str">
        <f>IF(ISERROR(VLOOKUP(L15,POA!$A$2:$C$25,2,0)),"",VLOOKUP(L15,POA!$A$2:$C$25,2,0))</f>
        <v/>
      </c>
      <c r="Q15" s="82"/>
      <c r="R15" s="81" t="str">
        <f>IF(Q15=0,"",IF(Q12&gt;=$R$9,"HABIL","NO HABIL"))</f>
        <v/>
      </c>
      <c r="S15" s="177"/>
      <c r="T15" s="81" t="str">
        <f t="shared" si="2"/>
        <v/>
      </c>
      <c r="U15" s="73" t="str">
        <f>IF(ISERROR(VLOOKUP(N15,POA!$A$2:$F$25,5,0)),"",VLOOKUP(N15,POA!$A$2:$F$25,5,0))</f>
        <v/>
      </c>
      <c r="V15" s="73"/>
      <c r="W15" s="81" t="str">
        <f t="shared" si="3"/>
        <v/>
      </c>
      <c r="X15" s="81"/>
      <c r="Y15" s="179">
        <f t="shared" si="7"/>
        <v>0</v>
      </c>
      <c r="Z15" s="146" t="str">
        <f t="shared" si="8"/>
        <v>MIPYME</v>
      </c>
      <c r="AA15" s="190"/>
      <c r="AB15" s="81" t="str">
        <f t="shared" si="4"/>
        <v/>
      </c>
      <c r="AC15" s="190"/>
      <c r="AD15" s="81" t="str">
        <f t="shared" si="5"/>
        <v/>
      </c>
      <c r="AE15" s="186"/>
    </row>
    <row r="16" spans="1:31" ht="18" hidden="1" customHeight="1" x14ac:dyDescent="0.15">
      <c r="A16" s="195"/>
      <c r="B16" s="71" t="str">
        <f t="shared" si="0"/>
        <v/>
      </c>
      <c r="C16" s="136"/>
      <c r="D16" s="136"/>
      <c r="E16" s="70" t="str">
        <f>IF(ISERROR(VLOOKUP(C16,#REF!,2,0)),"",VLOOKUP(C16,#REF!,2,0))</f>
        <v/>
      </c>
      <c r="F16" s="70"/>
      <c r="G16" s="70" t="str">
        <f>IF(ISERROR(VLOOKUP(C16,#REF!,4,0)),"",VLOOKUP(C16,#REF!,4,0))</f>
        <v/>
      </c>
      <c r="H16" s="70"/>
      <c r="I16" s="70">
        <f t="shared" ref="I16:I18" si="9">IF(ISERROR(F16-H16),"",F16-H16)</f>
        <v>0</v>
      </c>
      <c r="J16" s="70"/>
      <c r="K16" s="70"/>
      <c r="L16" s="228"/>
      <c r="M16" s="228" t="str">
        <f>IF(ISERROR(VLOOKUP(L16,POA!$A$2:$C$25,3,0)),"",VLOOKUP(L16,POA!$A$2:$C$25,3,0))</f>
        <v/>
      </c>
      <c r="N16" s="73"/>
      <c r="O16" s="73" t="str">
        <f>IF(ISERROR(VLOOKUP(N16,POA!$A$2:$F$25,4,0)),"",VLOOKUP(N16,POA!$A$2:$F$25,4,0))</f>
        <v/>
      </c>
      <c r="P16" s="75" t="str">
        <f>IF(ISERROR(VLOOKUP(L16,POA!$A$2:$C$25,2,0)),"",VLOOKUP(L16,POA!$A$2:$C$25,2,0))</f>
        <v/>
      </c>
      <c r="Q16" s="82"/>
      <c r="R16" s="81" t="str">
        <f>IF(L16=0,"",IF(Q12&gt;=$R$9,"HABIL","NO HABIL"))</f>
        <v/>
      </c>
      <c r="S16" s="177"/>
      <c r="T16" s="81" t="str">
        <f t="shared" si="2"/>
        <v/>
      </c>
      <c r="U16" s="73" t="str">
        <f>IF(ISERROR(VLOOKUP(N16,POA!$A$2:$F$25,5,0)),"",VLOOKUP(N16,POA!$A$2:$F$25,5,0))</f>
        <v/>
      </c>
      <c r="V16" s="73"/>
      <c r="W16" s="81" t="str">
        <f t="shared" si="3"/>
        <v/>
      </c>
      <c r="X16" s="81"/>
      <c r="Y16" s="179">
        <f t="shared" si="7"/>
        <v>0</v>
      </c>
      <c r="Z16" s="146" t="str">
        <f t="shared" si="8"/>
        <v>MIPYME</v>
      </c>
      <c r="AA16" s="190"/>
      <c r="AB16" s="81" t="str">
        <f t="shared" si="4"/>
        <v/>
      </c>
      <c r="AC16" s="190"/>
      <c r="AD16" s="81" t="str">
        <f t="shared" si="5"/>
        <v/>
      </c>
      <c r="AE16" s="186"/>
    </row>
    <row r="17" spans="2:31" ht="18" hidden="1" customHeight="1" x14ac:dyDescent="0.15">
      <c r="B17" s="71" t="str">
        <f t="shared" si="0"/>
        <v/>
      </c>
      <c r="C17" s="136"/>
      <c r="D17" s="136"/>
      <c r="E17" s="70" t="str">
        <f>IF(ISERROR(VLOOKUP(C17,#REF!,2,0)),"",VLOOKUP(C17,#REF!,2,0))</f>
        <v/>
      </c>
      <c r="F17" s="70"/>
      <c r="G17" s="70" t="str">
        <f>IF(ISERROR(VLOOKUP(C17,#REF!,4,0)),"",VLOOKUP(C17,#REF!,4,0))</f>
        <v/>
      </c>
      <c r="H17" s="70"/>
      <c r="I17" s="70">
        <f t="shared" si="9"/>
        <v>0</v>
      </c>
      <c r="J17" s="70"/>
      <c r="K17" s="70"/>
      <c r="L17" s="228"/>
      <c r="M17" s="228" t="str">
        <f>IF(ISERROR(VLOOKUP(L17,POA!$A$2:$C$25,3,0)),"",VLOOKUP(L17,POA!$A$2:$C$25,3,0))</f>
        <v/>
      </c>
      <c r="N17" s="73"/>
      <c r="O17" s="73" t="str">
        <f>IF(ISERROR(VLOOKUP(N17,POA!$A$2:$F$25,4,0)),"",VLOOKUP(N17,POA!$A$2:$F$25,4,0))</f>
        <v/>
      </c>
      <c r="P17" s="75" t="str">
        <f>IF(ISERROR(VLOOKUP(L17,POA!$A$2:$C$25,2,0)),"",VLOOKUP(L17,POA!$A$2:$C$25,2,0))</f>
        <v/>
      </c>
      <c r="Q17" s="82"/>
      <c r="R17" s="81" t="str">
        <f>IF(L17=0,"",IF(Q12&gt;=$R$9,"HABIL","NO HABIL"))</f>
        <v/>
      </c>
      <c r="S17" s="177"/>
      <c r="T17" s="81" t="str">
        <f t="shared" si="2"/>
        <v/>
      </c>
      <c r="U17" s="73" t="str">
        <f>IF(ISERROR(VLOOKUP(N17,POA!$A$2:$F$25,5,0)),"",VLOOKUP(N17,POA!$A$2:$F$25,5,0))</f>
        <v/>
      </c>
      <c r="V17" s="73"/>
      <c r="W17" s="81" t="str">
        <f t="shared" si="3"/>
        <v/>
      </c>
      <c r="X17" s="81"/>
      <c r="Y17" s="179">
        <f t="shared" si="7"/>
        <v>0</v>
      </c>
      <c r="Z17" s="146" t="str">
        <f t="shared" si="8"/>
        <v>MIPYME</v>
      </c>
      <c r="AA17" s="190"/>
      <c r="AB17" s="81" t="str">
        <f t="shared" si="4"/>
        <v/>
      </c>
      <c r="AC17" s="190"/>
      <c r="AD17" s="81" t="str">
        <f t="shared" si="5"/>
        <v/>
      </c>
      <c r="AE17" s="183"/>
    </row>
    <row r="18" spans="2:31" ht="18" hidden="1" customHeight="1" x14ac:dyDescent="0.15">
      <c r="B18" s="71" t="str">
        <f t="shared" si="0"/>
        <v/>
      </c>
      <c r="C18" s="136"/>
      <c r="D18" s="136"/>
      <c r="E18" s="70" t="str">
        <f>IF(ISERROR(VLOOKUP(C18,#REF!,2,0)),"",VLOOKUP(C18,#REF!,2,0))</f>
        <v/>
      </c>
      <c r="F18" s="70"/>
      <c r="G18" s="70" t="str">
        <f>IF(ISERROR(VLOOKUP(C18,#REF!,4,0)),"",VLOOKUP(C18,#REF!,4,0))</f>
        <v/>
      </c>
      <c r="H18" s="70"/>
      <c r="I18" s="70">
        <f t="shared" si="9"/>
        <v>0</v>
      </c>
      <c r="J18" s="70"/>
      <c r="K18" s="70"/>
      <c r="L18" s="228"/>
      <c r="M18" s="228" t="str">
        <f>IF(ISERROR(VLOOKUP(L18,POA!$A$2:$C$25,3,0)),"",VLOOKUP(L18,POA!$A$2:$C$25,3,0))</f>
        <v/>
      </c>
      <c r="N18" s="73"/>
      <c r="O18" s="73" t="str">
        <f>IF(ISERROR(VLOOKUP(N18,POA!$A$2:$F$25,4,0)),"",VLOOKUP(N18,POA!$A$2:$F$25,4,0))</f>
        <v/>
      </c>
      <c r="P18" s="75" t="str">
        <f>IF(ISERROR(VLOOKUP(L18,POA!$A$2:$C$25,2,0)),"",VLOOKUP(L18,POA!$A$2:$C$25,2,0))</f>
        <v/>
      </c>
      <c r="Q18" s="82"/>
      <c r="R18" s="81" t="str">
        <f>IF(L18=0,"",IF(Q12&gt;=$R$9,"HABIL","NO HABIL"))</f>
        <v/>
      </c>
      <c r="S18" s="177"/>
      <c r="T18" s="81" t="str">
        <f t="shared" si="2"/>
        <v/>
      </c>
      <c r="U18" s="73" t="str">
        <f>IF(ISERROR(VLOOKUP(N18,POA!$A$2:$F$25,5,0)),"",VLOOKUP(N18,POA!$A$2:$F$25,5,0))</f>
        <v/>
      </c>
      <c r="V18" s="73"/>
      <c r="W18" s="81" t="str">
        <f t="shared" si="3"/>
        <v/>
      </c>
      <c r="X18" s="81"/>
      <c r="Y18" s="179">
        <f t="shared" si="7"/>
        <v>0</v>
      </c>
      <c r="Z18" s="146" t="str">
        <f t="shared" si="8"/>
        <v>MIPYME</v>
      </c>
      <c r="AA18" s="190"/>
      <c r="AB18" s="81" t="str">
        <f t="shared" si="4"/>
        <v/>
      </c>
      <c r="AC18" s="190"/>
      <c r="AD18" s="81" t="str">
        <f t="shared" si="5"/>
        <v/>
      </c>
      <c r="AE18" s="186"/>
    </row>
    <row r="19" spans="2:31" ht="18" hidden="1" customHeight="1" x14ac:dyDescent="0.15">
      <c r="B19" s="71" t="str">
        <f>IF(C19="","",B18+0.1)</f>
        <v/>
      </c>
      <c r="C19" s="136"/>
      <c r="D19" s="136"/>
      <c r="E19" s="70" t="str">
        <f>IF(ISERROR(VLOOKUP(C19,#REF!,2,0)),"",VLOOKUP(C19,#REF!,2,0))</f>
        <v/>
      </c>
      <c r="F19" s="70"/>
      <c r="G19" s="70" t="str">
        <f>IF(ISERROR(VLOOKUP(C19,#REF!,4,0)),"",VLOOKUP(C19,#REF!,4,0))</f>
        <v/>
      </c>
      <c r="H19" s="70"/>
      <c r="I19" s="70">
        <f>IF(ISERROR(F19-H19),"",F19-H19)</f>
        <v>0</v>
      </c>
      <c r="J19" s="70"/>
      <c r="K19" s="70"/>
      <c r="L19" s="228"/>
      <c r="M19" s="228" t="str">
        <f>IF(ISERROR(VLOOKUP(L19,POA!$A$2:$C$25,3,0)),"",VLOOKUP(L19,POA!$A$2:$C$25,3,0))</f>
        <v/>
      </c>
      <c r="N19" s="73"/>
      <c r="O19" s="73" t="str">
        <f>IF(ISERROR(VLOOKUP(N19,POA!$A$2:$F$25,4,0)),"",VLOOKUP(N19,POA!$A$2:$F$25,4,0))</f>
        <v/>
      </c>
      <c r="P19" s="75" t="str">
        <f>IF(ISERROR(VLOOKUP(L19,POA!$A$2:$C$25,2,0)),"",VLOOKUP(L19,POA!$A$2:$C$25,2,0))</f>
        <v/>
      </c>
      <c r="Q19" s="82"/>
      <c r="R19" s="81" t="str">
        <f>IF(L19=0,"",IF(Q12&gt;=$R$9,"HABIL","NO HABIL"))</f>
        <v/>
      </c>
      <c r="S19" s="177"/>
      <c r="T19" s="81" t="str">
        <f t="shared" si="2"/>
        <v/>
      </c>
      <c r="U19" s="73" t="str">
        <f>IF(ISERROR(VLOOKUP(N19,POA!$A$2:$F$25,5,0)),"",VLOOKUP(N19,POA!$A$2:$F$25,5,0))</f>
        <v/>
      </c>
      <c r="V19" s="73"/>
      <c r="W19" s="81" t="str">
        <f t="shared" si="3"/>
        <v/>
      </c>
      <c r="X19" s="81"/>
      <c r="Y19" s="179">
        <f t="shared" si="7"/>
        <v>0</v>
      </c>
      <c r="Z19" s="146" t="str">
        <f t="shared" si="8"/>
        <v>MIPYME</v>
      </c>
      <c r="AA19" s="190"/>
      <c r="AB19" s="81" t="str">
        <f t="shared" si="4"/>
        <v/>
      </c>
      <c r="AC19" s="190"/>
      <c r="AD19" s="81" t="str">
        <f t="shared" si="5"/>
        <v/>
      </c>
      <c r="AE19" s="186"/>
    </row>
    <row r="20" spans="2:31" ht="18" hidden="1" customHeight="1" x14ac:dyDescent="0.15">
      <c r="B20" s="71" t="str">
        <f>IF(C20="","",B19+0.1)</f>
        <v/>
      </c>
      <c r="C20" s="136"/>
      <c r="D20" s="136"/>
      <c r="E20" s="70" t="str">
        <f>IF(ISERROR(VLOOKUP(C20,#REF!,2,0)),"",VLOOKUP(C20,#REF!,2,0))</f>
        <v/>
      </c>
      <c r="F20" s="70"/>
      <c r="G20" s="70" t="str">
        <f>IF(ISERROR(VLOOKUP(C20,#REF!,4,0)),"",VLOOKUP(C20,#REF!,4,0))</f>
        <v/>
      </c>
      <c r="H20" s="70"/>
      <c r="I20" s="70">
        <f>IF(ISERROR(F20-H20),"",F20-H20)</f>
        <v>0</v>
      </c>
      <c r="J20" s="70"/>
      <c r="K20" s="70"/>
      <c r="L20" s="228"/>
      <c r="M20" s="228" t="str">
        <f>IF(ISERROR(VLOOKUP(L20,POA!$A$2:$C$25,3,0)),"",VLOOKUP(L20,POA!$A$2:$C$25,3,0))</f>
        <v/>
      </c>
      <c r="N20" s="73"/>
      <c r="O20" s="73" t="str">
        <f>IF(ISERROR(VLOOKUP(N20,POA!$A$2:$F$25,4,0)),"",VLOOKUP(N20,POA!$A$2:$F$25,4,0))</f>
        <v/>
      </c>
      <c r="P20" s="75" t="str">
        <f>IF(ISERROR(VLOOKUP(L20,POA!$A$2:$C$25,2,0)),"",VLOOKUP(L20,POA!$A$2:$C$25,2,0))</f>
        <v/>
      </c>
      <c r="Q20" s="82"/>
      <c r="R20" s="81" t="str">
        <f>IF(L20=0,"",IF(Q12&gt;=$R$9,"HABIL","NO HABIL"))</f>
        <v/>
      </c>
      <c r="S20" s="177"/>
      <c r="T20" s="81" t="str">
        <f t="shared" si="2"/>
        <v/>
      </c>
      <c r="U20" s="73" t="str">
        <f>IF(ISERROR(VLOOKUP(N20,POA!$A$2:$F$25,5,0)),"",VLOOKUP(N20,POA!$A$2:$F$25,5,0))</f>
        <v/>
      </c>
      <c r="V20" s="73"/>
      <c r="W20" s="81" t="str">
        <f t="shared" si="3"/>
        <v/>
      </c>
      <c r="X20" s="81"/>
      <c r="Y20" s="179">
        <f t="shared" si="7"/>
        <v>0</v>
      </c>
      <c r="Z20" s="146" t="str">
        <f t="shared" si="8"/>
        <v>MIPYME</v>
      </c>
      <c r="AA20" s="190"/>
      <c r="AB20" s="81" t="str">
        <f t="shared" si="4"/>
        <v/>
      </c>
      <c r="AC20" s="190"/>
      <c r="AD20" s="81" t="str">
        <f t="shared" si="5"/>
        <v/>
      </c>
      <c r="AE20" s="183"/>
    </row>
    <row r="21" spans="2:31" ht="18" hidden="1" customHeight="1" x14ac:dyDescent="0.15">
      <c r="B21" s="71" t="str">
        <f>IF(C21="","",B20+0.1)</f>
        <v/>
      </c>
      <c r="C21" s="136"/>
      <c r="D21" s="136"/>
      <c r="E21" s="70" t="str">
        <f>IF(ISERROR(VLOOKUP(C21,#REF!,2,0)),"",VLOOKUP(C21,#REF!,2,0))</f>
        <v/>
      </c>
      <c r="F21" s="70"/>
      <c r="G21" s="70" t="str">
        <f>IF(ISERROR(VLOOKUP(C21,#REF!,4,0)),"",VLOOKUP(C21,#REF!,4,0))</f>
        <v/>
      </c>
      <c r="H21" s="70"/>
      <c r="I21" s="70">
        <f>IF(ISERROR(F21-H21),"",F21-H21)</f>
        <v>0</v>
      </c>
      <c r="J21" s="70"/>
      <c r="K21" s="70"/>
      <c r="L21" s="228"/>
      <c r="M21" s="228" t="str">
        <f>IF(ISERROR(VLOOKUP(L21,POA!$A$2:$C$25,3,0)),"",VLOOKUP(L21,POA!$A$2:$C$25,3,0))</f>
        <v/>
      </c>
      <c r="N21" s="73"/>
      <c r="O21" s="73" t="str">
        <f>IF(ISERROR(VLOOKUP(N21,POA!$A$2:$F$25,4,0)),"",VLOOKUP(N21,POA!$A$2:$F$25,4,0))</f>
        <v/>
      </c>
      <c r="P21" s="75" t="str">
        <f>IF(ISERROR(VLOOKUP(L21,POA!$A$2:$C$25,2,0)),"",VLOOKUP(L21,POA!$A$2:$C$25,2,0))</f>
        <v/>
      </c>
      <c r="Q21" s="82"/>
      <c r="R21" s="81" t="str">
        <f>IF(L21=0,"",IF(Q12&gt;=$R$9,"HABIL","NO HABIL"))</f>
        <v/>
      </c>
      <c r="S21" s="177"/>
      <c r="T21" s="81" t="str">
        <f t="shared" si="2"/>
        <v/>
      </c>
      <c r="U21" s="73" t="str">
        <f>IF(ISERROR(VLOOKUP(N21,POA!$A$2:$F$25,5,0)),"",VLOOKUP(N21,POA!$A$2:$F$25,5,0))</f>
        <v/>
      </c>
      <c r="V21" s="73"/>
      <c r="W21" s="81" t="str">
        <f t="shared" si="3"/>
        <v/>
      </c>
      <c r="X21" s="81"/>
      <c r="Y21" s="179">
        <f t="shared" si="7"/>
        <v>0</v>
      </c>
      <c r="Z21" s="146" t="str">
        <f t="shared" si="8"/>
        <v>MIPYME</v>
      </c>
      <c r="AA21" s="190"/>
      <c r="AB21" s="81" t="str">
        <f t="shared" si="4"/>
        <v/>
      </c>
      <c r="AC21" s="190"/>
      <c r="AD21" s="81" t="str">
        <f t="shared" si="5"/>
        <v/>
      </c>
      <c r="AE21" s="183"/>
    </row>
    <row r="22" spans="2:31" ht="18" hidden="1" customHeight="1" thickBot="1" x14ac:dyDescent="0.2">
      <c r="B22" s="111" t="str">
        <f>IF(C22="","",B21+0.1)</f>
        <v/>
      </c>
      <c r="C22" s="137"/>
      <c r="D22" s="137"/>
      <c r="E22" s="74" t="str">
        <f>IF(ISERROR(VLOOKUP(C22,#REF!,2,0)),"",VLOOKUP(C22,#REF!,2,0))</f>
        <v/>
      </c>
      <c r="F22" s="74"/>
      <c r="G22" s="74" t="str">
        <f>IF(ISERROR(VLOOKUP(C22,#REF!,4,0)),"",VLOOKUP(C22,#REF!,4,0))</f>
        <v/>
      </c>
      <c r="H22" s="74"/>
      <c r="I22" s="74">
        <f>IF(ISERROR(F22-H22),"",F22-H22)</f>
        <v>0</v>
      </c>
      <c r="J22" s="74"/>
      <c r="K22" s="74"/>
      <c r="L22" s="229"/>
      <c r="M22" s="229" t="str">
        <f>IF(ISERROR(VLOOKUP(L22,POA!$A$2:$C$25,3,0)),"",VLOOKUP(L22,POA!$A$2:$C$25,3,0))</f>
        <v/>
      </c>
      <c r="N22" s="88"/>
      <c r="O22" s="88" t="str">
        <f>IF(ISERROR(VLOOKUP(N22,POA!$A$2:$F$25,4,0)),"",VLOOKUP(N22,POA!$A$2:$F$25,4,0))</f>
        <v/>
      </c>
      <c r="P22" s="80" t="str">
        <f>IF(ISERROR(VLOOKUP(L22,POA!$A$2:$C$25,2,0)),"",VLOOKUP(L22,POA!$A$2:$C$25,2,0))</f>
        <v/>
      </c>
      <c r="Q22" s="90"/>
      <c r="R22" s="89" t="str">
        <f>IF(L22=0,"",IF(Q12&gt;=$R$9,"HABIL","NO HABIL"))</f>
        <v/>
      </c>
      <c r="S22" s="178"/>
      <c r="T22" s="89" t="str">
        <f t="shared" si="2"/>
        <v/>
      </c>
      <c r="U22" s="88" t="str">
        <f>IF(ISERROR(VLOOKUP(N22,POA!$A$2:$F$25,5,0)),"",VLOOKUP(N22,POA!$A$2:$F$25,5,0))</f>
        <v/>
      </c>
      <c r="V22" s="88"/>
      <c r="W22" s="89" t="str">
        <f t="shared" si="3"/>
        <v/>
      </c>
      <c r="X22" s="89"/>
      <c r="Y22" s="181">
        <f>IF(ISERROR(F22/$Z$9),"",F22/$Z$9)</f>
        <v>0</v>
      </c>
      <c r="Z22" s="147" t="str">
        <f t="shared" si="8"/>
        <v>MIPYME</v>
      </c>
      <c r="AA22" s="191"/>
      <c r="AB22" s="89" t="str">
        <f t="shared" si="4"/>
        <v/>
      </c>
      <c r="AC22" s="191"/>
      <c r="AD22" s="89" t="str">
        <f t="shared" si="5"/>
        <v/>
      </c>
      <c r="AE22" s="184"/>
    </row>
    <row r="23" spans="2:31" ht="18" customHeight="1" x14ac:dyDescent="0.15">
      <c r="B23" s="83">
        <v>2</v>
      </c>
      <c r="C23" s="84" t="s">
        <v>662</v>
      </c>
      <c r="D23" s="135">
        <f>IF(SUM(D24:D33)=0,"",SUM(D24:D33))</f>
        <v>1</v>
      </c>
      <c r="E23" s="85">
        <f>SUM(E24:E33)</f>
        <v>19310298148</v>
      </c>
      <c r="F23" s="85">
        <f>SUM(F24:F33)</f>
        <v>45979486554</v>
      </c>
      <c r="G23" s="85">
        <f>SUM(G24:G33)</f>
        <v>12152799048</v>
      </c>
      <c r="H23" s="85">
        <f>SUM(H24:H33)</f>
        <v>19900604620</v>
      </c>
      <c r="I23" s="85">
        <f>+F23-H23</f>
        <v>26078881934</v>
      </c>
      <c r="J23" s="85">
        <f>SUM(J24:J33)</f>
        <v>2831943682</v>
      </c>
      <c r="K23" s="85">
        <f>SUM(K24:K33)</f>
        <v>416206422</v>
      </c>
      <c r="L23" s="78">
        <v>1</v>
      </c>
      <c r="M23" s="78">
        <f>IF(ISERROR(VLOOKUP(L23,POA!$A$2:$C$25,3,0)),"",VLOOKUP(L23,POA!$A$2:$C$25,3,0))</f>
        <v>3</v>
      </c>
      <c r="N23" s="138" t="s">
        <v>229</v>
      </c>
      <c r="O23" s="78">
        <f>+SUM(O24:O33)</f>
        <v>0</v>
      </c>
      <c r="P23" s="79">
        <f>IF(ISERROR(VLOOKUP(L23,POA!$A$2:$C$25,2,0)),"",VLOOKUP(L23,POA!$A$2:$C$25,2,0))</f>
        <v>4167150295</v>
      </c>
      <c r="Q23" s="85">
        <f>SUM(E23/G23)</f>
        <v>1.5889588951261329</v>
      </c>
      <c r="R23" s="86" t="str">
        <f>IF(Q23=0,"",IF(Q23&gt;=$R$9,"HABIL","NO HABIL"))</f>
        <v>HABIL</v>
      </c>
      <c r="S23" s="176">
        <f>SUM(H23/F23)</f>
        <v>0.43281485095811145</v>
      </c>
      <c r="T23" s="86" t="str">
        <f>IF(S23=0,"",IF(S23&lt;=$T$9,"HABIL","NO HABIL"))</f>
        <v>HABIL</v>
      </c>
      <c r="U23" s="78">
        <f>+SUM(U24:U33)</f>
        <v>0</v>
      </c>
      <c r="V23" s="87">
        <f>SUM(J23/K23)</f>
        <v>6.8041806476498818</v>
      </c>
      <c r="W23" s="86" t="str">
        <f>IF(V23=0,"",IF(V23&gt;=$W$9,"HABIL","NO HABIL"))</f>
        <v>HABIL</v>
      </c>
      <c r="X23" s="86" t="str">
        <f>IF(R23=0,"",IF(R23="NO HABIL","NO HABIL",IF(T23="NO HABIL","NO HABIL",IF(W23="NO HABIL","NO HABIL",IF(W23="NO HABIL","NO HABIL","HABIL")))))</f>
        <v>HABIL</v>
      </c>
      <c r="Y23" s="180"/>
      <c r="Z23" s="145"/>
      <c r="AA23" s="176">
        <f>SUM(J23/I23)</f>
        <v>0.10859145300657581</v>
      </c>
      <c r="AB23" s="86" t="str">
        <f>IF(AA23=0,"",IF(AA23&gt;=$AB$9,"HABIL","NO HABIL"))</f>
        <v>HABIL</v>
      </c>
      <c r="AC23" s="176">
        <f>SUM(J23/F23)</f>
        <v>6.1591459458209936E-2</v>
      </c>
      <c r="AD23" s="86" t="str">
        <f>IF(AC23=0,"",IF(AC23&gt;=$AD$9,"HABIL","NO HABIL"))</f>
        <v>HABIL</v>
      </c>
      <c r="AE23" s="182" t="str">
        <f>IF(AB23=0,"",IF(AB23="NO HABIL","NO HABIL",IF(AD23="NO HABIL","NO HABIL",IF(AD23="NO HABIL","NO HABIL","HABIL"))))</f>
        <v>HABIL</v>
      </c>
    </row>
    <row r="24" spans="2:31" ht="18" customHeight="1" x14ac:dyDescent="0.15">
      <c r="B24" s="71">
        <f t="shared" ref="B24:B29" si="10">IF(C24="","",B23+0.1)</f>
        <v>2.1</v>
      </c>
      <c r="C24" s="267" t="s">
        <v>660</v>
      </c>
      <c r="D24" s="268">
        <v>0.5</v>
      </c>
      <c r="E24" s="269">
        <v>1893054765</v>
      </c>
      <c r="F24" s="269">
        <v>3289853791</v>
      </c>
      <c r="G24" s="269">
        <v>934408738</v>
      </c>
      <c r="H24" s="269">
        <v>1194026279</v>
      </c>
      <c r="I24" s="269">
        <f t="shared" ref="I24:I25" si="11">IF(ISERROR(F24-H24),"",F24-H24)</f>
        <v>2095827512</v>
      </c>
      <c r="J24" s="269">
        <v>325915411</v>
      </c>
      <c r="K24" s="269">
        <v>73151927</v>
      </c>
      <c r="L24" s="230"/>
      <c r="M24" s="230" t="str">
        <f>IF(ISERROR(VLOOKUP(L24,POA!$A$2:$C$25,3,0)),"",VLOOKUP(L24,POA!$A$2:$C$25,3,0))</f>
        <v/>
      </c>
      <c r="N24" s="73" t="s">
        <v>229</v>
      </c>
      <c r="O24" s="73" t="str">
        <f>IF(ISERROR(VLOOKUP(N24,POA!$A$2:$F$25,4,0)),"",VLOOKUP(N24,POA!$A$2:$F$25,4,0))</f>
        <v/>
      </c>
      <c r="P24" s="75" t="str">
        <f>IF(ISERROR(VLOOKUP(L24,POA!$A$2:$C$25,2,0)),"",VLOOKUP(L24,POA!$A$2:$C$25,2,0))</f>
        <v/>
      </c>
      <c r="Q24" s="82"/>
      <c r="R24" s="81" t="str">
        <f>IF(Q24=0,"",IF(Q23&gt;=$R$9,"HABIL","NO HABIL"))</f>
        <v/>
      </c>
      <c r="S24" s="177"/>
      <c r="T24" s="81" t="str">
        <f t="shared" ref="T24:T33" si="12">IF(S24=0,"",IF(S24&lt;=$T$9,"HABIL","NO HABIL"))</f>
        <v/>
      </c>
      <c r="U24" s="73" t="str">
        <f>IF(ISERROR(VLOOKUP(N24,POA!$A$2:$F$25,5,0)),"",VLOOKUP(N24,POA!$A$2:$F$25,5,0))</f>
        <v/>
      </c>
      <c r="V24" s="73"/>
      <c r="W24" s="81" t="str">
        <f t="shared" ref="W24:W33" si="13">IF(V24=0,"",IF(V24&gt;=$W$9,"HABIL","NO HABIL"))</f>
        <v/>
      </c>
      <c r="X24" s="81"/>
      <c r="Y24" s="179">
        <f>IF(ISERROR(F24/$Z$9),"",F24/$Z$9)</f>
        <v>5805.2828498323624</v>
      </c>
      <c r="Z24" s="146" t="str">
        <f>+IF(Y24&lt;$Z$10,"MIPYME","NO CUMPLE")</f>
        <v>MIPYME</v>
      </c>
      <c r="AA24" s="190"/>
      <c r="AB24" s="81" t="str">
        <f t="shared" ref="AB24:AB33" si="14">IF(AA24=0,"",IF(AA24&gt;=$AB$9,"HABIL","NO HABIL"))</f>
        <v/>
      </c>
      <c r="AC24" s="190"/>
      <c r="AD24" s="81" t="str">
        <f t="shared" ref="AD24:AD33" si="15">IF(AC24=0,"",IF(AC24&gt;=$AD$9,"HABIL","NO HABIL"))</f>
        <v/>
      </c>
      <c r="AE24" s="185"/>
    </row>
    <row r="25" spans="2:31" ht="18" customHeight="1" x14ac:dyDescent="0.15">
      <c r="B25" s="71">
        <f t="shared" si="10"/>
        <v>2.2000000000000002</v>
      </c>
      <c r="C25" s="268" t="s">
        <v>661</v>
      </c>
      <c r="D25" s="268">
        <v>0.5</v>
      </c>
      <c r="E25" s="269">
        <v>17417243383</v>
      </c>
      <c r="F25" s="269">
        <v>42689632763</v>
      </c>
      <c r="G25" s="269">
        <v>11218390310</v>
      </c>
      <c r="H25" s="269">
        <v>18706578341</v>
      </c>
      <c r="I25" s="269">
        <f t="shared" si="11"/>
        <v>23983054422</v>
      </c>
      <c r="J25" s="269">
        <v>2506028271</v>
      </c>
      <c r="K25" s="269">
        <v>343054495</v>
      </c>
      <c r="L25" s="228"/>
      <c r="M25" s="228" t="str">
        <f>IF(ISERROR(VLOOKUP(L25,POA!$A$2:$C$25,3,0)),"",VLOOKUP(L25,POA!$A$2:$C$25,3,0))</f>
        <v/>
      </c>
      <c r="N25" s="73" t="s">
        <v>229</v>
      </c>
      <c r="O25" s="73" t="str">
        <f>IF(ISERROR(VLOOKUP(N25,POA!$A$2:$F$25,4,0)),"",VLOOKUP(N25,POA!$A$2:$F$25,4,0))</f>
        <v/>
      </c>
      <c r="P25" s="75" t="str">
        <f>IF(ISERROR(VLOOKUP(L25,POA!$A$2:$C$25,2,0)),"",VLOOKUP(L25,POA!$A$2:$C$25,2,0))</f>
        <v/>
      </c>
      <c r="Q25" s="82"/>
      <c r="R25" s="81" t="str">
        <f>IF(Q25=0,"",IF(Q23&gt;=$R$9,"HABIL","NO HABIL"))</f>
        <v/>
      </c>
      <c r="S25" s="177"/>
      <c r="T25" s="81" t="str">
        <f t="shared" si="12"/>
        <v/>
      </c>
      <c r="U25" s="73" t="str">
        <f>IF(ISERROR(VLOOKUP(N25,POA!$A$2:$F$25,5,0)),"",VLOOKUP(N25,POA!$A$2:$F$25,5,0))</f>
        <v/>
      </c>
      <c r="V25" s="73"/>
      <c r="W25" s="81" t="str">
        <f t="shared" si="13"/>
        <v/>
      </c>
      <c r="X25" s="81"/>
      <c r="Y25" s="179">
        <f t="shared" ref="Y25:Y32" si="16">IF(ISERROR(F25/$Z$9),"",F25/$Z$9)</f>
        <v>75330.214863243338</v>
      </c>
      <c r="Z25" s="146" t="str">
        <f t="shared" ref="Z25:Z33" si="17">+IF(Y25&lt;$Z$10,"MIPYME","NO CUMPLE")</f>
        <v>NO CUMPLE</v>
      </c>
      <c r="AA25" s="190"/>
      <c r="AB25" s="81" t="str">
        <f t="shared" si="14"/>
        <v/>
      </c>
      <c r="AC25" s="190"/>
      <c r="AD25" s="81" t="str">
        <f t="shared" si="15"/>
        <v/>
      </c>
      <c r="AE25" s="186"/>
    </row>
    <row r="26" spans="2:31" ht="18" customHeight="1" thickBot="1" x14ac:dyDescent="0.2">
      <c r="B26" s="71" t="str">
        <f t="shared" si="10"/>
        <v/>
      </c>
      <c r="C26" s="136"/>
      <c r="D26" s="136"/>
      <c r="E26" s="70"/>
      <c r="F26" s="70"/>
      <c r="G26" s="70"/>
      <c r="H26" s="70"/>
      <c r="I26" s="70">
        <f t="shared" ref="I26:I29" si="18">IF(ISERROR(F26-H26),"",F26-H26)</f>
        <v>0</v>
      </c>
      <c r="J26" s="70"/>
      <c r="K26" s="70"/>
      <c r="L26" s="228"/>
      <c r="M26" s="228" t="str">
        <f>IF(ISERROR(VLOOKUP(L26,POA!$A$2:$C$25,3,0)),"",VLOOKUP(L26,POA!$A$2:$C$25,3,0))</f>
        <v/>
      </c>
      <c r="N26" s="73"/>
      <c r="O26" s="73" t="str">
        <f>IF(ISERROR(VLOOKUP(N26,POA!$A$2:$F$25,4,0)),"",VLOOKUP(N26,POA!$A$2:$F$25,4,0))</f>
        <v/>
      </c>
      <c r="P26" s="75" t="str">
        <f>IF(ISERROR(VLOOKUP(L26,POA!$A$2:$C$25,2,0)),"",VLOOKUP(L26,POA!$A$2:$C$25,2,0))</f>
        <v/>
      </c>
      <c r="Q26" s="82"/>
      <c r="R26" s="81" t="str">
        <f>IF(Q26=0,"",IF(Q23&gt;=$R$9,"HABIL","NO HABIL"))</f>
        <v/>
      </c>
      <c r="S26" s="177"/>
      <c r="T26" s="81" t="str">
        <f t="shared" si="12"/>
        <v/>
      </c>
      <c r="U26" s="73" t="str">
        <f>IF(ISERROR(VLOOKUP(N26,POA!$A$2:$F$25,5,0)),"",VLOOKUP(N26,POA!$A$2:$F$25,5,0))</f>
        <v/>
      </c>
      <c r="V26" s="73"/>
      <c r="W26" s="81" t="str">
        <f t="shared" si="13"/>
        <v/>
      </c>
      <c r="X26" s="81"/>
      <c r="Y26" s="179">
        <f t="shared" si="16"/>
        <v>0</v>
      </c>
      <c r="Z26" s="146" t="str">
        <f t="shared" si="17"/>
        <v>MIPYME</v>
      </c>
      <c r="AA26" s="190"/>
      <c r="AB26" s="81" t="str">
        <f t="shared" si="14"/>
        <v/>
      </c>
      <c r="AC26" s="190"/>
      <c r="AD26" s="81" t="str">
        <f t="shared" si="15"/>
        <v/>
      </c>
      <c r="AE26" s="186"/>
    </row>
    <row r="27" spans="2:31" ht="18" hidden="1" customHeight="1" x14ac:dyDescent="0.15">
      <c r="B27" s="71" t="str">
        <f t="shared" si="10"/>
        <v/>
      </c>
      <c r="C27" s="136"/>
      <c r="D27" s="136"/>
      <c r="E27" s="70" t="str">
        <f>IF(ISERROR(VLOOKUP(C27,#REF!,2,0)),"",VLOOKUP(C27,#REF!,2,0))</f>
        <v/>
      </c>
      <c r="F27" s="70"/>
      <c r="G27" s="70" t="str">
        <f>IF(ISERROR(VLOOKUP(C27,#REF!,4,0)),"",VLOOKUP(C27,#REF!,4,0))</f>
        <v/>
      </c>
      <c r="H27" s="70"/>
      <c r="I27" s="70">
        <f t="shared" si="18"/>
        <v>0</v>
      </c>
      <c r="J27" s="70"/>
      <c r="K27" s="70"/>
      <c r="L27" s="228"/>
      <c r="M27" s="228" t="str">
        <f>IF(ISERROR(VLOOKUP(L27,POA!$A$2:$C$25,3,0)),"",VLOOKUP(L27,POA!$A$2:$C$25,3,0))</f>
        <v/>
      </c>
      <c r="N27" s="73"/>
      <c r="O27" s="73" t="str">
        <f>IF(ISERROR(VLOOKUP(N27,POA!$A$2:$F$25,4,0)),"",VLOOKUP(N27,POA!$A$2:$F$25,4,0))</f>
        <v/>
      </c>
      <c r="P27" s="75" t="str">
        <f>IF(ISERROR(VLOOKUP(L27,POA!$A$2:$C$25,2,0)),"",VLOOKUP(L27,POA!$A$2:$C$25,2,0))</f>
        <v/>
      </c>
      <c r="Q27" s="82"/>
      <c r="R27" s="81" t="str">
        <f>IF(L27=0,"",IF(Q23&gt;=$R$9,"HABIL","NO HABIL"))</f>
        <v/>
      </c>
      <c r="S27" s="177"/>
      <c r="T27" s="81" t="str">
        <f t="shared" si="12"/>
        <v/>
      </c>
      <c r="U27" s="73" t="str">
        <f>IF(ISERROR(VLOOKUP(N27,POA!$A$2:$F$25,5,0)),"",VLOOKUP(N27,POA!$A$2:$F$25,5,0))</f>
        <v/>
      </c>
      <c r="V27" s="73"/>
      <c r="W27" s="81" t="str">
        <f t="shared" si="13"/>
        <v/>
      </c>
      <c r="X27" s="81"/>
      <c r="Y27" s="179">
        <f t="shared" si="16"/>
        <v>0</v>
      </c>
      <c r="Z27" s="146" t="str">
        <f t="shared" si="17"/>
        <v>MIPYME</v>
      </c>
      <c r="AA27" s="190"/>
      <c r="AB27" s="81" t="str">
        <f t="shared" si="14"/>
        <v/>
      </c>
      <c r="AC27" s="190"/>
      <c r="AD27" s="81" t="str">
        <f t="shared" si="15"/>
        <v/>
      </c>
      <c r="AE27" s="186"/>
    </row>
    <row r="28" spans="2:31" ht="18" hidden="1" customHeight="1" x14ac:dyDescent="0.15">
      <c r="B28" s="71" t="str">
        <f t="shared" si="10"/>
        <v/>
      </c>
      <c r="C28" s="136"/>
      <c r="D28" s="136"/>
      <c r="E28" s="70" t="str">
        <f>IF(ISERROR(VLOOKUP(C28,#REF!,2,0)),"",VLOOKUP(C28,#REF!,2,0))</f>
        <v/>
      </c>
      <c r="F28" s="70"/>
      <c r="G28" s="70" t="str">
        <f>IF(ISERROR(VLOOKUP(C28,#REF!,4,0)),"",VLOOKUP(C28,#REF!,4,0))</f>
        <v/>
      </c>
      <c r="H28" s="70"/>
      <c r="I28" s="70">
        <f t="shared" si="18"/>
        <v>0</v>
      </c>
      <c r="J28" s="70"/>
      <c r="K28" s="70"/>
      <c r="L28" s="228"/>
      <c r="M28" s="228" t="str">
        <f>IF(ISERROR(VLOOKUP(L28,POA!$A$2:$C$25,3,0)),"",VLOOKUP(L28,POA!$A$2:$C$25,3,0))</f>
        <v/>
      </c>
      <c r="N28" s="73"/>
      <c r="O28" s="73" t="str">
        <f>IF(ISERROR(VLOOKUP(N28,POA!$A$2:$F$25,4,0)),"",VLOOKUP(N28,POA!$A$2:$F$25,4,0))</f>
        <v/>
      </c>
      <c r="P28" s="75" t="str">
        <f>IF(ISERROR(VLOOKUP(L28,POA!$A$2:$C$25,2,0)),"",VLOOKUP(L28,POA!$A$2:$C$25,2,0))</f>
        <v/>
      </c>
      <c r="Q28" s="82"/>
      <c r="R28" s="81" t="str">
        <f>IF(L28=0,"",IF(Q23&gt;=$R$9,"HABIL","NO HABIL"))</f>
        <v/>
      </c>
      <c r="S28" s="177"/>
      <c r="T28" s="81" t="str">
        <f t="shared" si="12"/>
        <v/>
      </c>
      <c r="U28" s="73" t="str">
        <f>IF(ISERROR(VLOOKUP(N28,POA!$A$2:$F$25,5,0)),"",VLOOKUP(N28,POA!$A$2:$F$25,5,0))</f>
        <v/>
      </c>
      <c r="V28" s="73"/>
      <c r="W28" s="81" t="str">
        <f t="shared" si="13"/>
        <v/>
      </c>
      <c r="X28" s="81"/>
      <c r="Y28" s="179">
        <f t="shared" si="16"/>
        <v>0</v>
      </c>
      <c r="Z28" s="146" t="str">
        <f t="shared" si="17"/>
        <v>MIPYME</v>
      </c>
      <c r="AA28" s="190"/>
      <c r="AB28" s="81" t="str">
        <f t="shared" si="14"/>
        <v/>
      </c>
      <c r="AC28" s="190"/>
      <c r="AD28" s="81" t="str">
        <f t="shared" si="15"/>
        <v/>
      </c>
      <c r="AE28" s="183"/>
    </row>
    <row r="29" spans="2:31" ht="18" hidden="1" customHeight="1" x14ac:dyDescent="0.15">
      <c r="B29" s="71" t="str">
        <f t="shared" si="10"/>
        <v/>
      </c>
      <c r="C29" s="136"/>
      <c r="D29" s="136"/>
      <c r="E29" s="70" t="str">
        <f>IF(ISERROR(VLOOKUP(C29,#REF!,2,0)),"",VLOOKUP(C29,#REF!,2,0))</f>
        <v/>
      </c>
      <c r="F29" s="70"/>
      <c r="G29" s="70" t="str">
        <f>IF(ISERROR(VLOOKUP(C29,#REF!,4,0)),"",VLOOKUP(C29,#REF!,4,0))</f>
        <v/>
      </c>
      <c r="H29" s="70"/>
      <c r="I29" s="70">
        <f t="shared" si="18"/>
        <v>0</v>
      </c>
      <c r="J29" s="70"/>
      <c r="K29" s="70"/>
      <c r="L29" s="228"/>
      <c r="M29" s="228" t="str">
        <f>IF(ISERROR(VLOOKUP(L29,POA!$A$2:$C$25,3,0)),"",VLOOKUP(L29,POA!$A$2:$C$25,3,0))</f>
        <v/>
      </c>
      <c r="N29" s="73"/>
      <c r="O29" s="73" t="str">
        <f>IF(ISERROR(VLOOKUP(N29,POA!$A$2:$F$25,4,0)),"",VLOOKUP(N29,POA!$A$2:$F$25,4,0))</f>
        <v/>
      </c>
      <c r="P29" s="75" t="str">
        <f>IF(ISERROR(VLOOKUP(L29,POA!$A$2:$C$25,2,0)),"",VLOOKUP(L29,POA!$A$2:$C$25,2,0))</f>
        <v/>
      </c>
      <c r="Q29" s="82"/>
      <c r="R29" s="81" t="str">
        <f>IF(L29=0,"",IF(Q23&gt;=$R$9,"HABIL","NO HABIL"))</f>
        <v/>
      </c>
      <c r="S29" s="177"/>
      <c r="T29" s="81" t="str">
        <f t="shared" si="12"/>
        <v/>
      </c>
      <c r="U29" s="73" t="str">
        <f>IF(ISERROR(VLOOKUP(N29,POA!$A$2:$F$25,5,0)),"",VLOOKUP(N29,POA!$A$2:$F$25,5,0))</f>
        <v/>
      </c>
      <c r="V29" s="73"/>
      <c r="W29" s="81" t="str">
        <f t="shared" si="13"/>
        <v/>
      </c>
      <c r="X29" s="81"/>
      <c r="Y29" s="179">
        <f t="shared" si="16"/>
        <v>0</v>
      </c>
      <c r="Z29" s="146" t="str">
        <f t="shared" si="17"/>
        <v>MIPYME</v>
      </c>
      <c r="AA29" s="190"/>
      <c r="AB29" s="81" t="str">
        <f t="shared" si="14"/>
        <v/>
      </c>
      <c r="AC29" s="190"/>
      <c r="AD29" s="81" t="str">
        <f t="shared" si="15"/>
        <v/>
      </c>
      <c r="AE29" s="186"/>
    </row>
    <row r="30" spans="2:31" ht="18" hidden="1" customHeight="1" x14ac:dyDescent="0.15">
      <c r="B30" s="71" t="str">
        <f>IF(C30="","",B29+0.1)</f>
        <v/>
      </c>
      <c r="C30" s="136"/>
      <c r="D30" s="136"/>
      <c r="E30" s="70" t="str">
        <f>IF(ISERROR(VLOOKUP(C30,#REF!,2,0)),"",VLOOKUP(C30,#REF!,2,0))</f>
        <v/>
      </c>
      <c r="F30" s="70"/>
      <c r="G30" s="70" t="str">
        <f>IF(ISERROR(VLOOKUP(C30,#REF!,4,0)),"",VLOOKUP(C30,#REF!,4,0))</f>
        <v/>
      </c>
      <c r="H30" s="70"/>
      <c r="I30" s="70">
        <f>IF(ISERROR(F30-H30),"",F30-H30)</f>
        <v>0</v>
      </c>
      <c r="J30" s="70"/>
      <c r="K30" s="70"/>
      <c r="L30" s="228"/>
      <c r="M30" s="228" t="str">
        <f>IF(ISERROR(VLOOKUP(L30,POA!$A$2:$C$25,3,0)),"",VLOOKUP(L30,POA!$A$2:$C$25,3,0))</f>
        <v/>
      </c>
      <c r="N30" s="73"/>
      <c r="O30" s="73" t="str">
        <f>IF(ISERROR(VLOOKUP(N30,POA!$A$2:$F$25,4,0)),"",VLOOKUP(N30,POA!$A$2:$F$25,4,0))</f>
        <v/>
      </c>
      <c r="P30" s="75" t="str">
        <f>IF(ISERROR(VLOOKUP(L30,POA!$A$2:$C$25,2,0)),"",VLOOKUP(L30,POA!$A$2:$C$25,2,0))</f>
        <v/>
      </c>
      <c r="Q30" s="82"/>
      <c r="R30" s="81" t="str">
        <f>IF(L30=0,"",IF(Q23&gt;=$R$9,"HABIL","NO HABIL"))</f>
        <v/>
      </c>
      <c r="S30" s="177"/>
      <c r="T30" s="81" t="str">
        <f t="shared" si="12"/>
        <v/>
      </c>
      <c r="U30" s="73" t="str">
        <f>IF(ISERROR(VLOOKUP(N30,POA!$A$2:$F$25,5,0)),"",VLOOKUP(N30,POA!$A$2:$F$25,5,0))</f>
        <v/>
      </c>
      <c r="V30" s="73"/>
      <c r="W30" s="81" t="str">
        <f t="shared" si="13"/>
        <v/>
      </c>
      <c r="X30" s="81"/>
      <c r="Y30" s="179">
        <f t="shared" si="16"/>
        <v>0</v>
      </c>
      <c r="Z30" s="146" t="str">
        <f t="shared" si="17"/>
        <v>MIPYME</v>
      </c>
      <c r="AA30" s="190"/>
      <c r="AB30" s="81" t="str">
        <f t="shared" si="14"/>
        <v/>
      </c>
      <c r="AC30" s="190"/>
      <c r="AD30" s="81" t="str">
        <f t="shared" si="15"/>
        <v/>
      </c>
      <c r="AE30" s="186"/>
    </row>
    <row r="31" spans="2:31" ht="18" hidden="1" customHeight="1" x14ac:dyDescent="0.15">
      <c r="B31" s="71" t="str">
        <f>IF(C31="","",B30+0.1)</f>
        <v/>
      </c>
      <c r="C31" s="136"/>
      <c r="D31" s="136"/>
      <c r="E31" s="70" t="str">
        <f>IF(ISERROR(VLOOKUP(C31,#REF!,2,0)),"",VLOOKUP(C31,#REF!,2,0))</f>
        <v/>
      </c>
      <c r="F31" s="70"/>
      <c r="G31" s="70" t="str">
        <f>IF(ISERROR(VLOOKUP(C31,#REF!,4,0)),"",VLOOKUP(C31,#REF!,4,0))</f>
        <v/>
      </c>
      <c r="H31" s="70"/>
      <c r="I31" s="70">
        <f>IF(ISERROR(F31-H31),"",F31-H31)</f>
        <v>0</v>
      </c>
      <c r="J31" s="70"/>
      <c r="K31" s="70"/>
      <c r="L31" s="228"/>
      <c r="M31" s="228" t="str">
        <f>IF(ISERROR(VLOOKUP(L31,POA!$A$2:$C$25,3,0)),"",VLOOKUP(L31,POA!$A$2:$C$25,3,0))</f>
        <v/>
      </c>
      <c r="N31" s="73"/>
      <c r="O31" s="73" t="str">
        <f>IF(ISERROR(VLOOKUP(N31,POA!$A$2:$F$25,4,0)),"",VLOOKUP(N31,POA!$A$2:$F$25,4,0))</f>
        <v/>
      </c>
      <c r="P31" s="75" t="str">
        <f>IF(ISERROR(VLOOKUP(L31,POA!$A$2:$C$25,2,0)),"",VLOOKUP(L31,POA!$A$2:$C$25,2,0))</f>
        <v/>
      </c>
      <c r="Q31" s="82"/>
      <c r="R31" s="81" t="str">
        <f>IF(L31=0,"",IF(Q23&gt;=$R$9,"HABIL","NO HABIL"))</f>
        <v/>
      </c>
      <c r="S31" s="177"/>
      <c r="T31" s="81" t="str">
        <f t="shared" si="12"/>
        <v/>
      </c>
      <c r="U31" s="73" t="str">
        <f>IF(ISERROR(VLOOKUP(N31,POA!$A$2:$F$25,5,0)),"",VLOOKUP(N31,POA!$A$2:$F$25,5,0))</f>
        <v/>
      </c>
      <c r="V31" s="73"/>
      <c r="W31" s="81" t="str">
        <f t="shared" si="13"/>
        <v/>
      </c>
      <c r="X31" s="81"/>
      <c r="Y31" s="179">
        <f t="shared" si="16"/>
        <v>0</v>
      </c>
      <c r="Z31" s="146" t="str">
        <f t="shared" si="17"/>
        <v>MIPYME</v>
      </c>
      <c r="AA31" s="190"/>
      <c r="AB31" s="81" t="str">
        <f t="shared" si="14"/>
        <v/>
      </c>
      <c r="AC31" s="190"/>
      <c r="AD31" s="81" t="str">
        <f t="shared" si="15"/>
        <v/>
      </c>
      <c r="AE31" s="183"/>
    </row>
    <row r="32" spans="2:31" ht="18" hidden="1" customHeight="1" x14ac:dyDescent="0.15">
      <c r="B32" s="71" t="str">
        <f>IF(C32="","",B31+0.1)</f>
        <v/>
      </c>
      <c r="C32" s="136"/>
      <c r="D32" s="136"/>
      <c r="E32" s="70" t="str">
        <f>IF(ISERROR(VLOOKUP(C32,#REF!,2,0)),"",VLOOKUP(C32,#REF!,2,0))</f>
        <v/>
      </c>
      <c r="F32" s="70"/>
      <c r="G32" s="70" t="str">
        <f>IF(ISERROR(VLOOKUP(C32,#REF!,4,0)),"",VLOOKUP(C32,#REF!,4,0))</f>
        <v/>
      </c>
      <c r="H32" s="70"/>
      <c r="I32" s="70">
        <f>IF(ISERROR(F32-H32),"",F32-H32)</f>
        <v>0</v>
      </c>
      <c r="J32" s="70"/>
      <c r="K32" s="70"/>
      <c r="L32" s="228"/>
      <c r="M32" s="228" t="str">
        <f>IF(ISERROR(VLOOKUP(L32,POA!$A$2:$C$25,3,0)),"",VLOOKUP(L32,POA!$A$2:$C$25,3,0))</f>
        <v/>
      </c>
      <c r="N32" s="73"/>
      <c r="O32" s="73" t="str">
        <f>IF(ISERROR(VLOOKUP(N32,POA!$A$2:$F$25,4,0)),"",VLOOKUP(N32,POA!$A$2:$F$25,4,0))</f>
        <v/>
      </c>
      <c r="P32" s="75" t="str">
        <f>IF(ISERROR(VLOOKUP(L32,POA!$A$2:$C$25,2,0)),"",VLOOKUP(L32,POA!$A$2:$C$25,2,0))</f>
        <v/>
      </c>
      <c r="Q32" s="82"/>
      <c r="R32" s="81" t="str">
        <f>IF(L32=0,"",IF(Q23&gt;=$R$9,"HABIL","NO HABIL"))</f>
        <v/>
      </c>
      <c r="S32" s="177"/>
      <c r="T32" s="81" t="str">
        <f t="shared" si="12"/>
        <v/>
      </c>
      <c r="U32" s="73" t="str">
        <f>IF(ISERROR(VLOOKUP(N32,POA!$A$2:$F$25,5,0)),"",VLOOKUP(N32,POA!$A$2:$F$25,5,0))</f>
        <v/>
      </c>
      <c r="V32" s="73"/>
      <c r="W32" s="81" t="str">
        <f t="shared" si="13"/>
        <v/>
      </c>
      <c r="X32" s="81"/>
      <c r="Y32" s="179">
        <f t="shared" si="16"/>
        <v>0</v>
      </c>
      <c r="Z32" s="146" t="str">
        <f t="shared" si="17"/>
        <v>MIPYME</v>
      </c>
      <c r="AA32" s="190"/>
      <c r="AB32" s="81" t="str">
        <f t="shared" si="14"/>
        <v/>
      </c>
      <c r="AC32" s="190"/>
      <c r="AD32" s="81" t="str">
        <f t="shared" si="15"/>
        <v/>
      </c>
      <c r="AE32" s="183"/>
    </row>
    <row r="33" spans="2:31" ht="18" hidden="1" customHeight="1" thickBot="1" x14ac:dyDescent="0.2">
      <c r="B33" s="111" t="str">
        <f>IF(C33="","",B32+0.1)</f>
        <v/>
      </c>
      <c r="C33" s="137"/>
      <c r="D33" s="137"/>
      <c r="E33" s="74" t="str">
        <f>IF(ISERROR(VLOOKUP(C33,#REF!,2,0)),"",VLOOKUP(C33,#REF!,2,0))</f>
        <v/>
      </c>
      <c r="F33" s="74"/>
      <c r="G33" s="74" t="str">
        <f>IF(ISERROR(VLOOKUP(C33,#REF!,4,0)),"",VLOOKUP(C33,#REF!,4,0))</f>
        <v/>
      </c>
      <c r="H33" s="74"/>
      <c r="I33" s="74">
        <f>IF(ISERROR(F33-H33),"",F33-H33)</f>
        <v>0</v>
      </c>
      <c r="J33" s="74"/>
      <c r="K33" s="74"/>
      <c r="L33" s="229"/>
      <c r="M33" s="229" t="str">
        <f>IF(ISERROR(VLOOKUP(L33,POA!$A$2:$C$25,3,0)),"",VLOOKUP(L33,POA!$A$2:$C$25,3,0))</f>
        <v/>
      </c>
      <c r="N33" s="88"/>
      <c r="O33" s="88" t="str">
        <f>IF(ISERROR(VLOOKUP(N33,POA!$A$2:$F$25,4,0)),"",VLOOKUP(N33,POA!$A$2:$F$25,4,0))</f>
        <v/>
      </c>
      <c r="P33" s="80" t="str">
        <f>IF(ISERROR(VLOOKUP(L33,POA!$A$2:$C$25,2,0)),"",VLOOKUP(L33,POA!$A$2:$C$25,2,0))</f>
        <v/>
      </c>
      <c r="Q33" s="90"/>
      <c r="R33" s="89" t="str">
        <f>IF(L33=0,"",IF(Q23&gt;=$R$9,"HABIL","NO HABIL"))</f>
        <v/>
      </c>
      <c r="S33" s="178"/>
      <c r="T33" s="89" t="str">
        <f t="shared" si="12"/>
        <v/>
      </c>
      <c r="U33" s="88" t="str">
        <f>IF(ISERROR(VLOOKUP(N33,POA!$A$2:$F$25,5,0)),"",VLOOKUP(N33,POA!$A$2:$F$25,5,0))</f>
        <v/>
      </c>
      <c r="V33" s="88"/>
      <c r="W33" s="89" t="str">
        <f t="shared" si="13"/>
        <v/>
      </c>
      <c r="X33" s="89"/>
      <c r="Y33" s="181">
        <f>IF(ISERROR(F33/$Z$9),"",F33/$Z$9)</f>
        <v>0</v>
      </c>
      <c r="Z33" s="147" t="str">
        <f t="shared" si="17"/>
        <v>MIPYME</v>
      </c>
      <c r="AA33" s="191"/>
      <c r="AB33" s="89" t="str">
        <f t="shared" si="14"/>
        <v/>
      </c>
      <c r="AC33" s="191"/>
      <c r="AD33" s="89" t="str">
        <f t="shared" si="15"/>
        <v/>
      </c>
      <c r="AE33" s="184"/>
    </row>
    <row r="34" spans="2:31" ht="30" x14ac:dyDescent="0.15">
      <c r="B34" s="83">
        <v>3</v>
      </c>
      <c r="C34" s="84" t="s">
        <v>663</v>
      </c>
      <c r="D34" s="135">
        <f>IF(SUM(D35:D44)=0,"",SUM(D35:D44))</f>
        <v>1</v>
      </c>
      <c r="E34" s="85">
        <f>SUM(E35:E44)</f>
        <v>8410906369.0600004</v>
      </c>
      <c r="F34" s="85">
        <f>SUM(F35:F44)</f>
        <v>20515353964.650002</v>
      </c>
      <c r="G34" s="85">
        <f>SUM(G35:G44)</f>
        <v>2808408841.8800001</v>
      </c>
      <c r="H34" s="85">
        <f>SUM(H35:H44)</f>
        <v>5289970320.7600002</v>
      </c>
      <c r="I34" s="85">
        <f>+F34-H34</f>
        <v>15225383643.890001</v>
      </c>
      <c r="J34" s="85">
        <f>SUM(J35:J44)</f>
        <v>2351613363.1700001</v>
      </c>
      <c r="K34" s="85">
        <f>SUM(K35:K44)</f>
        <v>564863468.02999997</v>
      </c>
      <c r="L34" s="78">
        <v>1</v>
      </c>
      <c r="M34" s="78">
        <f>IF(ISERROR(VLOOKUP(L34,POA!$A$2:$C$25,3,0)),"",VLOOKUP(L34,POA!$A$2:$C$25,3,0))</f>
        <v>3</v>
      </c>
      <c r="N34" s="138" t="s">
        <v>229</v>
      </c>
      <c r="O34" s="78">
        <f>+SUM(O35:O44)</f>
        <v>0</v>
      </c>
      <c r="P34" s="79">
        <f>IF(ISERROR(VLOOKUP(L34,POA!$A$2:$C$25,2,0)),"",VLOOKUP(L34,POA!$A$2:$C$25,2,0))</f>
        <v>4167150295</v>
      </c>
      <c r="Q34" s="85">
        <f>SUM(E34/G34)</f>
        <v>2.9949009715514165</v>
      </c>
      <c r="R34" s="86" t="str">
        <f>IF(Q34=0,"",IF(Q34&gt;=$R$9,"HABIL","NO HABIL"))</f>
        <v>HABIL</v>
      </c>
      <c r="S34" s="176">
        <f>SUM(H34/F34)</f>
        <v>0.2578542066529852</v>
      </c>
      <c r="T34" s="86" t="str">
        <f>IF(S34=0,"",IF(S34&lt;=$T$9,"HABIL","NO HABIL"))</f>
        <v>HABIL</v>
      </c>
      <c r="U34" s="78">
        <f>+SUM(U35:U44)</f>
        <v>0</v>
      </c>
      <c r="V34" s="87">
        <f>SUM(J34/K34)</f>
        <v>4.1631535694305262</v>
      </c>
      <c r="W34" s="86" t="str">
        <f>IF(V34=0,"",IF(V34&gt;=$W$9,"HABIL","NO HABIL"))</f>
        <v>HABIL</v>
      </c>
      <c r="X34" s="86" t="str">
        <f>IF(R34=0,"",IF(R34="NO HABIL","NO HABIL",IF(T34="NO HABIL","NO HABIL",IF(W34="NO HABIL","NO HABIL",IF(W34="NO HABIL","NO HABIL","HABIL")))))</f>
        <v>HABIL</v>
      </c>
      <c r="Y34" s="180"/>
      <c r="Z34" s="145"/>
      <c r="AA34" s="176">
        <f>SUM(J34/I34)</f>
        <v>0.15445347179239785</v>
      </c>
      <c r="AB34" s="86" t="str">
        <f>IF(AA34=0,"",IF(AA34&gt;=$AB$9,"HABIL","NO HABIL"))</f>
        <v>HABIL</v>
      </c>
      <c r="AC34" s="176">
        <f>SUM(J34/F34)</f>
        <v>0.11462699435856989</v>
      </c>
      <c r="AD34" s="86" t="str">
        <f>IF(AC34=0,"",IF(AC34&gt;=$AD$9,"HABIL","NO HABIL"))</f>
        <v>HABIL</v>
      </c>
      <c r="AE34" s="182" t="str">
        <f>IF(AB34=0,"",IF(AB34="NO HABIL","NO HABIL",IF(AD34="NO HABIL","NO HABIL",IF(AD34="NO HABIL","NO HABIL","HABIL"))))</f>
        <v>HABIL</v>
      </c>
    </row>
    <row r="35" spans="2:31" ht="30" x14ac:dyDescent="0.15">
      <c r="B35" s="71">
        <f t="shared" ref="B35:B40" si="19">IF(C35="","",B34+0.1)</f>
        <v>3.1</v>
      </c>
      <c r="C35" s="72" t="s">
        <v>663</v>
      </c>
      <c r="D35" s="136">
        <v>1</v>
      </c>
      <c r="E35" s="70">
        <v>8410906369.0600004</v>
      </c>
      <c r="F35" s="70">
        <v>20515353964.650002</v>
      </c>
      <c r="G35" s="70">
        <v>2808408841.8800001</v>
      </c>
      <c r="H35" s="70">
        <v>5289970320.7600002</v>
      </c>
      <c r="I35" s="70">
        <f t="shared" ref="I35:I40" si="20">IF(ISERROR(F35-H35),"",F35-H35)</f>
        <v>15225383643.890001</v>
      </c>
      <c r="J35" s="70">
        <v>2351613363.1700001</v>
      </c>
      <c r="K35" s="70">
        <v>564863468.02999997</v>
      </c>
      <c r="L35" s="230"/>
      <c r="M35" s="230" t="str">
        <f>IF(ISERROR(VLOOKUP(L35,POA!$A$2:$C$25,3,0)),"",VLOOKUP(L35,POA!$A$2:$C$25,3,0))</f>
        <v/>
      </c>
      <c r="N35" s="73" t="s">
        <v>229</v>
      </c>
      <c r="O35" s="73" t="str">
        <f>IF(ISERROR(VLOOKUP(N35,POA!$A$2:$F$25,4,0)),"",VLOOKUP(N35,POA!$A$2:$F$25,4,0))</f>
        <v/>
      </c>
      <c r="P35" s="75" t="str">
        <f>IF(ISERROR(VLOOKUP(L35,POA!$A$2:$C$25,2,0)),"",VLOOKUP(L35,POA!$A$2:$C$25,2,0))</f>
        <v/>
      </c>
      <c r="Q35" s="82"/>
      <c r="R35" s="81" t="str">
        <f>IF(Q35=0,"",IF(Q34&gt;=$R$9,"HABIL","NO HABIL"))</f>
        <v/>
      </c>
      <c r="S35" s="177"/>
      <c r="T35" s="81" t="str">
        <f t="shared" ref="T35:T44" si="21">IF(S35=0,"",IF(S35&lt;=$T$9,"HABIL","NO HABIL"))</f>
        <v/>
      </c>
      <c r="U35" s="73" t="str">
        <f>IF(ISERROR(VLOOKUP(N35,POA!$A$2:$F$25,5,0)),"",VLOOKUP(N35,POA!$A$2:$F$25,5,0))</f>
        <v/>
      </c>
      <c r="V35" s="73"/>
      <c r="W35" s="81" t="str">
        <f t="shared" ref="W35:W44" si="22">IF(V35=0,"",IF(V35&gt;=$W$9,"HABIL","NO HABIL"))</f>
        <v/>
      </c>
      <c r="X35" s="81"/>
      <c r="Y35" s="179">
        <f>IF(ISERROR(F35/$Z$9),"",F35/$Z$9)</f>
        <v>36201.436323716254</v>
      </c>
      <c r="Z35" s="146" t="str">
        <f>+IF(Y35&lt;$Z$10,"MIPYME","NO CUMPLE")</f>
        <v>NO CUMPLE</v>
      </c>
      <c r="AA35" s="190"/>
      <c r="AB35" s="81" t="str">
        <f t="shared" ref="AB35:AB44" si="23">IF(AA35=0,"",IF(AA35&gt;=$AB$9,"HABIL","NO HABIL"))</f>
        <v/>
      </c>
      <c r="AC35" s="190"/>
      <c r="AD35" s="81" t="str">
        <f t="shared" ref="AD35:AD44" si="24">IF(AC35=0,"",IF(AC35&gt;=$AD$9,"HABIL","NO HABIL"))</f>
        <v/>
      </c>
      <c r="AE35" s="185"/>
    </row>
    <row r="36" spans="2:31" ht="18" customHeight="1" thickBot="1" x14ac:dyDescent="0.2">
      <c r="B36" s="71" t="str">
        <f t="shared" si="19"/>
        <v/>
      </c>
      <c r="C36" s="136"/>
      <c r="D36" s="136"/>
      <c r="E36" s="70"/>
      <c r="F36" s="70"/>
      <c r="G36" s="70"/>
      <c r="H36" s="70"/>
      <c r="I36" s="70">
        <f t="shared" si="20"/>
        <v>0</v>
      </c>
      <c r="J36" s="70"/>
      <c r="K36" s="70"/>
      <c r="L36" s="228"/>
      <c r="M36" s="228" t="str">
        <f>IF(ISERROR(VLOOKUP(L36,POA!$A$2:$C$25,3,0)),"",VLOOKUP(L36,POA!$A$2:$C$25,3,0))</f>
        <v/>
      </c>
      <c r="N36" s="73" t="s">
        <v>229</v>
      </c>
      <c r="O36" s="73" t="str">
        <f>IF(ISERROR(VLOOKUP(N36,POA!$A$2:$F$25,4,0)),"",VLOOKUP(N36,POA!$A$2:$F$25,4,0))</f>
        <v/>
      </c>
      <c r="P36" s="75" t="str">
        <f>IF(ISERROR(VLOOKUP(L36,POA!$A$2:$C$25,2,0)),"",VLOOKUP(L36,POA!$A$2:$C$25,2,0))</f>
        <v/>
      </c>
      <c r="Q36" s="82"/>
      <c r="R36" s="81" t="str">
        <f>IF(Q36=0,"",IF(Q34&gt;=$R$9,"HABIL","NO HABIL"))</f>
        <v/>
      </c>
      <c r="S36" s="177"/>
      <c r="T36" s="81" t="str">
        <f t="shared" si="21"/>
        <v/>
      </c>
      <c r="U36" s="73" t="str">
        <f>IF(ISERROR(VLOOKUP(N36,POA!$A$2:$F$25,5,0)),"",VLOOKUP(N36,POA!$A$2:$F$25,5,0))</f>
        <v/>
      </c>
      <c r="V36" s="73"/>
      <c r="W36" s="81" t="str">
        <f t="shared" si="22"/>
        <v/>
      </c>
      <c r="X36" s="81"/>
      <c r="Y36" s="179">
        <f t="shared" ref="Y36:Y43" si="25">IF(ISERROR(F36/$Z$9),"",F36/$Z$9)</f>
        <v>0</v>
      </c>
      <c r="Z36" s="146" t="str">
        <f t="shared" ref="Z36:Z44" si="26">+IF(Y36&lt;$Z$10,"MIPYME","NO CUMPLE")</f>
        <v>MIPYME</v>
      </c>
      <c r="AA36" s="190"/>
      <c r="AB36" s="81" t="str">
        <f t="shared" si="23"/>
        <v/>
      </c>
      <c r="AC36" s="190"/>
      <c r="AD36" s="81" t="str">
        <f t="shared" si="24"/>
        <v/>
      </c>
      <c r="AE36" s="186"/>
    </row>
    <row r="37" spans="2:31" ht="18" hidden="1" customHeight="1" x14ac:dyDescent="0.15">
      <c r="B37" s="71" t="str">
        <f t="shared" si="19"/>
        <v/>
      </c>
      <c r="C37" s="136"/>
      <c r="D37" s="136"/>
      <c r="E37" s="70"/>
      <c r="F37" s="70"/>
      <c r="G37" s="70"/>
      <c r="H37" s="70"/>
      <c r="I37" s="70">
        <f t="shared" si="20"/>
        <v>0</v>
      </c>
      <c r="J37" s="70"/>
      <c r="K37" s="70"/>
      <c r="L37" s="228"/>
      <c r="M37" s="228" t="str">
        <f>IF(ISERROR(VLOOKUP(L37,POA!$A$2:$C$25,3,0)),"",VLOOKUP(L37,POA!$A$2:$C$25,3,0))</f>
        <v/>
      </c>
      <c r="N37" s="73"/>
      <c r="O37" s="73" t="str">
        <f>IF(ISERROR(VLOOKUP(N37,POA!$A$2:$F$25,4,0)),"",VLOOKUP(N37,POA!$A$2:$F$25,4,0))</f>
        <v/>
      </c>
      <c r="P37" s="75" t="str">
        <f>IF(ISERROR(VLOOKUP(L37,POA!$A$2:$C$25,2,0)),"",VLOOKUP(L37,POA!$A$2:$C$25,2,0))</f>
        <v/>
      </c>
      <c r="Q37" s="82"/>
      <c r="R37" s="81" t="str">
        <f>IF(Q37=0,"",IF(Q34&gt;=$R$9,"HABIL","NO HABIL"))</f>
        <v/>
      </c>
      <c r="S37" s="177"/>
      <c r="T37" s="81" t="str">
        <f t="shared" si="21"/>
        <v/>
      </c>
      <c r="U37" s="73" t="str">
        <f>IF(ISERROR(VLOOKUP(N37,POA!$A$2:$F$25,5,0)),"",VLOOKUP(N37,POA!$A$2:$F$25,5,0))</f>
        <v/>
      </c>
      <c r="V37" s="73"/>
      <c r="W37" s="81" t="str">
        <f t="shared" si="22"/>
        <v/>
      </c>
      <c r="X37" s="81"/>
      <c r="Y37" s="179">
        <f t="shared" si="25"/>
        <v>0</v>
      </c>
      <c r="Z37" s="146" t="str">
        <f t="shared" si="26"/>
        <v>MIPYME</v>
      </c>
      <c r="AA37" s="190"/>
      <c r="AB37" s="81" t="str">
        <f t="shared" si="23"/>
        <v/>
      </c>
      <c r="AC37" s="190"/>
      <c r="AD37" s="81" t="str">
        <f t="shared" si="24"/>
        <v/>
      </c>
      <c r="AE37" s="186"/>
    </row>
    <row r="38" spans="2:31" ht="18" hidden="1" customHeight="1" x14ac:dyDescent="0.15">
      <c r="B38" s="71" t="str">
        <f t="shared" si="19"/>
        <v/>
      </c>
      <c r="C38" s="136"/>
      <c r="D38" s="136"/>
      <c r="E38" s="70" t="str">
        <f>IF(ISERROR(VLOOKUP(C38,#REF!,2,0)),"",VLOOKUP(C38,#REF!,2,0))</f>
        <v/>
      </c>
      <c r="F38" s="70"/>
      <c r="G38" s="70" t="str">
        <f>IF(ISERROR(VLOOKUP(C38,#REF!,4,0)),"",VLOOKUP(C38,#REF!,4,0))</f>
        <v/>
      </c>
      <c r="H38" s="70"/>
      <c r="I38" s="70">
        <f t="shared" si="20"/>
        <v>0</v>
      </c>
      <c r="J38" s="70"/>
      <c r="K38" s="70"/>
      <c r="L38" s="228"/>
      <c r="M38" s="228" t="str">
        <f>IF(ISERROR(VLOOKUP(L38,POA!$A$2:$C$25,3,0)),"",VLOOKUP(L38,POA!$A$2:$C$25,3,0))</f>
        <v/>
      </c>
      <c r="N38" s="73"/>
      <c r="O38" s="73" t="str">
        <f>IF(ISERROR(VLOOKUP(N38,POA!$A$2:$F$25,4,0)),"",VLOOKUP(N38,POA!$A$2:$F$25,4,0))</f>
        <v/>
      </c>
      <c r="P38" s="75" t="str">
        <f>IF(ISERROR(VLOOKUP(L38,POA!$A$2:$C$25,2,0)),"",VLOOKUP(L38,POA!$A$2:$C$25,2,0))</f>
        <v/>
      </c>
      <c r="Q38" s="82"/>
      <c r="R38" s="81" t="str">
        <f>IF(L38=0,"",IF(Q34&gt;=$R$9,"HABIL","NO HABIL"))</f>
        <v/>
      </c>
      <c r="S38" s="177"/>
      <c r="T38" s="81" t="str">
        <f t="shared" si="21"/>
        <v/>
      </c>
      <c r="U38" s="73" t="str">
        <f>IF(ISERROR(VLOOKUP(N38,POA!$A$2:$F$25,5,0)),"",VLOOKUP(N38,POA!$A$2:$F$25,5,0))</f>
        <v/>
      </c>
      <c r="V38" s="73"/>
      <c r="W38" s="81" t="str">
        <f t="shared" si="22"/>
        <v/>
      </c>
      <c r="X38" s="81"/>
      <c r="Y38" s="179">
        <f t="shared" si="25"/>
        <v>0</v>
      </c>
      <c r="Z38" s="146" t="str">
        <f t="shared" si="26"/>
        <v>MIPYME</v>
      </c>
      <c r="AA38" s="190"/>
      <c r="AB38" s="81" t="str">
        <f t="shared" si="23"/>
        <v/>
      </c>
      <c r="AC38" s="190"/>
      <c r="AD38" s="81" t="str">
        <f t="shared" si="24"/>
        <v/>
      </c>
      <c r="AE38" s="186"/>
    </row>
    <row r="39" spans="2:31" ht="18" hidden="1" customHeight="1" x14ac:dyDescent="0.15">
      <c r="B39" s="71" t="str">
        <f t="shared" si="19"/>
        <v/>
      </c>
      <c r="C39" s="136"/>
      <c r="D39" s="136"/>
      <c r="E39" s="70" t="str">
        <f>IF(ISERROR(VLOOKUP(C39,#REF!,2,0)),"",VLOOKUP(C39,#REF!,2,0))</f>
        <v/>
      </c>
      <c r="F39" s="70"/>
      <c r="G39" s="70" t="str">
        <f>IF(ISERROR(VLOOKUP(C39,#REF!,4,0)),"",VLOOKUP(C39,#REF!,4,0))</f>
        <v/>
      </c>
      <c r="H39" s="70"/>
      <c r="I39" s="70">
        <f t="shared" si="20"/>
        <v>0</v>
      </c>
      <c r="J39" s="70"/>
      <c r="K39" s="70"/>
      <c r="L39" s="228"/>
      <c r="M39" s="228" t="str">
        <f>IF(ISERROR(VLOOKUP(L39,POA!$A$2:$C$25,3,0)),"",VLOOKUP(L39,POA!$A$2:$C$25,3,0))</f>
        <v/>
      </c>
      <c r="N39" s="73"/>
      <c r="O39" s="73" t="str">
        <f>IF(ISERROR(VLOOKUP(N39,POA!$A$2:$F$25,4,0)),"",VLOOKUP(N39,POA!$A$2:$F$25,4,0))</f>
        <v/>
      </c>
      <c r="P39" s="75" t="str">
        <f>IF(ISERROR(VLOOKUP(L39,POA!$A$2:$C$25,2,0)),"",VLOOKUP(L39,POA!$A$2:$C$25,2,0))</f>
        <v/>
      </c>
      <c r="Q39" s="82"/>
      <c r="R39" s="81" t="str">
        <f>IF(L39=0,"",IF(Q34&gt;=$R$9,"HABIL","NO HABIL"))</f>
        <v/>
      </c>
      <c r="S39" s="177"/>
      <c r="T39" s="81" t="str">
        <f t="shared" si="21"/>
        <v/>
      </c>
      <c r="U39" s="73" t="str">
        <f>IF(ISERROR(VLOOKUP(N39,POA!$A$2:$F$25,5,0)),"",VLOOKUP(N39,POA!$A$2:$F$25,5,0))</f>
        <v/>
      </c>
      <c r="V39" s="73"/>
      <c r="W39" s="81" t="str">
        <f t="shared" si="22"/>
        <v/>
      </c>
      <c r="X39" s="81"/>
      <c r="Y39" s="179">
        <f t="shared" si="25"/>
        <v>0</v>
      </c>
      <c r="Z39" s="146" t="str">
        <f t="shared" si="26"/>
        <v>MIPYME</v>
      </c>
      <c r="AA39" s="190"/>
      <c r="AB39" s="81" t="str">
        <f t="shared" si="23"/>
        <v/>
      </c>
      <c r="AC39" s="190"/>
      <c r="AD39" s="81" t="str">
        <f t="shared" si="24"/>
        <v/>
      </c>
      <c r="AE39" s="183"/>
    </row>
    <row r="40" spans="2:31" ht="18" hidden="1" customHeight="1" x14ac:dyDescent="0.15">
      <c r="B40" s="71" t="str">
        <f t="shared" si="19"/>
        <v/>
      </c>
      <c r="C40" s="136"/>
      <c r="D40" s="136"/>
      <c r="E40" s="70" t="str">
        <f>IF(ISERROR(VLOOKUP(C40,#REF!,2,0)),"",VLOOKUP(C40,#REF!,2,0))</f>
        <v/>
      </c>
      <c r="F40" s="70"/>
      <c r="G40" s="70" t="str">
        <f>IF(ISERROR(VLOOKUP(C40,#REF!,4,0)),"",VLOOKUP(C40,#REF!,4,0))</f>
        <v/>
      </c>
      <c r="H40" s="70"/>
      <c r="I40" s="70">
        <f t="shared" si="20"/>
        <v>0</v>
      </c>
      <c r="J40" s="70"/>
      <c r="K40" s="70"/>
      <c r="L40" s="228"/>
      <c r="M40" s="228" t="str">
        <f>IF(ISERROR(VLOOKUP(L40,POA!$A$2:$C$25,3,0)),"",VLOOKUP(L40,POA!$A$2:$C$25,3,0))</f>
        <v/>
      </c>
      <c r="N40" s="73"/>
      <c r="O40" s="73" t="str">
        <f>IF(ISERROR(VLOOKUP(N40,POA!$A$2:$F$25,4,0)),"",VLOOKUP(N40,POA!$A$2:$F$25,4,0))</f>
        <v/>
      </c>
      <c r="P40" s="75" t="str">
        <f>IF(ISERROR(VLOOKUP(L40,POA!$A$2:$C$25,2,0)),"",VLOOKUP(L40,POA!$A$2:$C$25,2,0))</f>
        <v/>
      </c>
      <c r="Q40" s="82"/>
      <c r="R40" s="81" t="str">
        <f>IF(L40=0,"",IF(Q34&gt;=$R$9,"HABIL","NO HABIL"))</f>
        <v/>
      </c>
      <c r="S40" s="177"/>
      <c r="T40" s="81" t="str">
        <f t="shared" si="21"/>
        <v/>
      </c>
      <c r="U40" s="73" t="str">
        <f>IF(ISERROR(VLOOKUP(N40,POA!$A$2:$F$25,5,0)),"",VLOOKUP(N40,POA!$A$2:$F$25,5,0))</f>
        <v/>
      </c>
      <c r="V40" s="73"/>
      <c r="W40" s="81" t="str">
        <f t="shared" si="22"/>
        <v/>
      </c>
      <c r="X40" s="81"/>
      <c r="Y40" s="179">
        <f t="shared" si="25"/>
        <v>0</v>
      </c>
      <c r="Z40" s="146" t="str">
        <f t="shared" si="26"/>
        <v>MIPYME</v>
      </c>
      <c r="AA40" s="190"/>
      <c r="AB40" s="81" t="str">
        <f t="shared" si="23"/>
        <v/>
      </c>
      <c r="AC40" s="190"/>
      <c r="AD40" s="81" t="str">
        <f t="shared" si="24"/>
        <v/>
      </c>
      <c r="AE40" s="186"/>
    </row>
    <row r="41" spans="2:31" ht="18" hidden="1" customHeight="1" x14ac:dyDescent="0.15">
      <c r="B41" s="71" t="str">
        <f>IF(C41="","",B40+0.1)</f>
        <v/>
      </c>
      <c r="C41" s="136"/>
      <c r="D41" s="136"/>
      <c r="E41" s="70" t="str">
        <f>IF(ISERROR(VLOOKUP(C41,#REF!,2,0)),"",VLOOKUP(C41,#REF!,2,0))</f>
        <v/>
      </c>
      <c r="F41" s="70"/>
      <c r="G41" s="70" t="str">
        <f>IF(ISERROR(VLOOKUP(C41,#REF!,4,0)),"",VLOOKUP(C41,#REF!,4,0))</f>
        <v/>
      </c>
      <c r="H41" s="70"/>
      <c r="I41" s="70">
        <f>IF(ISERROR(F41-H41),"",F41-H41)</f>
        <v>0</v>
      </c>
      <c r="J41" s="70"/>
      <c r="K41" s="70"/>
      <c r="L41" s="228"/>
      <c r="M41" s="228" t="str">
        <f>IF(ISERROR(VLOOKUP(L41,POA!$A$2:$C$25,3,0)),"",VLOOKUP(L41,POA!$A$2:$C$25,3,0))</f>
        <v/>
      </c>
      <c r="N41" s="73"/>
      <c r="O41" s="73" t="str">
        <f>IF(ISERROR(VLOOKUP(N41,POA!$A$2:$F$25,4,0)),"",VLOOKUP(N41,POA!$A$2:$F$25,4,0))</f>
        <v/>
      </c>
      <c r="P41" s="75" t="str">
        <f>IF(ISERROR(VLOOKUP(L41,POA!$A$2:$C$25,2,0)),"",VLOOKUP(L41,POA!$A$2:$C$25,2,0))</f>
        <v/>
      </c>
      <c r="Q41" s="82"/>
      <c r="R41" s="81" t="str">
        <f>IF(L41=0,"",IF(Q34&gt;=$R$9,"HABIL","NO HABIL"))</f>
        <v/>
      </c>
      <c r="S41" s="177"/>
      <c r="T41" s="81" t="str">
        <f t="shared" si="21"/>
        <v/>
      </c>
      <c r="U41" s="73" t="str">
        <f>IF(ISERROR(VLOOKUP(N41,POA!$A$2:$F$25,5,0)),"",VLOOKUP(N41,POA!$A$2:$F$25,5,0))</f>
        <v/>
      </c>
      <c r="V41" s="73"/>
      <c r="W41" s="81" t="str">
        <f t="shared" si="22"/>
        <v/>
      </c>
      <c r="X41" s="81"/>
      <c r="Y41" s="179">
        <f t="shared" si="25"/>
        <v>0</v>
      </c>
      <c r="Z41" s="146" t="str">
        <f t="shared" si="26"/>
        <v>MIPYME</v>
      </c>
      <c r="AA41" s="190"/>
      <c r="AB41" s="81" t="str">
        <f t="shared" si="23"/>
        <v/>
      </c>
      <c r="AC41" s="190"/>
      <c r="AD41" s="81" t="str">
        <f t="shared" si="24"/>
        <v/>
      </c>
      <c r="AE41" s="186"/>
    </row>
    <row r="42" spans="2:31" ht="18" hidden="1" customHeight="1" x14ac:dyDescent="0.15">
      <c r="B42" s="71" t="str">
        <f>IF(C42="","",B41+0.1)</f>
        <v/>
      </c>
      <c r="C42" s="136"/>
      <c r="D42" s="136"/>
      <c r="E42" s="70" t="str">
        <f>IF(ISERROR(VLOOKUP(C42,#REF!,2,0)),"",VLOOKUP(C42,#REF!,2,0))</f>
        <v/>
      </c>
      <c r="F42" s="70"/>
      <c r="G42" s="70" t="str">
        <f>IF(ISERROR(VLOOKUP(C42,#REF!,4,0)),"",VLOOKUP(C42,#REF!,4,0))</f>
        <v/>
      </c>
      <c r="H42" s="70"/>
      <c r="I42" s="70">
        <f>IF(ISERROR(F42-H42),"",F42-H42)</f>
        <v>0</v>
      </c>
      <c r="J42" s="70"/>
      <c r="K42" s="70"/>
      <c r="L42" s="228"/>
      <c r="M42" s="228" t="str">
        <f>IF(ISERROR(VLOOKUP(L42,POA!$A$2:$C$25,3,0)),"",VLOOKUP(L42,POA!$A$2:$C$25,3,0))</f>
        <v/>
      </c>
      <c r="N42" s="73"/>
      <c r="O42" s="73" t="str">
        <f>IF(ISERROR(VLOOKUP(N42,POA!$A$2:$F$25,4,0)),"",VLOOKUP(N42,POA!$A$2:$F$25,4,0))</f>
        <v/>
      </c>
      <c r="P42" s="75" t="str">
        <f>IF(ISERROR(VLOOKUP(L42,POA!$A$2:$C$25,2,0)),"",VLOOKUP(L42,POA!$A$2:$C$25,2,0))</f>
        <v/>
      </c>
      <c r="Q42" s="82"/>
      <c r="R42" s="81" t="str">
        <f>IF(L42=0,"",IF(Q34&gt;=$R$9,"HABIL","NO HABIL"))</f>
        <v/>
      </c>
      <c r="S42" s="177"/>
      <c r="T42" s="81" t="str">
        <f t="shared" si="21"/>
        <v/>
      </c>
      <c r="U42" s="73" t="str">
        <f>IF(ISERROR(VLOOKUP(N42,POA!$A$2:$F$25,5,0)),"",VLOOKUP(N42,POA!$A$2:$F$25,5,0))</f>
        <v/>
      </c>
      <c r="V42" s="73"/>
      <c r="W42" s="81" t="str">
        <f t="shared" si="22"/>
        <v/>
      </c>
      <c r="X42" s="81"/>
      <c r="Y42" s="179">
        <f t="shared" si="25"/>
        <v>0</v>
      </c>
      <c r="Z42" s="146" t="str">
        <f t="shared" si="26"/>
        <v>MIPYME</v>
      </c>
      <c r="AA42" s="190"/>
      <c r="AB42" s="81" t="str">
        <f t="shared" si="23"/>
        <v/>
      </c>
      <c r="AC42" s="190"/>
      <c r="AD42" s="81" t="str">
        <f t="shared" si="24"/>
        <v/>
      </c>
      <c r="AE42" s="183"/>
    </row>
    <row r="43" spans="2:31" ht="18" hidden="1" customHeight="1" x14ac:dyDescent="0.15">
      <c r="B43" s="71" t="str">
        <f>IF(C43="","",B42+0.1)</f>
        <v/>
      </c>
      <c r="C43" s="136"/>
      <c r="D43" s="136"/>
      <c r="E43" s="70" t="str">
        <f>IF(ISERROR(VLOOKUP(C43,#REF!,2,0)),"",VLOOKUP(C43,#REF!,2,0))</f>
        <v/>
      </c>
      <c r="F43" s="70"/>
      <c r="G43" s="70" t="str">
        <f>IF(ISERROR(VLOOKUP(C43,#REF!,4,0)),"",VLOOKUP(C43,#REF!,4,0))</f>
        <v/>
      </c>
      <c r="H43" s="70"/>
      <c r="I43" s="70">
        <f>IF(ISERROR(F43-H43),"",F43-H43)</f>
        <v>0</v>
      </c>
      <c r="J43" s="70"/>
      <c r="K43" s="70"/>
      <c r="L43" s="228"/>
      <c r="M43" s="228" t="str">
        <f>IF(ISERROR(VLOOKUP(L43,POA!$A$2:$C$25,3,0)),"",VLOOKUP(L43,POA!$A$2:$C$25,3,0))</f>
        <v/>
      </c>
      <c r="N43" s="73"/>
      <c r="O43" s="73" t="str">
        <f>IF(ISERROR(VLOOKUP(N43,POA!$A$2:$F$25,4,0)),"",VLOOKUP(N43,POA!$A$2:$F$25,4,0))</f>
        <v/>
      </c>
      <c r="P43" s="75" t="str">
        <f>IF(ISERROR(VLOOKUP(L43,POA!$A$2:$C$25,2,0)),"",VLOOKUP(L43,POA!$A$2:$C$25,2,0))</f>
        <v/>
      </c>
      <c r="Q43" s="82"/>
      <c r="R43" s="81" t="str">
        <f>IF(L43=0,"",IF(Q34&gt;=$R$9,"HABIL","NO HABIL"))</f>
        <v/>
      </c>
      <c r="S43" s="177"/>
      <c r="T43" s="81" t="str">
        <f t="shared" si="21"/>
        <v/>
      </c>
      <c r="U43" s="73" t="str">
        <f>IF(ISERROR(VLOOKUP(N43,POA!$A$2:$F$25,5,0)),"",VLOOKUP(N43,POA!$A$2:$F$25,5,0))</f>
        <v/>
      </c>
      <c r="V43" s="73"/>
      <c r="W43" s="81" t="str">
        <f t="shared" si="22"/>
        <v/>
      </c>
      <c r="X43" s="81"/>
      <c r="Y43" s="179">
        <f t="shared" si="25"/>
        <v>0</v>
      </c>
      <c r="Z43" s="146" t="str">
        <f t="shared" si="26"/>
        <v>MIPYME</v>
      </c>
      <c r="AA43" s="190"/>
      <c r="AB43" s="81" t="str">
        <f t="shared" si="23"/>
        <v/>
      </c>
      <c r="AC43" s="190"/>
      <c r="AD43" s="81" t="str">
        <f t="shared" si="24"/>
        <v/>
      </c>
      <c r="AE43" s="183"/>
    </row>
    <row r="44" spans="2:31" ht="18" hidden="1" customHeight="1" thickBot="1" x14ac:dyDescent="0.2">
      <c r="B44" s="111" t="str">
        <f>IF(C44="","",B43+0.1)</f>
        <v/>
      </c>
      <c r="C44" s="137"/>
      <c r="D44" s="137"/>
      <c r="E44" s="74" t="str">
        <f>IF(ISERROR(VLOOKUP(C44,#REF!,2,0)),"",VLOOKUP(C44,#REF!,2,0))</f>
        <v/>
      </c>
      <c r="F44" s="74"/>
      <c r="G44" s="74" t="str">
        <f>IF(ISERROR(VLOOKUP(C44,#REF!,4,0)),"",VLOOKUP(C44,#REF!,4,0))</f>
        <v/>
      </c>
      <c r="H44" s="74"/>
      <c r="I44" s="74">
        <f>IF(ISERROR(F44-H44),"",F44-H44)</f>
        <v>0</v>
      </c>
      <c r="J44" s="74"/>
      <c r="K44" s="74"/>
      <c r="L44" s="229"/>
      <c r="M44" s="229" t="str">
        <f>IF(ISERROR(VLOOKUP(L44,POA!$A$2:$C$25,3,0)),"",VLOOKUP(L44,POA!$A$2:$C$25,3,0))</f>
        <v/>
      </c>
      <c r="N44" s="88"/>
      <c r="O44" s="88" t="str">
        <f>IF(ISERROR(VLOOKUP(N44,POA!$A$2:$F$25,4,0)),"",VLOOKUP(N44,POA!$A$2:$F$25,4,0))</f>
        <v/>
      </c>
      <c r="P44" s="80" t="str">
        <f>IF(ISERROR(VLOOKUP(L44,POA!$A$2:$C$25,2,0)),"",VLOOKUP(L44,POA!$A$2:$C$25,2,0))</f>
        <v/>
      </c>
      <c r="Q44" s="90"/>
      <c r="R44" s="89" t="str">
        <f>IF(L44=0,"",IF(Q34&gt;=$R$9,"HABIL","NO HABIL"))</f>
        <v/>
      </c>
      <c r="S44" s="178"/>
      <c r="T44" s="89" t="str">
        <f t="shared" si="21"/>
        <v/>
      </c>
      <c r="U44" s="88" t="str">
        <f>IF(ISERROR(VLOOKUP(N44,POA!$A$2:$F$25,5,0)),"",VLOOKUP(N44,POA!$A$2:$F$25,5,0))</f>
        <v/>
      </c>
      <c r="V44" s="88"/>
      <c r="W44" s="89" t="str">
        <f t="shared" si="22"/>
        <v/>
      </c>
      <c r="X44" s="89"/>
      <c r="Y44" s="181">
        <f>IF(ISERROR(F44/$Z$9),"",F44/$Z$9)</f>
        <v>0</v>
      </c>
      <c r="Z44" s="147" t="str">
        <f t="shared" si="26"/>
        <v>MIPYME</v>
      </c>
      <c r="AA44" s="191"/>
      <c r="AB44" s="89" t="str">
        <f t="shared" si="23"/>
        <v/>
      </c>
      <c r="AC44" s="191"/>
      <c r="AD44" s="89" t="str">
        <f t="shared" si="24"/>
        <v/>
      </c>
      <c r="AE44" s="184"/>
    </row>
    <row r="45" spans="2:31" ht="18" customHeight="1" x14ac:dyDescent="0.15">
      <c r="B45" s="83">
        <v>4</v>
      </c>
      <c r="C45" s="84" t="s">
        <v>669</v>
      </c>
      <c r="D45" s="135">
        <f>IF(SUM(D46:D55)=0,"",SUM(D46:D55))</f>
        <v>1</v>
      </c>
      <c r="E45" s="85">
        <f>SUM(E46:E55)</f>
        <v>5127406552</v>
      </c>
      <c r="F45" s="85">
        <f>SUM(F46:F55)</f>
        <v>7409140128</v>
      </c>
      <c r="G45" s="85">
        <f>SUM(G46:G55)</f>
        <v>108677433</v>
      </c>
      <c r="H45" s="85">
        <f>SUM(H46:H55)</f>
        <v>3450533432</v>
      </c>
      <c r="I45" s="85">
        <f>+F45-H45</f>
        <v>3958606696</v>
      </c>
      <c r="J45" s="85">
        <f>SUM(J46:J55)</f>
        <v>594969981</v>
      </c>
      <c r="K45" s="85">
        <f>SUM(K46:K55)</f>
        <v>73441217</v>
      </c>
      <c r="L45" s="78">
        <v>1</v>
      </c>
      <c r="M45" s="78">
        <f>IF(ISERROR(VLOOKUP(L45,POA!$A$2:$C$25,3,0)),"",VLOOKUP(L45,POA!$A$2:$C$25,3,0))</f>
        <v>3</v>
      </c>
      <c r="N45" s="138" t="s">
        <v>229</v>
      </c>
      <c r="O45" s="78">
        <f>+SUM(O46:O55)</f>
        <v>0</v>
      </c>
      <c r="P45" s="79">
        <f>IF(ISERROR(VLOOKUP(L45,POA!$A$2:$C$25,2,0)),"",VLOOKUP(L45,POA!$A$2:$C$25,2,0))</f>
        <v>4167150295</v>
      </c>
      <c r="Q45" s="85">
        <f>SUM(E45/G45)</f>
        <v>47.180048428269373</v>
      </c>
      <c r="R45" s="86" t="str">
        <f>IF(Q45=0,"",IF(Q45&gt;=$R$9,"HABIL","NO HABIL"))</f>
        <v>HABIL</v>
      </c>
      <c r="S45" s="176">
        <f>SUM(H45/F45)</f>
        <v>0.46571307498423925</v>
      </c>
      <c r="T45" s="86" t="str">
        <f>IF(S45=0,"",IF(S45&lt;=$T$9,"HABIL","NO HABIL"))</f>
        <v>HABIL</v>
      </c>
      <c r="U45" s="78">
        <f>+SUM(U46:U55)</f>
        <v>0</v>
      </c>
      <c r="V45" s="87">
        <f>SUM(J45/K45)</f>
        <v>8.1013088467746925</v>
      </c>
      <c r="W45" s="86" t="str">
        <f>IF(V45=0,"",IF(V45&gt;=$W$9,"HABIL","NO HABIL"))</f>
        <v>HABIL</v>
      </c>
      <c r="X45" s="86" t="str">
        <f>IF(R45=0,"",IF(R45="NO HABIL","NO HABIL",IF(T45="NO HABIL","NO HABIL",IF(W45="NO HABIL","NO HABIL",IF(W45="NO HABIL","NO HABIL","HABIL")))))</f>
        <v>HABIL</v>
      </c>
      <c r="Y45" s="180"/>
      <c r="Z45" s="145"/>
      <c r="AA45" s="176">
        <f>SUM(J45/I45)</f>
        <v>0.1502978261521134</v>
      </c>
      <c r="AB45" s="86" t="str">
        <f>IF(AA45=0,"",IF(AA45&gt;=$AB$9,"HABIL","NO HABIL"))</f>
        <v>HABIL</v>
      </c>
      <c r="AC45" s="176">
        <f>SUM(J45/F45)</f>
        <v>8.0302163371366059E-2</v>
      </c>
      <c r="AD45" s="86" t="str">
        <f>IF(AC45=0,"",IF(AC45&gt;=$AD$9,"HABIL","NO HABIL"))</f>
        <v>HABIL</v>
      </c>
      <c r="AE45" s="182" t="str">
        <f>IF(AB45=0,"",IF(AB45="NO HABIL","NO HABIL",IF(AD45="NO HABIL","NO HABIL",IF(AD45="NO HABIL","NO HABIL","HABIL"))))</f>
        <v>HABIL</v>
      </c>
    </row>
    <row r="46" spans="2:31" ht="18" customHeight="1" x14ac:dyDescent="0.15">
      <c r="B46" s="71">
        <f t="shared" ref="B46:B51" si="27">IF(C46="","",B45+0.1)</f>
        <v>4.0999999999999996</v>
      </c>
      <c r="C46" s="267" t="s">
        <v>665</v>
      </c>
      <c r="D46" s="268">
        <v>0.3</v>
      </c>
      <c r="E46" s="269">
        <v>2356947366</v>
      </c>
      <c r="F46" s="269">
        <v>2806947366</v>
      </c>
      <c r="G46" s="269">
        <v>75460790</v>
      </c>
      <c r="H46" s="269">
        <v>1664300957</v>
      </c>
      <c r="I46" s="269">
        <f t="shared" ref="I46:I49" si="28">IF(ISERROR(F46-H46),"",F46-H46)</f>
        <v>1142646409</v>
      </c>
      <c r="J46" s="269">
        <v>185884976</v>
      </c>
      <c r="K46" s="269">
        <v>47211217</v>
      </c>
      <c r="L46" s="230"/>
      <c r="M46" s="230" t="str">
        <f>IF(ISERROR(VLOOKUP(L46,POA!$A$2:$C$25,3,0)),"",VLOOKUP(L46,POA!$A$2:$C$25,3,0))</f>
        <v/>
      </c>
      <c r="N46" s="73" t="s">
        <v>229</v>
      </c>
      <c r="O46" s="73" t="str">
        <f>IF(ISERROR(VLOOKUP(N46,POA!$A$2:$F$25,4,0)),"",VLOOKUP(N46,POA!$A$2:$F$25,4,0))</f>
        <v/>
      </c>
      <c r="P46" s="75" t="str">
        <f>IF(ISERROR(VLOOKUP(L46,POA!$A$2:$C$25,2,0)),"",VLOOKUP(L46,POA!$A$2:$C$25,2,0))</f>
        <v/>
      </c>
      <c r="Q46" s="82"/>
      <c r="R46" s="81" t="str">
        <f>IF(Q46=0,"",IF(Q45&gt;=$R$9,"HABIL","NO HABIL"))</f>
        <v/>
      </c>
      <c r="S46" s="177"/>
      <c r="T46" s="81" t="str">
        <f t="shared" ref="T46:T55" si="29">IF(S46=0,"",IF(S46&lt;=$T$9,"HABIL","NO HABIL"))</f>
        <v/>
      </c>
      <c r="U46" s="73" t="str">
        <f>IF(ISERROR(VLOOKUP(N46,POA!$A$2:$F$25,5,0)),"",VLOOKUP(N46,POA!$A$2:$F$25,5,0))</f>
        <v/>
      </c>
      <c r="V46" s="73"/>
      <c r="W46" s="81" t="str">
        <f t="shared" ref="W46:W55" si="30">IF(V46=0,"",IF(V46&gt;=$W$9,"HABIL","NO HABIL"))</f>
        <v/>
      </c>
      <c r="X46" s="81"/>
      <c r="Y46" s="179">
        <f>IF(ISERROR(F46/$Z$9),"",F46/$Z$9)</f>
        <v>4953.1451667548972</v>
      </c>
      <c r="Z46" s="146" t="str">
        <f>+IF(Y46&lt;$Z$10,"MIPYME","NO CUMPLE")</f>
        <v>MIPYME</v>
      </c>
      <c r="AA46" s="190"/>
      <c r="AB46" s="81" t="str">
        <f t="shared" ref="AB46:AB55" si="31">IF(AA46=0,"",IF(AA46&gt;=$AB$9,"HABIL","NO HABIL"))</f>
        <v/>
      </c>
      <c r="AC46" s="190"/>
      <c r="AD46" s="81" t="str">
        <f t="shared" ref="AD46:AD55" si="32">IF(AC46=0,"",IF(AC46&gt;=$AD$9,"HABIL","NO HABIL"))</f>
        <v/>
      </c>
      <c r="AE46" s="185"/>
    </row>
    <row r="47" spans="2:31" ht="18" customHeight="1" x14ac:dyDescent="0.15">
      <c r="B47" s="71">
        <f t="shared" si="27"/>
        <v>4.1999999999999993</v>
      </c>
      <c r="C47" s="268" t="s">
        <v>666</v>
      </c>
      <c r="D47" s="268">
        <v>0.2</v>
      </c>
      <c r="E47" s="269">
        <v>1404885338</v>
      </c>
      <c r="F47" s="269">
        <v>2110854604</v>
      </c>
      <c r="G47" s="269">
        <v>25000000</v>
      </c>
      <c r="H47" s="269">
        <v>751163300</v>
      </c>
      <c r="I47" s="269">
        <f t="shared" si="28"/>
        <v>1359691304</v>
      </c>
      <c r="J47" s="269">
        <v>256000000</v>
      </c>
      <c r="K47" s="269">
        <v>17500000</v>
      </c>
      <c r="L47" s="228"/>
      <c r="M47" s="228" t="str">
        <f>IF(ISERROR(VLOOKUP(L47,POA!$A$2:$C$25,3,0)),"",VLOOKUP(L47,POA!$A$2:$C$25,3,0))</f>
        <v/>
      </c>
      <c r="N47" s="73" t="s">
        <v>229</v>
      </c>
      <c r="O47" s="73" t="str">
        <f>IF(ISERROR(VLOOKUP(N47,POA!$A$2:$F$25,4,0)),"",VLOOKUP(N47,POA!$A$2:$F$25,4,0))</f>
        <v/>
      </c>
      <c r="P47" s="75" t="str">
        <f>IF(ISERROR(VLOOKUP(L47,POA!$A$2:$C$25,2,0)),"",VLOOKUP(L47,POA!$A$2:$C$25,2,0))</f>
        <v/>
      </c>
      <c r="Q47" s="82"/>
      <c r="R47" s="81" t="str">
        <f>IF(Q47=0,"",IF(Q45&gt;=$R$9,"HABIL","NO HABIL"))</f>
        <v/>
      </c>
      <c r="S47" s="177"/>
      <c r="T47" s="81" t="str">
        <f t="shared" si="29"/>
        <v/>
      </c>
      <c r="U47" s="73" t="str">
        <f>IF(ISERROR(VLOOKUP(N47,POA!$A$2:$F$25,5,0)),"",VLOOKUP(N47,POA!$A$2:$F$25,5,0))</f>
        <v/>
      </c>
      <c r="V47" s="73"/>
      <c r="W47" s="81" t="str">
        <f t="shared" si="30"/>
        <v/>
      </c>
      <c r="X47" s="81"/>
      <c r="Y47" s="179">
        <f t="shared" ref="Y47:Y54" si="33">IF(ISERROR(F47/$Z$9),"",F47/$Z$9)</f>
        <v>3724.8184295041469</v>
      </c>
      <c r="Z47" s="146" t="str">
        <f t="shared" ref="Z47:Z55" si="34">+IF(Y47&lt;$Z$10,"MIPYME","NO CUMPLE")</f>
        <v>MIPYME</v>
      </c>
      <c r="AA47" s="190"/>
      <c r="AB47" s="81" t="str">
        <f t="shared" si="31"/>
        <v/>
      </c>
      <c r="AC47" s="190"/>
      <c r="AD47" s="81" t="str">
        <f t="shared" si="32"/>
        <v/>
      </c>
      <c r="AE47" s="186"/>
    </row>
    <row r="48" spans="2:31" ht="18" customHeight="1" x14ac:dyDescent="0.15">
      <c r="B48" s="71">
        <f t="shared" si="27"/>
        <v>4.2999999999999989</v>
      </c>
      <c r="C48" s="268" t="s">
        <v>667</v>
      </c>
      <c r="D48" s="268">
        <v>0.2</v>
      </c>
      <c r="E48" s="269">
        <v>1012017040</v>
      </c>
      <c r="F48" s="269">
        <v>1769404040</v>
      </c>
      <c r="G48" s="269">
        <v>7610751</v>
      </c>
      <c r="H48" s="269">
        <v>1034463283</v>
      </c>
      <c r="I48" s="269">
        <f t="shared" si="28"/>
        <v>734940757</v>
      </c>
      <c r="J48" s="269">
        <v>125654000</v>
      </c>
      <c r="K48" s="269">
        <v>8730000</v>
      </c>
      <c r="L48" s="228"/>
      <c r="M48" s="228" t="str">
        <f>IF(ISERROR(VLOOKUP(L48,POA!$A$2:$C$25,3,0)),"",VLOOKUP(L48,POA!$A$2:$C$25,3,0))</f>
        <v/>
      </c>
      <c r="N48" s="73"/>
      <c r="O48" s="73" t="str">
        <f>IF(ISERROR(VLOOKUP(N48,POA!$A$2:$F$25,4,0)),"",VLOOKUP(N48,POA!$A$2:$F$25,4,0))</f>
        <v/>
      </c>
      <c r="P48" s="75" t="str">
        <f>IF(ISERROR(VLOOKUP(L48,POA!$A$2:$C$25,2,0)),"",VLOOKUP(L48,POA!$A$2:$C$25,2,0))</f>
        <v/>
      </c>
      <c r="Q48" s="82"/>
      <c r="R48" s="81" t="str">
        <f>IF(Q48=0,"",IF(Q45&gt;=$R$9,"HABIL","NO HABIL"))</f>
        <v/>
      </c>
      <c r="S48" s="177"/>
      <c r="T48" s="81" t="str">
        <f t="shared" si="29"/>
        <v/>
      </c>
      <c r="U48" s="73" t="str">
        <f>IF(ISERROR(VLOOKUP(N48,POA!$A$2:$F$25,5,0)),"",VLOOKUP(N48,POA!$A$2:$F$25,5,0))</f>
        <v/>
      </c>
      <c r="V48" s="73"/>
      <c r="W48" s="81" t="str">
        <f t="shared" si="30"/>
        <v/>
      </c>
      <c r="X48" s="81"/>
      <c r="Y48" s="179">
        <f t="shared" si="33"/>
        <v>3122.2940532909829</v>
      </c>
      <c r="Z48" s="146" t="str">
        <f t="shared" si="34"/>
        <v>MIPYME</v>
      </c>
      <c r="AA48" s="190"/>
      <c r="AB48" s="81" t="str">
        <f t="shared" si="31"/>
        <v/>
      </c>
      <c r="AC48" s="190"/>
      <c r="AD48" s="81" t="str">
        <f t="shared" si="32"/>
        <v/>
      </c>
      <c r="AE48" s="186"/>
    </row>
    <row r="49" spans="1:31" ht="18" customHeight="1" x14ac:dyDescent="0.15">
      <c r="B49" s="71">
        <f t="shared" si="27"/>
        <v>4.3999999999999986</v>
      </c>
      <c r="C49" s="268" t="s">
        <v>668</v>
      </c>
      <c r="D49" s="268">
        <v>0.3</v>
      </c>
      <c r="E49" s="269">
        <v>353556808</v>
      </c>
      <c r="F49" s="269">
        <v>721934118</v>
      </c>
      <c r="G49" s="269">
        <v>605892</v>
      </c>
      <c r="H49" s="269">
        <v>605892</v>
      </c>
      <c r="I49" s="269">
        <f t="shared" si="28"/>
        <v>721328226</v>
      </c>
      <c r="J49" s="269">
        <v>27431005</v>
      </c>
      <c r="K49" s="269">
        <v>0</v>
      </c>
      <c r="L49" s="228"/>
      <c r="M49" s="228" t="str">
        <f>IF(ISERROR(VLOOKUP(L49,POA!$A$2:$C$25,3,0)),"",VLOOKUP(L49,POA!$A$2:$C$25,3,0))</f>
        <v/>
      </c>
      <c r="N49" s="73"/>
      <c r="O49" s="73" t="str">
        <f>IF(ISERROR(VLOOKUP(N49,POA!$A$2:$F$25,4,0)),"",VLOOKUP(N49,POA!$A$2:$F$25,4,0))</f>
        <v/>
      </c>
      <c r="P49" s="75" t="str">
        <f>IF(ISERROR(VLOOKUP(L49,POA!$A$2:$C$25,2,0)),"",VLOOKUP(L49,POA!$A$2:$C$25,2,0))</f>
        <v/>
      </c>
      <c r="Q49" s="82"/>
      <c r="R49" s="81" t="str">
        <f>IF(L49=0,"",IF(Q45&gt;=$R$9,"HABIL","NO HABIL"))</f>
        <v/>
      </c>
      <c r="S49" s="177"/>
      <c r="T49" s="81" t="str">
        <f t="shared" si="29"/>
        <v/>
      </c>
      <c r="U49" s="73" t="str">
        <f>IF(ISERROR(VLOOKUP(N49,POA!$A$2:$F$25,5,0)),"",VLOOKUP(N49,POA!$A$2:$F$25,5,0))</f>
        <v/>
      </c>
      <c r="V49" s="73"/>
      <c r="W49" s="81" t="str">
        <f t="shared" si="30"/>
        <v/>
      </c>
      <c r="X49" s="81"/>
      <c r="Y49" s="179">
        <f t="shared" si="33"/>
        <v>1273.9264478560085</v>
      </c>
      <c r="Z49" s="146" t="str">
        <f t="shared" si="34"/>
        <v>MIPYME</v>
      </c>
      <c r="AA49" s="190"/>
      <c r="AB49" s="81" t="str">
        <f t="shared" si="31"/>
        <v/>
      </c>
      <c r="AC49" s="190"/>
      <c r="AD49" s="81" t="str">
        <f t="shared" si="32"/>
        <v/>
      </c>
      <c r="AE49" s="186"/>
    </row>
    <row r="50" spans="1:31" ht="18" customHeight="1" thickBot="1" x14ac:dyDescent="0.2">
      <c r="B50" s="71" t="str">
        <f t="shared" si="27"/>
        <v/>
      </c>
      <c r="C50" s="136"/>
      <c r="D50" s="136"/>
      <c r="E50" s="70" t="str">
        <f>IF(ISERROR(VLOOKUP(C50,#REF!,2,0)),"",VLOOKUP(C50,#REF!,2,0))</f>
        <v/>
      </c>
      <c r="F50" s="70"/>
      <c r="G50" s="70" t="str">
        <f>IF(ISERROR(VLOOKUP(C50,#REF!,4,0)),"",VLOOKUP(C50,#REF!,4,0))</f>
        <v/>
      </c>
      <c r="H50" s="70"/>
      <c r="I50" s="70">
        <f t="shared" ref="I50:I51" si="35">IF(ISERROR(F50-H50),"",F50-H50)</f>
        <v>0</v>
      </c>
      <c r="J50" s="70"/>
      <c r="K50" s="70"/>
      <c r="L50" s="228"/>
      <c r="M50" s="228" t="str">
        <f>IF(ISERROR(VLOOKUP(L50,POA!$A$2:$C$25,3,0)),"",VLOOKUP(L50,POA!$A$2:$C$25,3,0))</f>
        <v/>
      </c>
      <c r="N50" s="73"/>
      <c r="O50" s="73" t="str">
        <f>IF(ISERROR(VLOOKUP(N50,POA!$A$2:$F$25,4,0)),"",VLOOKUP(N50,POA!$A$2:$F$25,4,0))</f>
        <v/>
      </c>
      <c r="P50" s="75" t="str">
        <f>IF(ISERROR(VLOOKUP(L50,POA!$A$2:$C$25,2,0)),"",VLOOKUP(L50,POA!$A$2:$C$25,2,0))</f>
        <v/>
      </c>
      <c r="Q50" s="82"/>
      <c r="R50" s="81" t="str">
        <f>IF(L50=0,"",IF(Q45&gt;=$R$9,"HABIL","NO HABIL"))</f>
        <v/>
      </c>
      <c r="S50" s="177"/>
      <c r="T50" s="81" t="str">
        <f t="shared" si="29"/>
        <v/>
      </c>
      <c r="U50" s="73" t="str">
        <f>IF(ISERROR(VLOOKUP(N50,POA!$A$2:$F$25,5,0)),"",VLOOKUP(N50,POA!$A$2:$F$25,5,0))</f>
        <v/>
      </c>
      <c r="V50" s="73"/>
      <c r="W50" s="81" t="str">
        <f t="shared" si="30"/>
        <v/>
      </c>
      <c r="X50" s="81"/>
      <c r="Y50" s="179">
        <f t="shared" si="33"/>
        <v>0</v>
      </c>
      <c r="Z50" s="146" t="str">
        <f t="shared" si="34"/>
        <v>MIPYME</v>
      </c>
      <c r="AA50" s="190"/>
      <c r="AB50" s="81" t="str">
        <f t="shared" si="31"/>
        <v/>
      </c>
      <c r="AC50" s="190"/>
      <c r="AD50" s="81" t="str">
        <f t="shared" si="32"/>
        <v/>
      </c>
      <c r="AE50" s="183"/>
    </row>
    <row r="51" spans="1:31" ht="18" hidden="1" customHeight="1" x14ac:dyDescent="0.15">
      <c r="B51" s="71" t="str">
        <f t="shared" si="27"/>
        <v/>
      </c>
      <c r="C51" s="136"/>
      <c r="D51" s="136"/>
      <c r="E51" s="70" t="str">
        <f>IF(ISERROR(VLOOKUP(C51,#REF!,2,0)),"",VLOOKUP(C51,#REF!,2,0))</f>
        <v/>
      </c>
      <c r="F51" s="70"/>
      <c r="G51" s="70" t="str">
        <f>IF(ISERROR(VLOOKUP(C51,#REF!,4,0)),"",VLOOKUP(C51,#REF!,4,0))</f>
        <v/>
      </c>
      <c r="H51" s="70"/>
      <c r="I51" s="70">
        <f t="shared" si="35"/>
        <v>0</v>
      </c>
      <c r="J51" s="70"/>
      <c r="K51" s="70"/>
      <c r="L51" s="228"/>
      <c r="M51" s="228" t="str">
        <f>IF(ISERROR(VLOOKUP(L51,POA!$A$2:$C$25,3,0)),"",VLOOKUP(L51,POA!$A$2:$C$25,3,0))</f>
        <v/>
      </c>
      <c r="N51" s="73"/>
      <c r="O51" s="73" t="str">
        <f>IF(ISERROR(VLOOKUP(N51,POA!$A$2:$F$25,4,0)),"",VLOOKUP(N51,POA!$A$2:$F$25,4,0))</f>
        <v/>
      </c>
      <c r="P51" s="75" t="str">
        <f>IF(ISERROR(VLOOKUP(L51,POA!$A$2:$C$25,2,0)),"",VLOOKUP(L51,POA!$A$2:$C$25,2,0))</f>
        <v/>
      </c>
      <c r="Q51" s="82"/>
      <c r="R51" s="81" t="str">
        <f>IF(L51=0,"",IF(Q45&gt;=$R$9,"HABIL","NO HABIL"))</f>
        <v/>
      </c>
      <c r="S51" s="177"/>
      <c r="T51" s="81" t="str">
        <f t="shared" si="29"/>
        <v/>
      </c>
      <c r="U51" s="73" t="str">
        <f>IF(ISERROR(VLOOKUP(N51,POA!$A$2:$F$25,5,0)),"",VLOOKUP(N51,POA!$A$2:$F$25,5,0))</f>
        <v/>
      </c>
      <c r="V51" s="73"/>
      <c r="W51" s="81" t="str">
        <f t="shared" si="30"/>
        <v/>
      </c>
      <c r="X51" s="81"/>
      <c r="Y51" s="179">
        <f t="shared" si="33"/>
        <v>0</v>
      </c>
      <c r="Z51" s="146" t="str">
        <f t="shared" si="34"/>
        <v>MIPYME</v>
      </c>
      <c r="AA51" s="190"/>
      <c r="AB51" s="81" t="str">
        <f t="shared" si="31"/>
        <v/>
      </c>
      <c r="AC51" s="190"/>
      <c r="AD51" s="81" t="str">
        <f t="shared" si="32"/>
        <v/>
      </c>
      <c r="AE51" s="186"/>
    </row>
    <row r="52" spans="1:31" ht="18" hidden="1" customHeight="1" x14ac:dyDescent="0.15">
      <c r="B52" s="71" t="str">
        <f>IF(C52="","",B51+0.1)</f>
        <v/>
      </c>
      <c r="C52" s="136"/>
      <c r="D52" s="136"/>
      <c r="E52" s="70" t="str">
        <f>IF(ISERROR(VLOOKUP(C52,#REF!,2,0)),"",VLOOKUP(C52,#REF!,2,0))</f>
        <v/>
      </c>
      <c r="F52" s="70"/>
      <c r="G52" s="70" t="str">
        <f>IF(ISERROR(VLOOKUP(C52,#REF!,4,0)),"",VLOOKUP(C52,#REF!,4,0))</f>
        <v/>
      </c>
      <c r="H52" s="70"/>
      <c r="I52" s="70">
        <f>IF(ISERROR(F52-H52),"",F52-H52)</f>
        <v>0</v>
      </c>
      <c r="J52" s="70"/>
      <c r="K52" s="70"/>
      <c r="L52" s="228"/>
      <c r="M52" s="228" t="str">
        <f>IF(ISERROR(VLOOKUP(L52,POA!$A$2:$C$25,3,0)),"",VLOOKUP(L52,POA!$A$2:$C$25,3,0))</f>
        <v/>
      </c>
      <c r="N52" s="73"/>
      <c r="O52" s="73" t="str">
        <f>IF(ISERROR(VLOOKUP(N52,POA!$A$2:$F$25,4,0)),"",VLOOKUP(N52,POA!$A$2:$F$25,4,0))</f>
        <v/>
      </c>
      <c r="P52" s="75" t="str">
        <f>IF(ISERROR(VLOOKUP(L52,POA!$A$2:$C$25,2,0)),"",VLOOKUP(L52,POA!$A$2:$C$25,2,0))</f>
        <v/>
      </c>
      <c r="Q52" s="82"/>
      <c r="R52" s="81" t="str">
        <f>IF(L52=0,"",IF(Q45&gt;=$R$9,"HABIL","NO HABIL"))</f>
        <v/>
      </c>
      <c r="S52" s="177"/>
      <c r="T52" s="81" t="str">
        <f t="shared" si="29"/>
        <v/>
      </c>
      <c r="U52" s="73" t="str">
        <f>IF(ISERROR(VLOOKUP(N52,POA!$A$2:$F$25,5,0)),"",VLOOKUP(N52,POA!$A$2:$F$25,5,0))</f>
        <v/>
      </c>
      <c r="V52" s="73"/>
      <c r="W52" s="81" t="str">
        <f t="shared" si="30"/>
        <v/>
      </c>
      <c r="X52" s="81"/>
      <c r="Y52" s="179">
        <f t="shared" si="33"/>
        <v>0</v>
      </c>
      <c r="Z52" s="146" t="str">
        <f t="shared" si="34"/>
        <v>MIPYME</v>
      </c>
      <c r="AA52" s="190"/>
      <c r="AB52" s="81" t="str">
        <f t="shared" si="31"/>
        <v/>
      </c>
      <c r="AC52" s="190"/>
      <c r="AD52" s="81" t="str">
        <f t="shared" si="32"/>
        <v/>
      </c>
      <c r="AE52" s="186"/>
    </row>
    <row r="53" spans="1:31" ht="18" hidden="1" customHeight="1" x14ac:dyDescent="0.15">
      <c r="B53" s="71" t="str">
        <f>IF(C53="","",B52+0.1)</f>
        <v/>
      </c>
      <c r="C53" s="136"/>
      <c r="D53" s="136"/>
      <c r="E53" s="70" t="str">
        <f>IF(ISERROR(VLOOKUP(C53,#REF!,2,0)),"",VLOOKUP(C53,#REF!,2,0))</f>
        <v/>
      </c>
      <c r="F53" s="70"/>
      <c r="G53" s="70" t="str">
        <f>IF(ISERROR(VLOOKUP(C53,#REF!,4,0)),"",VLOOKUP(C53,#REF!,4,0))</f>
        <v/>
      </c>
      <c r="H53" s="70"/>
      <c r="I53" s="70">
        <f>IF(ISERROR(F53-H53),"",F53-H53)</f>
        <v>0</v>
      </c>
      <c r="J53" s="70"/>
      <c r="K53" s="70"/>
      <c r="L53" s="228"/>
      <c r="M53" s="228" t="str">
        <f>IF(ISERROR(VLOOKUP(L53,POA!$A$2:$C$25,3,0)),"",VLOOKUP(L53,POA!$A$2:$C$25,3,0))</f>
        <v/>
      </c>
      <c r="N53" s="73"/>
      <c r="O53" s="73" t="str">
        <f>IF(ISERROR(VLOOKUP(N53,POA!$A$2:$F$25,4,0)),"",VLOOKUP(N53,POA!$A$2:$F$25,4,0))</f>
        <v/>
      </c>
      <c r="P53" s="75" t="str">
        <f>IF(ISERROR(VLOOKUP(L53,POA!$A$2:$C$25,2,0)),"",VLOOKUP(L53,POA!$A$2:$C$25,2,0))</f>
        <v/>
      </c>
      <c r="Q53" s="82"/>
      <c r="R53" s="81" t="str">
        <f>IF(L53=0,"",IF(Q45&gt;=$R$9,"HABIL","NO HABIL"))</f>
        <v/>
      </c>
      <c r="S53" s="177"/>
      <c r="T53" s="81" t="str">
        <f t="shared" si="29"/>
        <v/>
      </c>
      <c r="U53" s="73" t="str">
        <f>IF(ISERROR(VLOOKUP(N53,POA!$A$2:$F$25,5,0)),"",VLOOKUP(N53,POA!$A$2:$F$25,5,0))</f>
        <v/>
      </c>
      <c r="V53" s="73"/>
      <c r="W53" s="81" t="str">
        <f t="shared" si="30"/>
        <v/>
      </c>
      <c r="X53" s="81"/>
      <c r="Y53" s="179">
        <f t="shared" si="33"/>
        <v>0</v>
      </c>
      <c r="Z53" s="146" t="str">
        <f t="shared" si="34"/>
        <v>MIPYME</v>
      </c>
      <c r="AA53" s="190"/>
      <c r="AB53" s="81" t="str">
        <f t="shared" si="31"/>
        <v/>
      </c>
      <c r="AC53" s="190"/>
      <c r="AD53" s="81" t="str">
        <f t="shared" si="32"/>
        <v/>
      </c>
      <c r="AE53" s="183"/>
    </row>
    <row r="54" spans="1:31" ht="18" hidden="1" customHeight="1" x14ac:dyDescent="0.15">
      <c r="B54" s="71" t="str">
        <f>IF(C54="","",B53+0.1)</f>
        <v/>
      </c>
      <c r="C54" s="136"/>
      <c r="D54" s="136"/>
      <c r="E54" s="70" t="str">
        <f>IF(ISERROR(VLOOKUP(C54,#REF!,2,0)),"",VLOOKUP(C54,#REF!,2,0))</f>
        <v/>
      </c>
      <c r="F54" s="70"/>
      <c r="G54" s="70" t="str">
        <f>IF(ISERROR(VLOOKUP(C54,#REF!,4,0)),"",VLOOKUP(C54,#REF!,4,0))</f>
        <v/>
      </c>
      <c r="H54" s="70"/>
      <c r="I54" s="70">
        <f>IF(ISERROR(F54-H54),"",F54-H54)</f>
        <v>0</v>
      </c>
      <c r="J54" s="70"/>
      <c r="K54" s="70"/>
      <c r="L54" s="228"/>
      <c r="M54" s="228" t="str">
        <f>IF(ISERROR(VLOOKUP(L54,POA!$A$2:$C$25,3,0)),"",VLOOKUP(L54,POA!$A$2:$C$25,3,0))</f>
        <v/>
      </c>
      <c r="N54" s="73"/>
      <c r="O54" s="73" t="str">
        <f>IF(ISERROR(VLOOKUP(N54,POA!$A$2:$F$25,4,0)),"",VLOOKUP(N54,POA!$A$2:$F$25,4,0))</f>
        <v/>
      </c>
      <c r="P54" s="75" t="str">
        <f>IF(ISERROR(VLOOKUP(L54,POA!$A$2:$C$25,2,0)),"",VLOOKUP(L54,POA!$A$2:$C$25,2,0))</f>
        <v/>
      </c>
      <c r="Q54" s="82"/>
      <c r="R54" s="81" t="str">
        <f>IF(L54=0,"",IF(Q45&gt;=$R$9,"HABIL","NO HABIL"))</f>
        <v/>
      </c>
      <c r="S54" s="177"/>
      <c r="T54" s="81" t="str">
        <f t="shared" si="29"/>
        <v/>
      </c>
      <c r="U54" s="73" t="str">
        <f>IF(ISERROR(VLOOKUP(N54,POA!$A$2:$F$25,5,0)),"",VLOOKUP(N54,POA!$A$2:$F$25,5,0))</f>
        <v/>
      </c>
      <c r="V54" s="73"/>
      <c r="W54" s="81" t="str">
        <f t="shared" si="30"/>
        <v/>
      </c>
      <c r="X54" s="81"/>
      <c r="Y54" s="179">
        <f t="shared" si="33"/>
        <v>0</v>
      </c>
      <c r="Z54" s="146" t="str">
        <f t="shared" si="34"/>
        <v>MIPYME</v>
      </c>
      <c r="AA54" s="190"/>
      <c r="AB54" s="81" t="str">
        <f t="shared" si="31"/>
        <v/>
      </c>
      <c r="AC54" s="190"/>
      <c r="AD54" s="81" t="str">
        <f t="shared" si="32"/>
        <v/>
      </c>
      <c r="AE54" s="183"/>
    </row>
    <row r="55" spans="1:31" ht="18" hidden="1" customHeight="1" thickBot="1" x14ac:dyDescent="0.2">
      <c r="B55" s="111" t="str">
        <f>IF(C55="","",B54+0.1)</f>
        <v/>
      </c>
      <c r="C55" s="137"/>
      <c r="D55" s="137"/>
      <c r="E55" s="74" t="str">
        <f>IF(ISERROR(VLOOKUP(C55,#REF!,2,0)),"",VLOOKUP(C55,#REF!,2,0))</f>
        <v/>
      </c>
      <c r="F55" s="74"/>
      <c r="G55" s="74" t="str">
        <f>IF(ISERROR(VLOOKUP(C55,#REF!,4,0)),"",VLOOKUP(C55,#REF!,4,0))</f>
        <v/>
      </c>
      <c r="H55" s="74"/>
      <c r="I55" s="74">
        <f>IF(ISERROR(F55-H55),"",F55-H55)</f>
        <v>0</v>
      </c>
      <c r="J55" s="74"/>
      <c r="K55" s="74"/>
      <c r="L55" s="229"/>
      <c r="M55" s="229" t="str">
        <f>IF(ISERROR(VLOOKUP(L55,POA!$A$2:$C$25,3,0)),"",VLOOKUP(L55,POA!$A$2:$C$25,3,0))</f>
        <v/>
      </c>
      <c r="N55" s="88"/>
      <c r="O55" s="88" t="str">
        <f>IF(ISERROR(VLOOKUP(N55,POA!$A$2:$F$25,4,0)),"",VLOOKUP(N55,POA!$A$2:$F$25,4,0))</f>
        <v/>
      </c>
      <c r="P55" s="80" t="str">
        <f>IF(ISERROR(VLOOKUP(L55,POA!$A$2:$C$25,2,0)),"",VLOOKUP(L55,POA!$A$2:$C$25,2,0))</f>
        <v/>
      </c>
      <c r="Q55" s="90"/>
      <c r="R55" s="89" t="str">
        <f>IF(L55=0,"",IF(Q45&gt;=$R$9,"HABIL","NO HABIL"))</f>
        <v/>
      </c>
      <c r="S55" s="178"/>
      <c r="T55" s="89" t="str">
        <f t="shared" si="29"/>
        <v/>
      </c>
      <c r="U55" s="88" t="str">
        <f>IF(ISERROR(VLOOKUP(N55,POA!$A$2:$F$25,5,0)),"",VLOOKUP(N55,POA!$A$2:$F$25,5,0))</f>
        <v/>
      </c>
      <c r="V55" s="88"/>
      <c r="W55" s="89" t="str">
        <f t="shared" si="30"/>
        <v/>
      </c>
      <c r="X55" s="89"/>
      <c r="Y55" s="181">
        <f>IF(ISERROR(F55/$Z$9),"",F55/$Z$9)</f>
        <v>0</v>
      </c>
      <c r="Z55" s="147" t="str">
        <f t="shared" si="34"/>
        <v>MIPYME</v>
      </c>
      <c r="AA55" s="191"/>
      <c r="AB55" s="89" t="str">
        <f t="shared" si="31"/>
        <v/>
      </c>
      <c r="AC55" s="191"/>
      <c r="AD55" s="89" t="str">
        <f t="shared" si="32"/>
        <v/>
      </c>
      <c r="AE55" s="184"/>
    </row>
    <row r="56" spans="1:31" ht="18" customHeight="1" x14ac:dyDescent="0.15">
      <c r="B56" s="83">
        <v>5</v>
      </c>
      <c r="C56" s="84" t="s">
        <v>672</v>
      </c>
      <c r="D56" s="135">
        <f>IF(SUM(D57:D66)=0,"",SUM(D57:D66))</f>
        <v>1</v>
      </c>
      <c r="E56" s="85">
        <f>SUM(E57:E66)</f>
        <v>59417730419.520004</v>
      </c>
      <c r="F56" s="85">
        <f>SUM(F57:F66)</f>
        <v>78744649874.759995</v>
      </c>
      <c r="G56" s="85">
        <f>SUM(G57:G66)</f>
        <v>24604033580.68</v>
      </c>
      <c r="H56" s="85">
        <f>SUM(H57:H66)</f>
        <v>34028787063.959999</v>
      </c>
      <c r="I56" s="85">
        <f>+F56-H56</f>
        <v>44715862810.799995</v>
      </c>
      <c r="J56" s="85">
        <f>SUM(J57:J66)</f>
        <v>6981773629.3899994</v>
      </c>
      <c r="K56" s="85">
        <f>SUM(K57:K66)</f>
        <v>392456899.55000001</v>
      </c>
      <c r="L56" s="78">
        <v>1</v>
      </c>
      <c r="M56" s="78">
        <f>IF(ISERROR(VLOOKUP(L56,POA!$A$2:$C$25,3,0)),"",VLOOKUP(L56,POA!$A$2:$C$25,3,0))</f>
        <v>3</v>
      </c>
      <c r="N56" s="138" t="s">
        <v>229</v>
      </c>
      <c r="O56" s="78">
        <f>+SUM(O57:O66)</f>
        <v>0</v>
      </c>
      <c r="P56" s="79">
        <f>IF(ISERROR(VLOOKUP(L56,POA!$A$2:$C$25,2,0)),"",VLOOKUP(L56,POA!$A$2:$C$25,2,0))</f>
        <v>4167150295</v>
      </c>
      <c r="Q56" s="85">
        <f>SUM(E56/G56)</f>
        <v>2.4149589222710626</v>
      </c>
      <c r="R56" s="86" t="str">
        <f>IF(Q56=0,"",IF(Q56&gt;=$R$9,"HABIL","NO HABIL"))</f>
        <v>HABIL</v>
      </c>
      <c r="S56" s="176">
        <f>SUM(H56/F56)</f>
        <v>0.43214094059826708</v>
      </c>
      <c r="T56" s="86" t="str">
        <f>IF(S56=0,"",IF(S56&lt;=$T$9,"HABIL","NO HABIL"))</f>
        <v>HABIL</v>
      </c>
      <c r="U56" s="78">
        <f>+SUM(U57:U66)</f>
        <v>0</v>
      </c>
      <c r="V56" s="87">
        <f>SUM(J56/K56)</f>
        <v>17.789911802787667</v>
      </c>
      <c r="W56" s="86" t="str">
        <f>IF(V56=0,"",IF(V56&gt;=$W$9,"HABIL","NO HABIL"))</f>
        <v>HABIL</v>
      </c>
      <c r="X56" s="86" t="str">
        <f>IF(R56=0,"",IF(R56="NO HABIL","NO HABIL",IF(T56="NO HABIL","NO HABIL",IF(W56="NO HABIL","NO HABIL",IF(W56="NO HABIL","NO HABIL","HABIL")))))</f>
        <v>HABIL</v>
      </c>
      <c r="Y56" s="180"/>
      <c r="Z56" s="145"/>
      <c r="AA56" s="176">
        <f>SUM(J56/I56)</f>
        <v>0.15613639524146064</v>
      </c>
      <c r="AB56" s="86" t="str">
        <f>IF(AA56=0,"",IF(AA56&gt;=$AB$9,"HABIL","NO HABIL"))</f>
        <v>HABIL</v>
      </c>
      <c r="AC56" s="176">
        <f>SUM(J56/F56)</f>
        <v>8.8663466540193053E-2</v>
      </c>
      <c r="AD56" s="86" t="str">
        <f>IF(AC56=0,"",IF(AC56&gt;=$AD$9,"HABIL","NO HABIL"))</f>
        <v>HABIL</v>
      </c>
      <c r="AE56" s="182" t="str">
        <f>IF(AB56=0,"",IF(AB56="NO HABIL","NO HABIL",IF(AD56="NO HABIL","NO HABIL",IF(AD56="NO HABIL","NO HABIL","HABIL"))))</f>
        <v>HABIL</v>
      </c>
    </row>
    <row r="57" spans="1:31" ht="30" x14ac:dyDescent="0.15">
      <c r="A57" s="270" t="s">
        <v>714</v>
      </c>
      <c r="B57" s="71">
        <f t="shared" ref="B57:B62" si="36">IF(C57="","",B56+0.1)</f>
        <v>5.0999999999999996</v>
      </c>
      <c r="C57" s="276" t="s">
        <v>670</v>
      </c>
      <c r="D57" s="268">
        <v>0.6</v>
      </c>
      <c r="E57" s="269">
        <v>3957725352</v>
      </c>
      <c r="F57" s="269">
        <v>4961731607</v>
      </c>
      <c r="G57" s="269">
        <v>659861429</v>
      </c>
      <c r="H57" s="269">
        <v>1974861729</v>
      </c>
      <c r="I57" s="269">
        <f t="shared" ref="I57:I58" si="37">IF(ISERROR(F57-H57),"",F57-H57)</f>
        <v>2986869878</v>
      </c>
      <c r="J57" s="269">
        <v>661240469</v>
      </c>
      <c r="K57" s="269">
        <v>49384693</v>
      </c>
      <c r="L57" s="230"/>
      <c r="M57" s="230" t="str">
        <f>IF(ISERROR(VLOOKUP(L57,POA!$A$2:$C$25,3,0)),"",VLOOKUP(L57,POA!$A$2:$C$25,3,0))</f>
        <v/>
      </c>
      <c r="N57" s="73" t="s">
        <v>229</v>
      </c>
      <c r="O57" s="73" t="str">
        <f>IF(ISERROR(VLOOKUP(N57,POA!$A$2:$F$25,4,0)),"",VLOOKUP(N57,POA!$A$2:$F$25,4,0))</f>
        <v/>
      </c>
      <c r="P57" s="75" t="str">
        <f>IF(ISERROR(VLOOKUP(L57,POA!$A$2:$C$25,2,0)),"",VLOOKUP(L57,POA!$A$2:$C$25,2,0))</f>
        <v/>
      </c>
      <c r="Q57" s="82"/>
      <c r="R57" s="81" t="str">
        <f>IF(Q57=0,"",IF(Q56&gt;=$R$9,"HABIL","NO HABIL"))</f>
        <v/>
      </c>
      <c r="S57" s="177"/>
      <c r="T57" s="81" t="str">
        <f t="shared" ref="T57:T66" si="38">IF(S57=0,"",IF(S57&lt;=$T$9,"HABIL","NO HABIL"))</f>
        <v/>
      </c>
      <c r="U57" s="73" t="str">
        <f>IF(ISERROR(VLOOKUP(N57,POA!$A$2:$F$25,5,0)),"",VLOOKUP(N57,POA!$A$2:$F$25,5,0))</f>
        <v/>
      </c>
      <c r="V57" s="73"/>
      <c r="W57" s="81" t="str">
        <f t="shared" ref="W57:W66" si="39">IF(V57=0,"",IF(V57&gt;=$W$9,"HABIL","NO HABIL"))</f>
        <v/>
      </c>
      <c r="X57" s="81"/>
      <c r="Y57" s="179">
        <f>IF(ISERROR(F57/$Z$9),"",F57/$Z$9)</f>
        <v>8755.4819251808713</v>
      </c>
      <c r="Z57" s="146" t="str">
        <f>+IF(Y57&lt;$Z$10,"MIPYME","NO CUMPLE")</f>
        <v>MIPYME</v>
      </c>
      <c r="AA57" s="190"/>
      <c r="AB57" s="81" t="str">
        <f t="shared" ref="AB57:AB66" si="40">IF(AA57=0,"",IF(AA57&gt;=$AB$9,"HABIL","NO HABIL"))</f>
        <v/>
      </c>
      <c r="AC57" s="190"/>
      <c r="AD57" s="81" t="str">
        <f t="shared" ref="AD57:AD66" si="41">IF(AC57=0,"",IF(AC57&gt;=$AD$9,"HABIL","NO HABIL"))</f>
        <v/>
      </c>
      <c r="AE57" s="185"/>
    </row>
    <row r="58" spans="1:31" ht="18" customHeight="1" x14ac:dyDescent="0.15">
      <c r="B58" s="71">
        <f t="shared" si="36"/>
        <v>5.1999999999999993</v>
      </c>
      <c r="C58" s="268" t="s">
        <v>671</v>
      </c>
      <c r="D58" s="268">
        <v>0.2</v>
      </c>
      <c r="E58" s="269">
        <v>43457818842.730003</v>
      </c>
      <c r="F58" s="269">
        <v>60509261798.559998</v>
      </c>
      <c r="G58" s="269">
        <v>16688970523.41</v>
      </c>
      <c r="H58" s="269">
        <v>22825025240.080002</v>
      </c>
      <c r="I58" s="269">
        <f t="shared" si="37"/>
        <v>37684236558.479996</v>
      </c>
      <c r="J58" s="269">
        <v>5893424431.3599997</v>
      </c>
      <c r="K58" s="269">
        <v>306012188.12</v>
      </c>
      <c r="L58" s="228"/>
      <c r="M58" s="228" t="str">
        <f>IF(ISERROR(VLOOKUP(L58,POA!$A$2:$C$25,3,0)),"",VLOOKUP(L58,POA!$A$2:$C$25,3,0))</f>
        <v/>
      </c>
      <c r="N58" s="73" t="s">
        <v>229</v>
      </c>
      <c r="O58" s="73" t="str">
        <f>IF(ISERROR(VLOOKUP(N58,POA!$A$2:$F$25,4,0)),"",VLOOKUP(N58,POA!$A$2:$F$25,4,0))</f>
        <v/>
      </c>
      <c r="P58" s="75" t="str">
        <f>IF(ISERROR(VLOOKUP(L58,POA!$A$2:$C$25,2,0)),"",VLOOKUP(L58,POA!$A$2:$C$25,2,0))</f>
        <v/>
      </c>
      <c r="Q58" s="82"/>
      <c r="R58" s="81" t="str">
        <f>IF(Q58=0,"",IF(Q56&gt;=$R$9,"HABIL","NO HABIL"))</f>
        <v/>
      </c>
      <c r="S58" s="177"/>
      <c r="T58" s="81" t="str">
        <f t="shared" si="38"/>
        <v/>
      </c>
      <c r="U58" s="73" t="str">
        <f>IF(ISERROR(VLOOKUP(N58,POA!$A$2:$F$25,5,0)),"",VLOOKUP(N58,POA!$A$2:$F$25,5,0))</f>
        <v/>
      </c>
      <c r="V58" s="73"/>
      <c r="W58" s="81" t="str">
        <f t="shared" si="39"/>
        <v/>
      </c>
      <c r="X58" s="81"/>
      <c r="Y58" s="179">
        <f t="shared" ref="Y58:Y65" si="42">IF(ISERROR(F58/$Z$9),"",F58/$Z$9)</f>
        <v>106774.76936396681</v>
      </c>
      <c r="Z58" s="146" t="str">
        <f t="shared" ref="Z58:Z66" si="43">+IF(Y58&lt;$Z$10,"MIPYME","NO CUMPLE")</f>
        <v>NO CUMPLE</v>
      </c>
      <c r="AA58" s="190"/>
      <c r="AB58" s="81" t="str">
        <f t="shared" si="40"/>
        <v/>
      </c>
      <c r="AC58" s="190"/>
      <c r="AD58" s="81" t="str">
        <f t="shared" si="41"/>
        <v/>
      </c>
      <c r="AE58" s="186"/>
    </row>
    <row r="59" spans="1:31" ht="18" customHeight="1" x14ac:dyDescent="0.15">
      <c r="B59" s="71">
        <f t="shared" si="36"/>
        <v>5.2999999999999989</v>
      </c>
      <c r="C59" s="136" t="s">
        <v>673</v>
      </c>
      <c r="D59" s="136">
        <v>0.2</v>
      </c>
      <c r="E59" s="70">
        <v>12002186224.790001</v>
      </c>
      <c r="F59" s="70">
        <v>13273656469.200001</v>
      </c>
      <c r="G59" s="70">
        <v>7255201628.2700005</v>
      </c>
      <c r="H59" s="70">
        <v>9228900094.8799992</v>
      </c>
      <c r="I59" s="70">
        <f t="shared" ref="I59:I62" si="44">IF(ISERROR(F59-H59),"",F59-H59)</f>
        <v>4044756374.3200016</v>
      </c>
      <c r="J59" s="70">
        <v>427108729.02999997</v>
      </c>
      <c r="K59" s="70">
        <v>37060018.43</v>
      </c>
      <c r="L59" s="228"/>
      <c r="M59" s="228" t="str">
        <f>IF(ISERROR(VLOOKUP(L59,POA!$A$2:$C$25,3,0)),"",VLOOKUP(L59,POA!$A$2:$C$25,3,0))</f>
        <v/>
      </c>
      <c r="N59" s="73"/>
      <c r="O59" s="73" t="str">
        <f>IF(ISERROR(VLOOKUP(N59,POA!$A$2:$F$25,4,0)),"",VLOOKUP(N59,POA!$A$2:$F$25,4,0))</f>
        <v/>
      </c>
      <c r="P59" s="75" t="str">
        <f>IF(ISERROR(VLOOKUP(L59,POA!$A$2:$C$25,2,0)),"",VLOOKUP(L59,POA!$A$2:$C$25,2,0))</f>
        <v/>
      </c>
      <c r="Q59" s="82"/>
      <c r="R59" s="81" t="str">
        <f>IF(Q59=0,"",IF(Q56&gt;=$R$9,"HABIL","NO HABIL"))</f>
        <v/>
      </c>
      <c r="S59" s="177"/>
      <c r="T59" s="81" t="str">
        <f t="shared" si="38"/>
        <v/>
      </c>
      <c r="U59" s="73" t="str">
        <f>IF(ISERROR(VLOOKUP(N59,POA!$A$2:$F$25,5,0)),"",VLOOKUP(N59,POA!$A$2:$F$25,5,0))</f>
        <v/>
      </c>
      <c r="V59" s="73"/>
      <c r="W59" s="81" t="str">
        <f t="shared" si="39"/>
        <v/>
      </c>
      <c r="X59" s="81"/>
      <c r="Y59" s="179">
        <f t="shared" si="42"/>
        <v>23422.721844362099</v>
      </c>
      <c r="Z59" s="146" t="str">
        <f t="shared" si="43"/>
        <v>MIPYME</v>
      </c>
      <c r="AA59" s="190"/>
      <c r="AB59" s="81" t="str">
        <f t="shared" si="40"/>
        <v/>
      </c>
      <c r="AC59" s="190"/>
      <c r="AD59" s="81" t="str">
        <f t="shared" si="41"/>
        <v/>
      </c>
      <c r="AE59" s="186"/>
    </row>
    <row r="60" spans="1:31" ht="18" customHeight="1" thickBot="1" x14ac:dyDescent="0.2">
      <c r="B60" s="71" t="str">
        <f t="shared" si="36"/>
        <v/>
      </c>
      <c r="C60" s="136"/>
      <c r="D60" s="136"/>
      <c r="E60" s="70" t="str">
        <f>IF(ISERROR(VLOOKUP(C60,#REF!,2,0)),"",VLOOKUP(C60,#REF!,2,0))</f>
        <v/>
      </c>
      <c r="F60" s="70"/>
      <c r="G60" s="70" t="str">
        <f>IF(ISERROR(VLOOKUP(C60,#REF!,4,0)),"",VLOOKUP(C60,#REF!,4,0))</f>
        <v/>
      </c>
      <c r="H60" s="70"/>
      <c r="I60" s="70">
        <f t="shared" si="44"/>
        <v>0</v>
      </c>
      <c r="J60" s="70"/>
      <c r="K60" s="70"/>
      <c r="L60" s="228"/>
      <c r="M60" s="228" t="str">
        <f>IF(ISERROR(VLOOKUP(L60,POA!$A$2:$C$25,3,0)),"",VLOOKUP(L60,POA!$A$2:$C$25,3,0))</f>
        <v/>
      </c>
      <c r="N60" s="73"/>
      <c r="O60" s="73" t="str">
        <f>IF(ISERROR(VLOOKUP(N60,POA!$A$2:$F$25,4,0)),"",VLOOKUP(N60,POA!$A$2:$F$25,4,0))</f>
        <v/>
      </c>
      <c r="P60" s="75" t="str">
        <f>IF(ISERROR(VLOOKUP(L60,POA!$A$2:$C$25,2,0)),"",VLOOKUP(L60,POA!$A$2:$C$25,2,0))</f>
        <v/>
      </c>
      <c r="Q60" s="82"/>
      <c r="R60" s="81" t="str">
        <f>IF(L60=0,"",IF(Q56&gt;=$R$9,"HABIL","NO HABIL"))</f>
        <v/>
      </c>
      <c r="S60" s="177"/>
      <c r="T60" s="81" t="str">
        <f t="shared" si="38"/>
        <v/>
      </c>
      <c r="U60" s="73" t="str">
        <f>IF(ISERROR(VLOOKUP(N60,POA!$A$2:$F$25,5,0)),"",VLOOKUP(N60,POA!$A$2:$F$25,5,0))</f>
        <v/>
      </c>
      <c r="V60" s="73"/>
      <c r="W60" s="81" t="str">
        <f t="shared" si="39"/>
        <v/>
      </c>
      <c r="X60" s="81"/>
      <c r="Y60" s="179">
        <f t="shared" si="42"/>
        <v>0</v>
      </c>
      <c r="Z60" s="146" t="str">
        <f t="shared" si="43"/>
        <v>MIPYME</v>
      </c>
      <c r="AA60" s="190"/>
      <c r="AB60" s="81" t="str">
        <f t="shared" si="40"/>
        <v/>
      </c>
      <c r="AC60" s="190"/>
      <c r="AD60" s="81" t="str">
        <f t="shared" si="41"/>
        <v/>
      </c>
      <c r="AE60" s="186"/>
    </row>
    <row r="61" spans="1:31" ht="18" hidden="1" customHeight="1" x14ac:dyDescent="0.15">
      <c r="B61" s="71" t="str">
        <f t="shared" si="36"/>
        <v/>
      </c>
      <c r="C61" s="136"/>
      <c r="D61" s="136"/>
      <c r="E61" s="70" t="str">
        <f>IF(ISERROR(VLOOKUP(C61,#REF!,2,0)),"",VLOOKUP(C61,#REF!,2,0))</f>
        <v/>
      </c>
      <c r="F61" s="70"/>
      <c r="G61" s="70" t="str">
        <f>IF(ISERROR(VLOOKUP(C61,#REF!,4,0)),"",VLOOKUP(C61,#REF!,4,0))</f>
        <v/>
      </c>
      <c r="H61" s="70"/>
      <c r="I61" s="70">
        <f t="shared" si="44"/>
        <v>0</v>
      </c>
      <c r="J61" s="70"/>
      <c r="K61" s="70"/>
      <c r="L61" s="228"/>
      <c r="M61" s="228" t="str">
        <f>IF(ISERROR(VLOOKUP(L61,POA!$A$2:$C$25,3,0)),"",VLOOKUP(L61,POA!$A$2:$C$25,3,0))</f>
        <v/>
      </c>
      <c r="N61" s="73"/>
      <c r="O61" s="73" t="str">
        <f>IF(ISERROR(VLOOKUP(N61,POA!$A$2:$F$25,4,0)),"",VLOOKUP(N61,POA!$A$2:$F$25,4,0))</f>
        <v/>
      </c>
      <c r="P61" s="75" t="str">
        <f>IF(ISERROR(VLOOKUP(L61,POA!$A$2:$C$25,2,0)),"",VLOOKUP(L61,POA!$A$2:$C$25,2,0))</f>
        <v/>
      </c>
      <c r="Q61" s="82"/>
      <c r="R61" s="81" t="str">
        <f>IF(L61=0,"",IF(Q56&gt;=$R$9,"HABIL","NO HABIL"))</f>
        <v/>
      </c>
      <c r="S61" s="177"/>
      <c r="T61" s="81" t="str">
        <f t="shared" si="38"/>
        <v/>
      </c>
      <c r="U61" s="73" t="str">
        <f>IF(ISERROR(VLOOKUP(N61,POA!$A$2:$F$25,5,0)),"",VLOOKUP(N61,POA!$A$2:$F$25,5,0))</f>
        <v/>
      </c>
      <c r="V61" s="73"/>
      <c r="W61" s="81" t="str">
        <f t="shared" si="39"/>
        <v/>
      </c>
      <c r="X61" s="81"/>
      <c r="Y61" s="179">
        <f t="shared" si="42"/>
        <v>0</v>
      </c>
      <c r="Z61" s="146" t="str">
        <f t="shared" si="43"/>
        <v>MIPYME</v>
      </c>
      <c r="AA61" s="190"/>
      <c r="AB61" s="81" t="str">
        <f t="shared" si="40"/>
        <v/>
      </c>
      <c r="AC61" s="190"/>
      <c r="AD61" s="81" t="str">
        <f t="shared" si="41"/>
        <v/>
      </c>
      <c r="AE61" s="183"/>
    </row>
    <row r="62" spans="1:31" ht="18" hidden="1" customHeight="1" x14ac:dyDescent="0.15">
      <c r="B62" s="71" t="str">
        <f t="shared" si="36"/>
        <v/>
      </c>
      <c r="C62" s="136"/>
      <c r="D62" s="136"/>
      <c r="E62" s="70" t="str">
        <f>IF(ISERROR(VLOOKUP(C62,#REF!,2,0)),"",VLOOKUP(C62,#REF!,2,0))</f>
        <v/>
      </c>
      <c r="F62" s="70"/>
      <c r="G62" s="70" t="str">
        <f>IF(ISERROR(VLOOKUP(C62,#REF!,4,0)),"",VLOOKUP(C62,#REF!,4,0))</f>
        <v/>
      </c>
      <c r="H62" s="70"/>
      <c r="I62" s="70">
        <f t="shared" si="44"/>
        <v>0</v>
      </c>
      <c r="J62" s="70"/>
      <c r="K62" s="70"/>
      <c r="L62" s="228"/>
      <c r="M62" s="228" t="str">
        <f>IF(ISERROR(VLOOKUP(L62,POA!$A$2:$C$25,3,0)),"",VLOOKUP(L62,POA!$A$2:$C$25,3,0))</f>
        <v/>
      </c>
      <c r="N62" s="73"/>
      <c r="O62" s="73" t="str">
        <f>IF(ISERROR(VLOOKUP(N62,POA!$A$2:$F$25,4,0)),"",VLOOKUP(N62,POA!$A$2:$F$25,4,0))</f>
        <v/>
      </c>
      <c r="P62" s="75" t="str">
        <f>IF(ISERROR(VLOOKUP(L62,POA!$A$2:$C$25,2,0)),"",VLOOKUP(L62,POA!$A$2:$C$25,2,0))</f>
        <v/>
      </c>
      <c r="Q62" s="82"/>
      <c r="R62" s="81" t="str">
        <f>IF(L62=0,"",IF(Q56&gt;=$R$9,"HABIL","NO HABIL"))</f>
        <v/>
      </c>
      <c r="S62" s="177"/>
      <c r="T62" s="81" t="str">
        <f t="shared" si="38"/>
        <v/>
      </c>
      <c r="U62" s="73" t="str">
        <f>IF(ISERROR(VLOOKUP(N62,POA!$A$2:$F$25,5,0)),"",VLOOKUP(N62,POA!$A$2:$F$25,5,0))</f>
        <v/>
      </c>
      <c r="V62" s="73"/>
      <c r="W62" s="81" t="str">
        <f t="shared" si="39"/>
        <v/>
      </c>
      <c r="X62" s="81"/>
      <c r="Y62" s="179">
        <f t="shared" si="42"/>
        <v>0</v>
      </c>
      <c r="Z62" s="146" t="str">
        <f t="shared" si="43"/>
        <v>MIPYME</v>
      </c>
      <c r="AA62" s="190"/>
      <c r="AB62" s="81" t="str">
        <f t="shared" si="40"/>
        <v/>
      </c>
      <c r="AC62" s="190"/>
      <c r="AD62" s="81" t="str">
        <f t="shared" si="41"/>
        <v/>
      </c>
      <c r="AE62" s="186"/>
    </row>
    <row r="63" spans="1:31" ht="18" hidden="1" customHeight="1" x14ac:dyDescent="0.15">
      <c r="B63" s="71" t="str">
        <f>IF(C63="","",B62+0.1)</f>
        <v/>
      </c>
      <c r="C63" s="136"/>
      <c r="D63" s="136"/>
      <c r="E63" s="70" t="str">
        <f>IF(ISERROR(VLOOKUP(C63,#REF!,2,0)),"",VLOOKUP(C63,#REF!,2,0))</f>
        <v/>
      </c>
      <c r="F63" s="70"/>
      <c r="G63" s="70" t="str">
        <f>IF(ISERROR(VLOOKUP(C63,#REF!,4,0)),"",VLOOKUP(C63,#REF!,4,0))</f>
        <v/>
      </c>
      <c r="H63" s="70"/>
      <c r="I63" s="70">
        <f>IF(ISERROR(F63-H63),"",F63-H63)</f>
        <v>0</v>
      </c>
      <c r="J63" s="70"/>
      <c r="K63" s="70"/>
      <c r="L63" s="228"/>
      <c r="M63" s="228" t="str">
        <f>IF(ISERROR(VLOOKUP(L63,POA!$A$2:$C$25,3,0)),"",VLOOKUP(L63,POA!$A$2:$C$25,3,0))</f>
        <v/>
      </c>
      <c r="N63" s="73"/>
      <c r="O63" s="73" t="str">
        <f>IF(ISERROR(VLOOKUP(N63,POA!$A$2:$F$25,4,0)),"",VLOOKUP(N63,POA!$A$2:$F$25,4,0))</f>
        <v/>
      </c>
      <c r="P63" s="75" t="str">
        <f>IF(ISERROR(VLOOKUP(L63,POA!$A$2:$C$25,2,0)),"",VLOOKUP(L63,POA!$A$2:$C$25,2,0))</f>
        <v/>
      </c>
      <c r="Q63" s="82"/>
      <c r="R63" s="81" t="str">
        <f>IF(L63=0,"",IF(Q56&gt;=$R$9,"HABIL","NO HABIL"))</f>
        <v/>
      </c>
      <c r="S63" s="177"/>
      <c r="T63" s="81" t="str">
        <f t="shared" si="38"/>
        <v/>
      </c>
      <c r="U63" s="73" t="str">
        <f>IF(ISERROR(VLOOKUP(N63,POA!$A$2:$F$25,5,0)),"",VLOOKUP(N63,POA!$A$2:$F$25,5,0))</f>
        <v/>
      </c>
      <c r="V63" s="73"/>
      <c r="W63" s="81" t="str">
        <f t="shared" si="39"/>
        <v/>
      </c>
      <c r="X63" s="81"/>
      <c r="Y63" s="179">
        <f t="shared" si="42"/>
        <v>0</v>
      </c>
      <c r="Z63" s="146" t="str">
        <f t="shared" si="43"/>
        <v>MIPYME</v>
      </c>
      <c r="AA63" s="190"/>
      <c r="AB63" s="81" t="str">
        <f t="shared" si="40"/>
        <v/>
      </c>
      <c r="AC63" s="190"/>
      <c r="AD63" s="81" t="str">
        <f t="shared" si="41"/>
        <v/>
      </c>
      <c r="AE63" s="186"/>
    </row>
    <row r="64" spans="1:31" ht="18" hidden="1" customHeight="1" x14ac:dyDescent="0.15">
      <c r="B64" s="71" t="str">
        <f>IF(C64="","",B63+0.1)</f>
        <v/>
      </c>
      <c r="C64" s="136"/>
      <c r="D64" s="136"/>
      <c r="E64" s="70" t="str">
        <f>IF(ISERROR(VLOOKUP(C64,#REF!,2,0)),"",VLOOKUP(C64,#REF!,2,0))</f>
        <v/>
      </c>
      <c r="F64" s="70"/>
      <c r="G64" s="70" t="str">
        <f>IF(ISERROR(VLOOKUP(C64,#REF!,4,0)),"",VLOOKUP(C64,#REF!,4,0))</f>
        <v/>
      </c>
      <c r="H64" s="70"/>
      <c r="I64" s="70">
        <f>IF(ISERROR(F64-H64),"",F64-H64)</f>
        <v>0</v>
      </c>
      <c r="J64" s="70"/>
      <c r="K64" s="70"/>
      <c r="L64" s="228"/>
      <c r="M64" s="228" t="str">
        <f>IF(ISERROR(VLOOKUP(L64,POA!$A$2:$C$25,3,0)),"",VLOOKUP(L64,POA!$A$2:$C$25,3,0))</f>
        <v/>
      </c>
      <c r="N64" s="73"/>
      <c r="O64" s="73" t="str">
        <f>IF(ISERROR(VLOOKUP(N64,POA!$A$2:$F$25,4,0)),"",VLOOKUP(N64,POA!$A$2:$F$25,4,0))</f>
        <v/>
      </c>
      <c r="P64" s="75" t="str">
        <f>IF(ISERROR(VLOOKUP(L64,POA!$A$2:$C$25,2,0)),"",VLOOKUP(L64,POA!$A$2:$C$25,2,0))</f>
        <v/>
      </c>
      <c r="Q64" s="82"/>
      <c r="R64" s="81" t="str">
        <f>IF(L64=0,"",IF(Q56&gt;=$R$9,"HABIL","NO HABIL"))</f>
        <v/>
      </c>
      <c r="S64" s="177"/>
      <c r="T64" s="81" t="str">
        <f t="shared" si="38"/>
        <v/>
      </c>
      <c r="U64" s="73" t="str">
        <f>IF(ISERROR(VLOOKUP(N64,POA!$A$2:$F$25,5,0)),"",VLOOKUP(N64,POA!$A$2:$F$25,5,0))</f>
        <v/>
      </c>
      <c r="V64" s="73"/>
      <c r="W64" s="81" t="str">
        <f t="shared" si="39"/>
        <v/>
      </c>
      <c r="X64" s="81"/>
      <c r="Y64" s="179">
        <f t="shared" si="42"/>
        <v>0</v>
      </c>
      <c r="Z64" s="146" t="str">
        <f t="shared" si="43"/>
        <v>MIPYME</v>
      </c>
      <c r="AA64" s="190"/>
      <c r="AB64" s="81" t="str">
        <f t="shared" si="40"/>
        <v/>
      </c>
      <c r="AC64" s="190"/>
      <c r="AD64" s="81" t="str">
        <f t="shared" si="41"/>
        <v/>
      </c>
      <c r="AE64" s="183"/>
    </row>
    <row r="65" spans="2:31" ht="18" hidden="1" customHeight="1" x14ac:dyDescent="0.15">
      <c r="B65" s="71" t="str">
        <f>IF(C65="","",B64+0.1)</f>
        <v/>
      </c>
      <c r="C65" s="136"/>
      <c r="D65" s="136"/>
      <c r="E65" s="70" t="str">
        <f>IF(ISERROR(VLOOKUP(C65,#REF!,2,0)),"",VLOOKUP(C65,#REF!,2,0))</f>
        <v/>
      </c>
      <c r="F65" s="70"/>
      <c r="G65" s="70" t="str">
        <f>IF(ISERROR(VLOOKUP(C65,#REF!,4,0)),"",VLOOKUP(C65,#REF!,4,0))</f>
        <v/>
      </c>
      <c r="H65" s="70"/>
      <c r="I65" s="70">
        <f>IF(ISERROR(F65-H65),"",F65-H65)</f>
        <v>0</v>
      </c>
      <c r="J65" s="70"/>
      <c r="K65" s="70"/>
      <c r="L65" s="228"/>
      <c r="M65" s="228" t="str">
        <f>IF(ISERROR(VLOOKUP(L65,POA!$A$2:$C$25,3,0)),"",VLOOKUP(L65,POA!$A$2:$C$25,3,0))</f>
        <v/>
      </c>
      <c r="N65" s="73"/>
      <c r="O65" s="73" t="str">
        <f>IF(ISERROR(VLOOKUP(N65,POA!$A$2:$F$25,4,0)),"",VLOOKUP(N65,POA!$A$2:$F$25,4,0))</f>
        <v/>
      </c>
      <c r="P65" s="75" t="str">
        <f>IF(ISERROR(VLOOKUP(L65,POA!$A$2:$C$25,2,0)),"",VLOOKUP(L65,POA!$A$2:$C$25,2,0))</f>
        <v/>
      </c>
      <c r="Q65" s="82"/>
      <c r="R65" s="81" t="str">
        <f>IF(L65=0,"",IF(Q56&gt;=$R$9,"HABIL","NO HABIL"))</f>
        <v/>
      </c>
      <c r="S65" s="177"/>
      <c r="T65" s="81" t="str">
        <f t="shared" si="38"/>
        <v/>
      </c>
      <c r="U65" s="73" t="str">
        <f>IF(ISERROR(VLOOKUP(N65,POA!$A$2:$F$25,5,0)),"",VLOOKUP(N65,POA!$A$2:$F$25,5,0))</f>
        <v/>
      </c>
      <c r="V65" s="73"/>
      <c r="W65" s="81" t="str">
        <f t="shared" si="39"/>
        <v/>
      </c>
      <c r="X65" s="81"/>
      <c r="Y65" s="179">
        <f t="shared" si="42"/>
        <v>0</v>
      </c>
      <c r="Z65" s="146" t="str">
        <f t="shared" si="43"/>
        <v>MIPYME</v>
      </c>
      <c r="AA65" s="190"/>
      <c r="AB65" s="81" t="str">
        <f t="shared" si="40"/>
        <v/>
      </c>
      <c r="AC65" s="190"/>
      <c r="AD65" s="81" t="str">
        <f t="shared" si="41"/>
        <v/>
      </c>
      <c r="AE65" s="183"/>
    </row>
    <row r="66" spans="2:31" ht="18" hidden="1" customHeight="1" thickBot="1" x14ac:dyDescent="0.2">
      <c r="B66" s="111" t="str">
        <f>IF(C66="","",B65+0.1)</f>
        <v/>
      </c>
      <c r="C66" s="137"/>
      <c r="D66" s="137"/>
      <c r="E66" s="74" t="str">
        <f>IF(ISERROR(VLOOKUP(C66,#REF!,2,0)),"",VLOOKUP(C66,#REF!,2,0))</f>
        <v/>
      </c>
      <c r="F66" s="74"/>
      <c r="G66" s="74" t="str">
        <f>IF(ISERROR(VLOOKUP(C66,#REF!,4,0)),"",VLOOKUP(C66,#REF!,4,0))</f>
        <v/>
      </c>
      <c r="H66" s="74"/>
      <c r="I66" s="74">
        <f>IF(ISERROR(F66-H66),"",F66-H66)</f>
        <v>0</v>
      </c>
      <c r="J66" s="74"/>
      <c r="K66" s="74"/>
      <c r="L66" s="229"/>
      <c r="M66" s="229" t="str">
        <f>IF(ISERROR(VLOOKUP(L66,POA!$A$2:$C$25,3,0)),"",VLOOKUP(L66,POA!$A$2:$C$25,3,0))</f>
        <v/>
      </c>
      <c r="N66" s="88"/>
      <c r="O66" s="88" t="str">
        <f>IF(ISERROR(VLOOKUP(N66,POA!$A$2:$F$25,4,0)),"",VLOOKUP(N66,POA!$A$2:$F$25,4,0))</f>
        <v/>
      </c>
      <c r="P66" s="80" t="str">
        <f>IF(ISERROR(VLOOKUP(L66,POA!$A$2:$C$25,2,0)),"",VLOOKUP(L66,POA!$A$2:$C$25,2,0))</f>
        <v/>
      </c>
      <c r="Q66" s="90"/>
      <c r="R66" s="89" t="str">
        <f>IF(L66=0,"",IF(Q56&gt;=$R$9,"HABIL","NO HABIL"))</f>
        <v/>
      </c>
      <c r="S66" s="178"/>
      <c r="T66" s="89" t="str">
        <f t="shared" si="38"/>
        <v/>
      </c>
      <c r="U66" s="88" t="str">
        <f>IF(ISERROR(VLOOKUP(N66,POA!$A$2:$F$25,5,0)),"",VLOOKUP(N66,POA!$A$2:$F$25,5,0))</f>
        <v/>
      </c>
      <c r="V66" s="88"/>
      <c r="W66" s="89" t="str">
        <f t="shared" si="39"/>
        <v/>
      </c>
      <c r="X66" s="89"/>
      <c r="Y66" s="181">
        <f>IF(ISERROR(F66/$Z$9),"",F66/$Z$9)</f>
        <v>0</v>
      </c>
      <c r="Z66" s="147" t="str">
        <f t="shared" si="43"/>
        <v>MIPYME</v>
      </c>
      <c r="AA66" s="191"/>
      <c r="AB66" s="89" t="str">
        <f t="shared" si="40"/>
        <v/>
      </c>
      <c r="AC66" s="191"/>
      <c r="AD66" s="89" t="str">
        <f t="shared" si="41"/>
        <v/>
      </c>
      <c r="AE66" s="184"/>
    </row>
    <row r="67" spans="2:31" ht="18" customHeight="1" x14ac:dyDescent="0.15">
      <c r="B67" s="83">
        <v>6</v>
      </c>
      <c r="C67" s="84" t="s">
        <v>674</v>
      </c>
      <c r="D67" s="135">
        <f>IF(SUM(D68:D77)=0,"",SUM(D68:D77))</f>
        <v>1</v>
      </c>
      <c r="E67" s="85">
        <f>SUM(E68:E77)</f>
        <v>13256970890</v>
      </c>
      <c r="F67" s="85">
        <f>SUM(F68:F77)</f>
        <v>20474261255</v>
      </c>
      <c r="G67" s="85">
        <f>SUM(G68:G77)</f>
        <v>10726944203</v>
      </c>
      <c r="H67" s="85">
        <f>SUM(H68:H77)</f>
        <v>11556143093</v>
      </c>
      <c r="I67" s="85">
        <f>+F67-H67</f>
        <v>8918118162</v>
      </c>
      <c r="J67" s="85">
        <f>SUM(J68:J77)</f>
        <v>1486974136</v>
      </c>
      <c r="K67" s="85">
        <f>SUM(K68:K77)</f>
        <v>136865617</v>
      </c>
      <c r="L67" s="78">
        <v>1</v>
      </c>
      <c r="M67" s="78">
        <f>IF(ISERROR(VLOOKUP(L67,POA!$A$2:$C$25,3,0)),"",VLOOKUP(L67,POA!$A$2:$C$25,3,0))</f>
        <v>3</v>
      </c>
      <c r="N67" s="138" t="s">
        <v>229</v>
      </c>
      <c r="O67" s="78">
        <f>+SUM(O68:O77)</f>
        <v>0</v>
      </c>
      <c r="P67" s="79">
        <f>IF(ISERROR(VLOOKUP(L67,POA!$A$2:$C$25,2,0)),"",VLOOKUP(L67,POA!$A$2:$C$25,2,0))</f>
        <v>4167150295</v>
      </c>
      <c r="Q67" s="85">
        <f>SUM(E67/G67)</f>
        <v>1.2358571685580717</v>
      </c>
      <c r="R67" s="86" t="str">
        <f>IF(Q67=0,"",IF(Q67&gt;=$R$9,"HABIL","NO HABIL"))</f>
        <v>HABIL</v>
      </c>
      <c r="S67" s="176">
        <f>SUM(H67/F67)</f>
        <v>0.56442295763798978</v>
      </c>
      <c r="T67" s="86" t="str">
        <f>IF(S67=0,"",IF(S67&lt;=$T$9,"HABIL","NO HABIL"))</f>
        <v>HABIL</v>
      </c>
      <c r="U67" s="78">
        <f>+SUM(U68:U77)</f>
        <v>0</v>
      </c>
      <c r="V67" s="87">
        <f>SUM(J67/K67)</f>
        <v>10.864482757565035</v>
      </c>
      <c r="W67" s="86" t="str">
        <f>IF(V67=0,"",IF(V67&gt;=$W$9,"HABIL","NO HABIL"))</f>
        <v>HABIL</v>
      </c>
      <c r="X67" s="86" t="str">
        <f>IF(R67=0,"",IF(R67="NO HABIL","NO HABIL",IF(T67="NO HABIL","NO HABIL",IF(W67="NO HABIL","NO HABIL",IF(W67="NO HABIL","NO HABIL","HABIL")))))</f>
        <v>HABIL</v>
      </c>
      <c r="Y67" s="180"/>
      <c r="Z67" s="145"/>
      <c r="AA67" s="176">
        <f>SUM(J67/I67)</f>
        <v>0.1667363124135291</v>
      </c>
      <c r="AB67" s="86" t="str">
        <f>IF(AA67=0,"",IF(AA67&gt;=$AB$9,"HABIL","NO HABIL"))</f>
        <v>HABIL</v>
      </c>
      <c r="AC67" s="176">
        <f>SUM(J67/F67)</f>
        <v>7.2626509815433143E-2</v>
      </c>
      <c r="AD67" s="86" t="str">
        <f>IF(AC67=0,"",IF(AC67&gt;=$AD$9,"HABIL","NO HABIL"))</f>
        <v>HABIL</v>
      </c>
      <c r="AE67" s="182" t="str">
        <f>IF(AB67=0,"",IF(AB67="NO HABIL","NO HABIL",IF(AD67="NO HABIL","NO HABIL",IF(AD67="NO HABIL","NO HABIL","HABIL"))))</f>
        <v>HABIL</v>
      </c>
    </row>
    <row r="68" spans="2:31" ht="18" customHeight="1" x14ac:dyDescent="0.15">
      <c r="B68" s="71">
        <f t="shared" ref="B68:B73" si="45">IF(C68="","",B67+0.1)</f>
        <v>6.1</v>
      </c>
      <c r="C68" s="267" t="s">
        <v>675</v>
      </c>
      <c r="D68" s="268">
        <v>0.5</v>
      </c>
      <c r="E68" s="269">
        <v>3391878042</v>
      </c>
      <c r="F68" s="269">
        <v>4666016102</v>
      </c>
      <c r="G68" s="269">
        <v>1976694597</v>
      </c>
      <c r="H68" s="269">
        <v>2769323817</v>
      </c>
      <c r="I68" s="269">
        <f t="shared" ref="I68:I69" si="46">IF(ISERROR(F68-H68),"",F68-H68)</f>
        <v>1896692285</v>
      </c>
      <c r="J68" s="269">
        <v>982464382</v>
      </c>
      <c r="K68" s="269">
        <v>113248139</v>
      </c>
      <c r="L68" s="230"/>
      <c r="M68" s="230" t="str">
        <f>IF(ISERROR(VLOOKUP(L68,POA!$A$2:$C$25,3,0)),"",VLOOKUP(L68,POA!$A$2:$C$25,3,0))</f>
        <v/>
      </c>
      <c r="N68" s="73" t="s">
        <v>229</v>
      </c>
      <c r="O68" s="73" t="str">
        <f>IF(ISERROR(VLOOKUP(N68,POA!$A$2:$F$25,4,0)),"",VLOOKUP(N68,POA!$A$2:$F$25,4,0))</f>
        <v/>
      </c>
      <c r="P68" s="75" t="str">
        <f>IF(ISERROR(VLOOKUP(L68,POA!$A$2:$C$25,2,0)),"",VLOOKUP(L68,POA!$A$2:$C$25,2,0))</f>
        <v/>
      </c>
      <c r="Q68" s="82"/>
      <c r="R68" s="81" t="str">
        <f>IF(Q68=0,"",IF(Q67&gt;=$R$9,"HABIL","NO HABIL"))</f>
        <v/>
      </c>
      <c r="S68" s="177"/>
      <c r="T68" s="81" t="str">
        <f t="shared" ref="T68:T77" si="47">IF(S68=0,"",IF(S68&lt;=$T$9,"HABIL","NO HABIL"))</f>
        <v/>
      </c>
      <c r="U68" s="73" t="str">
        <f>IF(ISERROR(VLOOKUP(N68,POA!$A$2:$F$25,5,0)),"",VLOOKUP(N68,POA!$A$2:$F$25,5,0))</f>
        <v/>
      </c>
      <c r="V68" s="73"/>
      <c r="W68" s="81" t="str">
        <f t="shared" ref="W68:W77" si="48">IF(V68=0,"",IF(V68&gt;=$W$9,"HABIL","NO HABIL"))</f>
        <v/>
      </c>
      <c r="X68" s="81"/>
      <c r="Y68" s="179">
        <f>IF(ISERROR(F68/$Z$9),"",F68/$Z$9)</f>
        <v>8233.6617293100408</v>
      </c>
      <c r="Z68" s="146" t="str">
        <f>+IF(Y68&lt;$Z$10,"MIPYME","NO CUMPLE")</f>
        <v>MIPYME</v>
      </c>
      <c r="AA68" s="190"/>
      <c r="AB68" s="81" t="str">
        <f t="shared" ref="AB68:AB77" si="49">IF(AA68=0,"",IF(AA68&gt;=$AB$9,"HABIL","NO HABIL"))</f>
        <v/>
      </c>
      <c r="AC68" s="190"/>
      <c r="AD68" s="81" t="str">
        <f t="shared" ref="AD68:AD77" si="50">IF(AC68=0,"",IF(AC68&gt;=$AD$9,"HABIL","NO HABIL"))</f>
        <v/>
      </c>
      <c r="AE68" s="185"/>
    </row>
    <row r="69" spans="2:31" ht="18" customHeight="1" x14ac:dyDescent="0.15">
      <c r="B69" s="71">
        <f t="shared" si="45"/>
        <v>6.1999999999999993</v>
      </c>
      <c r="C69" s="268" t="s">
        <v>676</v>
      </c>
      <c r="D69" s="268">
        <v>0.5</v>
      </c>
      <c r="E69" s="269">
        <v>9865092848</v>
      </c>
      <c r="F69" s="269">
        <v>15808245153</v>
      </c>
      <c r="G69" s="269">
        <v>8750249606</v>
      </c>
      <c r="H69" s="269">
        <v>8786819276</v>
      </c>
      <c r="I69" s="269">
        <f t="shared" si="46"/>
        <v>7021425877</v>
      </c>
      <c r="J69" s="269">
        <v>504509754</v>
      </c>
      <c r="K69" s="269">
        <v>23617478</v>
      </c>
      <c r="L69" s="228"/>
      <c r="M69" s="228" t="str">
        <f>IF(ISERROR(VLOOKUP(L69,POA!$A$2:$C$25,3,0)),"",VLOOKUP(L69,POA!$A$2:$C$25,3,0))</f>
        <v/>
      </c>
      <c r="N69" s="73" t="s">
        <v>229</v>
      </c>
      <c r="O69" s="73" t="str">
        <f>IF(ISERROR(VLOOKUP(N69,POA!$A$2:$F$25,4,0)),"",VLOOKUP(N69,POA!$A$2:$F$25,4,0))</f>
        <v/>
      </c>
      <c r="P69" s="75" t="str">
        <f>IF(ISERROR(VLOOKUP(L69,POA!$A$2:$C$25,2,0)),"",VLOOKUP(L69,POA!$A$2:$C$25,2,0))</f>
        <v/>
      </c>
      <c r="Q69" s="82"/>
      <c r="R69" s="81" t="str">
        <f>IF(Q69=0,"",IF(Q67&gt;=$R$9,"HABIL","NO HABIL"))</f>
        <v/>
      </c>
      <c r="S69" s="177"/>
      <c r="T69" s="81" t="str">
        <f t="shared" si="47"/>
        <v/>
      </c>
      <c r="U69" s="73" t="str">
        <f>IF(ISERROR(VLOOKUP(N69,POA!$A$2:$F$25,5,0)),"",VLOOKUP(N69,POA!$A$2:$F$25,5,0))</f>
        <v/>
      </c>
      <c r="V69" s="73"/>
      <c r="W69" s="81" t="str">
        <f t="shared" si="48"/>
        <v/>
      </c>
      <c r="X69" s="81"/>
      <c r="Y69" s="179">
        <f t="shared" ref="Y69:Y76" si="51">IF(ISERROR(F69/$Z$9),"",F69/$Z$9)</f>
        <v>27895.26231339333</v>
      </c>
      <c r="Z69" s="146" t="str">
        <f t="shared" ref="Z69:Z77" si="52">+IF(Y69&lt;$Z$10,"MIPYME","NO CUMPLE")</f>
        <v>MIPYME</v>
      </c>
      <c r="AA69" s="190"/>
      <c r="AB69" s="81" t="str">
        <f t="shared" si="49"/>
        <v/>
      </c>
      <c r="AC69" s="190"/>
      <c r="AD69" s="81" t="str">
        <f t="shared" si="50"/>
        <v/>
      </c>
      <c r="AE69" s="186"/>
    </row>
    <row r="70" spans="2:31" ht="18" customHeight="1" thickBot="1" x14ac:dyDescent="0.2">
      <c r="B70" s="71" t="str">
        <f t="shared" si="45"/>
        <v/>
      </c>
      <c r="C70" s="136"/>
      <c r="D70" s="136"/>
      <c r="E70" s="70"/>
      <c r="F70" s="70"/>
      <c r="G70" s="70"/>
      <c r="H70" s="70"/>
      <c r="I70" s="70">
        <f t="shared" ref="I70:I73" si="53">IF(ISERROR(F70-H70),"",F70-H70)</f>
        <v>0</v>
      </c>
      <c r="J70" s="70"/>
      <c r="K70" s="70"/>
      <c r="L70" s="228"/>
      <c r="M70" s="228" t="str">
        <f>IF(ISERROR(VLOOKUP(L70,POA!$A$2:$C$25,3,0)),"",VLOOKUP(L70,POA!$A$2:$C$25,3,0))</f>
        <v/>
      </c>
      <c r="N70" s="73"/>
      <c r="O70" s="73" t="str">
        <f>IF(ISERROR(VLOOKUP(N70,POA!$A$2:$F$25,4,0)),"",VLOOKUP(N70,POA!$A$2:$F$25,4,0))</f>
        <v/>
      </c>
      <c r="P70" s="75" t="str">
        <f>IF(ISERROR(VLOOKUP(L70,POA!$A$2:$C$25,2,0)),"",VLOOKUP(L70,POA!$A$2:$C$25,2,0))</f>
        <v/>
      </c>
      <c r="Q70" s="82"/>
      <c r="R70" s="81" t="str">
        <f>IF(Q70=0,"",IF(Q67&gt;=$R$9,"HABIL","NO HABIL"))</f>
        <v/>
      </c>
      <c r="S70" s="177"/>
      <c r="T70" s="81" t="str">
        <f t="shared" si="47"/>
        <v/>
      </c>
      <c r="U70" s="73" t="str">
        <f>IF(ISERROR(VLOOKUP(N70,POA!$A$2:$F$25,5,0)),"",VLOOKUP(N70,POA!$A$2:$F$25,5,0))</f>
        <v/>
      </c>
      <c r="V70" s="73"/>
      <c r="W70" s="81" t="str">
        <f t="shared" si="48"/>
        <v/>
      </c>
      <c r="X70" s="81"/>
      <c r="Y70" s="179">
        <f t="shared" si="51"/>
        <v>0</v>
      </c>
      <c r="Z70" s="146" t="str">
        <f t="shared" si="52"/>
        <v>MIPYME</v>
      </c>
      <c r="AA70" s="190"/>
      <c r="AB70" s="81" t="str">
        <f t="shared" si="49"/>
        <v/>
      </c>
      <c r="AC70" s="190"/>
      <c r="AD70" s="81" t="str">
        <f t="shared" si="50"/>
        <v/>
      </c>
      <c r="AE70" s="186"/>
    </row>
    <row r="71" spans="2:31" ht="18" hidden="1" customHeight="1" x14ac:dyDescent="0.15">
      <c r="B71" s="71" t="str">
        <f t="shared" si="45"/>
        <v/>
      </c>
      <c r="C71" s="136"/>
      <c r="D71" s="136"/>
      <c r="E71" s="70" t="str">
        <f>IF(ISERROR(VLOOKUP(C71,#REF!,2,0)),"",VLOOKUP(C71,#REF!,2,0))</f>
        <v/>
      </c>
      <c r="F71" s="70"/>
      <c r="G71" s="70" t="str">
        <f>IF(ISERROR(VLOOKUP(C71,#REF!,4,0)),"",VLOOKUP(C71,#REF!,4,0))</f>
        <v/>
      </c>
      <c r="H71" s="70"/>
      <c r="I71" s="70">
        <f t="shared" si="53"/>
        <v>0</v>
      </c>
      <c r="J71" s="70"/>
      <c r="K71" s="70"/>
      <c r="L71" s="228"/>
      <c r="M71" s="228" t="str">
        <f>IF(ISERROR(VLOOKUP(L71,POA!$A$2:$C$25,3,0)),"",VLOOKUP(L71,POA!$A$2:$C$25,3,0))</f>
        <v/>
      </c>
      <c r="N71" s="73"/>
      <c r="O71" s="73" t="str">
        <f>IF(ISERROR(VLOOKUP(N71,POA!$A$2:$F$25,4,0)),"",VLOOKUP(N71,POA!$A$2:$F$25,4,0))</f>
        <v/>
      </c>
      <c r="P71" s="75" t="str">
        <f>IF(ISERROR(VLOOKUP(L71,POA!$A$2:$C$25,2,0)),"",VLOOKUP(L71,POA!$A$2:$C$25,2,0))</f>
        <v/>
      </c>
      <c r="Q71" s="82"/>
      <c r="R71" s="81" t="str">
        <f>IF(L71=0,"",IF(Q67&gt;=$R$9,"HABIL","NO HABIL"))</f>
        <v/>
      </c>
      <c r="S71" s="177"/>
      <c r="T71" s="81" t="str">
        <f t="shared" si="47"/>
        <v/>
      </c>
      <c r="U71" s="73" t="str">
        <f>IF(ISERROR(VLOOKUP(N71,POA!$A$2:$F$25,5,0)),"",VLOOKUP(N71,POA!$A$2:$F$25,5,0))</f>
        <v/>
      </c>
      <c r="V71" s="73"/>
      <c r="W71" s="81" t="str">
        <f t="shared" si="48"/>
        <v/>
      </c>
      <c r="X71" s="81"/>
      <c r="Y71" s="179">
        <f t="shared" si="51"/>
        <v>0</v>
      </c>
      <c r="Z71" s="146" t="str">
        <f t="shared" si="52"/>
        <v>MIPYME</v>
      </c>
      <c r="AA71" s="190"/>
      <c r="AB71" s="81" t="str">
        <f t="shared" si="49"/>
        <v/>
      </c>
      <c r="AC71" s="190"/>
      <c r="AD71" s="81" t="str">
        <f t="shared" si="50"/>
        <v/>
      </c>
      <c r="AE71" s="186"/>
    </row>
    <row r="72" spans="2:31" ht="18" hidden="1" customHeight="1" x14ac:dyDescent="0.15">
      <c r="B72" s="71" t="str">
        <f t="shared" si="45"/>
        <v/>
      </c>
      <c r="C72" s="136"/>
      <c r="D72" s="136"/>
      <c r="E72" s="70" t="str">
        <f>IF(ISERROR(VLOOKUP(C72,#REF!,2,0)),"",VLOOKUP(C72,#REF!,2,0))</f>
        <v/>
      </c>
      <c r="F72" s="70"/>
      <c r="G72" s="70" t="str">
        <f>IF(ISERROR(VLOOKUP(C72,#REF!,4,0)),"",VLOOKUP(C72,#REF!,4,0))</f>
        <v/>
      </c>
      <c r="H72" s="70"/>
      <c r="I72" s="70">
        <f t="shared" si="53"/>
        <v>0</v>
      </c>
      <c r="J72" s="70"/>
      <c r="K72" s="70"/>
      <c r="L72" s="228"/>
      <c r="M72" s="228" t="str">
        <f>IF(ISERROR(VLOOKUP(L72,POA!$A$2:$C$25,3,0)),"",VLOOKUP(L72,POA!$A$2:$C$25,3,0))</f>
        <v/>
      </c>
      <c r="N72" s="73"/>
      <c r="O72" s="73" t="str">
        <f>IF(ISERROR(VLOOKUP(N72,POA!$A$2:$F$25,4,0)),"",VLOOKUP(N72,POA!$A$2:$F$25,4,0))</f>
        <v/>
      </c>
      <c r="P72" s="75" t="str">
        <f>IF(ISERROR(VLOOKUP(L72,POA!$A$2:$C$25,2,0)),"",VLOOKUP(L72,POA!$A$2:$C$25,2,0))</f>
        <v/>
      </c>
      <c r="Q72" s="82"/>
      <c r="R72" s="81" t="str">
        <f>IF(L72=0,"",IF(Q67&gt;=$R$9,"HABIL","NO HABIL"))</f>
        <v/>
      </c>
      <c r="S72" s="177"/>
      <c r="T72" s="81" t="str">
        <f t="shared" si="47"/>
        <v/>
      </c>
      <c r="U72" s="73" t="str">
        <f>IF(ISERROR(VLOOKUP(N72,POA!$A$2:$F$25,5,0)),"",VLOOKUP(N72,POA!$A$2:$F$25,5,0))</f>
        <v/>
      </c>
      <c r="V72" s="73"/>
      <c r="W72" s="81" t="str">
        <f t="shared" si="48"/>
        <v/>
      </c>
      <c r="X72" s="81"/>
      <c r="Y72" s="179">
        <f t="shared" si="51"/>
        <v>0</v>
      </c>
      <c r="Z72" s="146" t="str">
        <f t="shared" si="52"/>
        <v>MIPYME</v>
      </c>
      <c r="AA72" s="190"/>
      <c r="AB72" s="81" t="str">
        <f t="shared" si="49"/>
        <v/>
      </c>
      <c r="AC72" s="190"/>
      <c r="AD72" s="81" t="str">
        <f t="shared" si="50"/>
        <v/>
      </c>
      <c r="AE72" s="183"/>
    </row>
    <row r="73" spans="2:31" ht="18" hidden="1" customHeight="1" x14ac:dyDescent="0.15">
      <c r="B73" s="71" t="str">
        <f t="shared" si="45"/>
        <v/>
      </c>
      <c r="C73" s="136"/>
      <c r="D73" s="136"/>
      <c r="E73" s="70" t="str">
        <f>IF(ISERROR(VLOOKUP(C73,#REF!,2,0)),"",VLOOKUP(C73,#REF!,2,0))</f>
        <v/>
      </c>
      <c r="F73" s="70"/>
      <c r="G73" s="70" t="str">
        <f>IF(ISERROR(VLOOKUP(C73,#REF!,4,0)),"",VLOOKUP(C73,#REF!,4,0))</f>
        <v/>
      </c>
      <c r="H73" s="70"/>
      <c r="I73" s="70">
        <f t="shared" si="53"/>
        <v>0</v>
      </c>
      <c r="J73" s="70"/>
      <c r="K73" s="70"/>
      <c r="L73" s="228"/>
      <c r="M73" s="228" t="str">
        <f>IF(ISERROR(VLOOKUP(L73,POA!$A$2:$C$25,3,0)),"",VLOOKUP(L73,POA!$A$2:$C$25,3,0))</f>
        <v/>
      </c>
      <c r="N73" s="73"/>
      <c r="O73" s="73" t="str">
        <f>IF(ISERROR(VLOOKUP(N73,POA!$A$2:$F$25,4,0)),"",VLOOKUP(N73,POA!$A$2:$F$25,4,0))</f>
        <v/>
      </c>
      <c r="P73" s="75" t="str">
        <f>IF(ISERROR(VLOOKUP(L73,POA!$A$2:$C$25,2,0)),"",VLOOKUP(L73,POA!$A$2:$C$25,2,0))</f>
        <v/>
      </c>
      <c r="Q73" s="82"/>
      <c r="R73" s="81" t="str">
        <f>IF(L73=0,"",IF(Q67&gt;=$R$9,"HABIL","NO HABIL"))</f>
        <v/>
      </c>
      <c r="S73" s="177"/>
      <c r="T73" s="81" t="str">
        <f t="shared" si="47"/>
        <v/>
      </c>
      <c r="U73" s="73" t="str">
        <f>IF(ISERROR(VLOOKUP(N73,POA!$A$2:$F$25,5,0)),"",VLOOKUP(N73,POA!$A$2:$F$25,5,0))</f>
        <v/>
      </c>
      <c r="V73" s="73"/>
      <c r="W73" s="81" t="str">
        <f t="shared" si="48"/>
        <v/>
      </c>
      <c r="X73" s="81"/>
      <c r="Y73" s="179">
        <f t="shared" si="51"/>
        <v>0</v>
      </c>
      <c r="Z73" s="146" t="str">
        <f t="shared" si="52"/>
        <v>MIPYME</v>
      </c>
      <c r="AA73" s="190"/>
      <c r="AB73" s="81" t="str">
        <f t="shared" si="49"/>
        <v/>
      </c>
      <c r="AC73" s="190"/>
      <c r="AD73" s="81" t="str">
        <f t="shared" si="50"/>
        <v/>
      </c>
      <c r="AE73" s="186"/>
    </row>
    <row r="74" spans="2:31" ht="18" hidden="1" customHeight="1" x14ac:dyDescent="0.15">
      <c r="B74" s="71" t="str">
        <f>IF(C74="","",B73+0.1)</f>
        <v/>
      </c>
      <c r="C74" s="136"/>
      <c r="D74" s="136"/>
      <c r="E74" s="70" t="str">
        <f>IF(ISERROR(VLOOKUP(C74,#REF!,2,0)),"",VLOOKUP(C74,#REF!,2,0))</f>
        <v/>
      </c>
      <c r="F74" s="70"/>
      <c r="G74" s="70" t="str">
        <f>IF(ISERROR(VLOOKUP(C74,#REF!,4,0)),"",VLOOKUP(C74,#REF!,4,0))</f>
        <v/>
      </c>
      <c r="H74" s="70"/>
      <c r="I74" s="70">
        <f>IF(ISERROR(F74-H74),"",F74-H74)</f>
        <v>0</v>
      </c>
      <c r="J74" s="70"/>
      <c r="K74" s="70"/>
      <c r="L74" s="228"/>
      <c r="M74" s="228" t="str">
        <f>IF(ISERROR(VLOOKUP(L74,POA!$A$2:$C$25,3,0)),"",VLOOKUP(L74,POA!$A$2:$C$25,3,0))</f>
        <v/>
      </c>
      <c r="N74" s="73"/>
      <c r="O74" s="73" t="str">
        <f>IF(ISERROR(VLOOKUP(N74,POA!$A$2:$F$25,4,0)),"",VLOOKUP(N74,POA!$A$2:$F$25,4,0))</f>
        <v/>
      </c>
      <c r="P74" s="75" t="str">
        <f>IF(ISERROR(VLOOKUP(L74,POA!$A$2:$C$25,2,0)),"",VLOOKUP(L74,POA!$A$2:$C$25,2,0))</f>
        <v/>
      </c>
      <c r="Q74" s="82"/>
      <c r="R74" s="81" t="str">
        <f>IF(L74=0,"",IF(Q67&gt;=$R$9,"HABIL","NO HABIL"))</f>
        <v/>
      </c>
      <c r="S74" s="177"/>
      <c r="T74" s="81" t="str">
        <f t="shared" si="47"/>
        <v/>
      </c>
      <c r="U74" s="73" t="str">
        <f>IF(ISERROR(VLOOKUP(N74,POA!$A$2:$F$25,5,0)),"",VLOOKUP(N74,POA!$A$2:$F$25,5,0))</f>
        <v/>
      </c>
      <c r="V74" s="73"/>
      <c r="W74" s="81" t="str">
        <f t="shared" si="48"/>
        <v/>
      </c>
      <c r="X74" s="81"/>
      <c r="Y74" s="179">
        <f t="shared" si="51"/>
        <v>0</v>
      </c>
      <c r="Z74" s="146" t="str">
        <f t="shared" si="52"/>
        <v>MIPYME</v>
      </c>
      <c r="AA74" s="190"/>
      <c r="AB74" s="81" t="str">
        <f t="shared" si="49"/>
        <v/>
      </c>
      <c r="AC74" s="190"/>
      <c r="AD74" s="81" t="str">
        <f t="shared" si="50"/>
        <v/>
      </c>
      <c r="AE74" s="186"/>
    </row>
    <row r="75" spans="2:31" ht="18" hidden="1" customHeight="1" x14ac:dyDescent="0.15">
      <c r="B75" s="71" t="str">
        <f>IF(C75="","",B74+0.1)</f>
        <v/>
      </c>
      <c r="C75" s="136"/>
      <c r="D75" s="136"/>
      <c r="E75" s="70" t="str">
        <f>IF(ISERROR(VLOOKUP(C75,#REF!,2,0)),"",VLOOKUP(C75,#REF!,2,0))</f>
        <v/>
      </c>
      <c r="F75" s="70"/>
      <c r="G75" s="70" t="str">
        <f>IF(ISERROR(VLOOKUP(C75,#REF!,4,0)),"",VLOOKUP(C75,#REF!,4,0))</f>
        <v/>
      </c>
      <c r="H75" s="70"/>
      <c r="I75" s="70">
        <f>IF(ISERROR(F75-H75),"",F75-H75)</f>
        <v>0</v>
      </c>
      <c r="J75" s="70"/>
      <c r="K75" s="70"/>
      <c r="L75" s="228"/>
      <c r="M75" s="228" t="str">
        <f>IF(ISERROR(VLOOKUP(L75,POA!$A$2:$C$25,3,0)),"",VLOOKUP(L75,POA!$A$2:$C$25,3,0))</f>
        <v/>
      </c>
      <c r="N75" s="73"/>
      <c r="O75" s="73" t="str">
        <f>IF(ISERROR(VLOOKUP(N75,POA!$A$2:$F$25,4,0)),"",VLOOKUP(N75,POA!$A$2:$F$25,4,0))</f>
        <v/>
      </c>
      <c r="P75" s="75" t="str">
        <f>IF(ISERROR(VLOOKUP(L75,POA!$A$2:$C$25,2,0)),"",VLOOKUP(L75,POA!$A$2:$C$25,2,0))</f>
        <v/>
      </c>
      <c r="Q75" s="82"/>
      <c r="R75" s="81" t="str">
        <f>IF(L75=0,"",IF(Q67&gt;=$R$9,"HABIL","NO HABIL"))</f>
        <v/>
      </c>
      <c r="S75" s="177"/>
      <c r="T75" s="81" t="str">
        <f t="shared" si="47"/>
        <v/>
      </c>
      <c r="U75" s="73" t="str">
        <f>IF(ISERROR(VLOOKUP(N75,POA!$A$2:$F$25,5,0)),"",VLOOKUP(N75,POA!$A$2:$F$25,5,0))</f>
        <v/>
      </c>
      <c r="V75" s="73"/>
      <c r="W75" s="81" t="str">
        <f t="shared" si="48"/>
        <v/>
      </c>
      <c r="X75" s="81"/>
      <c r="Y75" s="179">
        <f t="shared" si="51"/>
        <v>0</v>
      </c>
      <c r="Z75" s="146" t="str">
        <f t="shared" si="52"/>
        <v>MIPYME</v>
      </c>
      <c r="AA75" s="190"/>
      <c r="AB75" s="81" t="str">
        <f t="shared" si="49"/>
        <v/>
      </c>
      <c r="AC75" s="190"/>
      <c r="AD75" s="81" t="str">
        <f t="shared" si="50"/>
        <v/>
      </c>
      <c r="AE75" s="183"/>
    </row>
    <row r="76" spans="2:31" ht="18" hidden="1" customHeight="1" x14ac:dyDescent="0.15">
      <c r="B76" s="71" t="str">
        <f>IF(C76="","",B75+0.1)</f>
        <v/>
      </c>
      <c r="C76" s="136"/>
      <c r="D76" s="136"/>
      <c r="E76" s="70" t="str">
        <f>IF(ISERROR(VLOOKUP(C76,#REF!,2,0)),"",VLOOKUP(C76,#REF!,2,0))</f>
        <v/>
      </c>
      <c r="F76" s="70"/>
      <c r="G76" s="70" t="str">
        <f>IF(ISERROR(VLOOKUP(C76,#REF!,4,0)),"",VLOOKUP(C76,#REF!,4,0))</f>
        <v/>
      </c>
      <c r="H76" s="70"/>
      <c r="I76" s="70">
        <f>IF(ISERROR(F76-H76),"",F76-H76)</f>
        <v>0</v>
      </c>
      <c r="J76" s="70"/>
      <c r="K76" s="70"/>
      <c r="L76" s="228"/>
      <c r="M76" s="228" t="str">
        <f>IF(ISERROR(VLOOKUP(L76,POA!$A$2:$C$25,3,0)),"",VLOOKUP(L76,POA!$A$2:$C$25,3,0))</f>
        <v/>
      </c>
      <c r="N76" s="73"/>
      <c r="O76" s="73" t="str">
        <f>IF(ISERROR(VLOOKUP(N76,POA!$A$2:$F$25,4,0)),"",VLOOKUP(N76,POA!$A$2:$F$25,4,0))</f>
        <v/>
      </c>
      <c r="P76" s="75" t="str">
        <f>IF(ISERROR(VLOOKUP(L76,POA!$A$2:$C$25,2,0)),"",VLOOKUP(L76,POA!$A$2:$C$25,2,0))</f>
        <v/>
      </c>
      <c r="Q76" s="82"/>
      <c r="R76" s="81" t="str">
        <f>IF(L76=0,"",IF(Q67&gt;=$R$9,"HABIL","NO HABIL"))</f>
        <v/>
      </c>
      <c r="S76" s="177"/>
      <c r="T76" s="81" t="str">
        <f t="shared" si="47"/>
        <v/>
      </c>
      <c r="U76" s="73" t="str">
        <f>IF(ISERROR(VLOOKUP(N76,POA!$A$2:$F$25,5,0)),"",VLOOKUP(N76,POA!$A$2:$F$25,5,0))</f>
        <v/>
      </c>
      <c r="V76" s="73"/>
      <c r="W76" s="81" t="str">
        <f t="shared" si="48"/>
        <v/>
      </c>
      <c r="X76" s="81"/>
      <c r="Y76" s="179">
        <f t="shared" si="51"/>
        <v>0</v>
      </c>
      <c r="Z76" s="146" t="str">
        <f t="shared" si="52"/>
        <v>MIPYME</v>
      </c>
      <c r="AA76" s="190"/>
      <c r="AB76" s="81" t="str">
        <f t="shared" si="49"/>
        <v/>
      </c>
      <c r="AC76" s="190"/>
      <c r="AD76" s="81" t="str">
        <f t="shared" si="50"/>
        <v/>
      </c>
      <c r="AE76" s="183"/>
    </row>
    <row r="77" spans="2:31" ht="18" hidden="1" customHeight="1" thickBot="1" x14ac:dyDescent="0.2">
      <c r="B77" s="111" t="str">
        <f>IF(C77="","",B76+0.1)</f>
        <v/>
      </c>
      <c r="C77" s="137"/>
      <c r="D77" s="137"/>
      <c r="E77" s="74" t="str">
        <f>IF(ISERROR(VLOOKUP(C77,#REF!,2,0)),"",VLOOKUP(C77,#REF!,2,0))</f>
        <v/>
      </c>
      <c r="F77" s="74"/>
      <c r="G77" s="74" t="str">
        <f>IF(ISERROR(VLOOKUP(C77,#REF!,4,0)),"",VLOOKUP(C77,#REF!,4,0))</f>
        <v/>
      </c>
      <c r="H77" s="74"/>
      <c r="I77" s="74">
        <f>IF(ISERROR(F77-H77),"",F77-H77)</f>
        <v>0</v>
      </c>
      <c r="J77" s="74"/>
      <c r="K77" s="74"/>
      <c r="L77" s="229"/>
      <c r="M77" s="229" t="str">
        <f>IF(ISERROR(VLOOKUP(L77,POA!$A$2:$C$25,3,0)),"",VLOOKUP(L77,POA!$A$2:$C$25,3,0))</f>
        <v/>
      </c>
      <c r="N77" s="88"/>
      <c r="O77" s="88" t="str">
        <f>IF(ISERROR(VLOOKUP(N77,POA!$A$2:$F$25,4,0)),"",VLOOKUP(N77,POA!$A$2:$F$25,4,0))</f>
        <v/>
      </c>
      <c r="P77" s="80" t="str">
        <f>IF(ISERROR(VLOOKUP(L77,POA!$A$2:$C$25,2,0)),"",VLOOKUP(L77,POA!$A$2:$C$25,2,0))</f>
        <v/>
      </c>
      <c r="Q77" s="90"/>
      <c r="R77" s="89" t="str">
        <f>IF(L77=0,"",IF(Q67&gt;=$R$9,"HABIL","NO HABIL"))</f>
        <v/>
      </c>
      <c r="S77" s="178"/>
      <c r="T77" s="89" t="str">
        <f t="shared" si="47"/>
        <v/>
      </c>
      <c r="U77" s="88" t="str">
        <f>IF(ISERROR(VLOOKUP(N77,POA!$A$2:$F$25,5,0)),"",VLOOKUP(N77,POA!$A$2:$F$25,5,0))</f>
        <v/>
      </c>
      <c r="V77" s="88"/>
      <c r="W77" s="89" t="str">
        <f t="shared" si="48"/>
        <v/>
      </c>
      <c r="X77" s="89"/>
      <c r="Y77" s="181">
        <f>IF(ISERROR(F77/$Z$9),"",F77/$Z$9)</f>
        <v>0</v>
      </c>
      <c r="Z77" s="147" t="str">
        <f t="shared" si="52"/>
        <v>MIPYME</v>
      </c>
      <c r="AA77" s="191"/>
      <c r="AB77" s="89" t="str">
        <f t="shared" si="49"/>
        <v/>
      </c>
      <c r="AC77" s="191"/>
      <c r="AD77" s="89" t="str">
        <f t="shared" si="50"/>
        <v/>
      </c>
      <c r="AE77" s="184"/>
    </row>
    <row r="78" spans="2:31" ht="18" customHeight="1" x14ac:dyDescent="0.15">
      <c r="B78" s="83">
        <v>7</v>
      </c>
      <c r="C78" s="84" t="s">
        <v>678</v>
      </c>
      <c r="D78" s="135">
        <f>IF(SUM(D79:D88)=0,"",SUM(D79:D88))</f>
        <v>1</v>
      </c>
      <c r="E78" s="85">
        <f>SUM(E79:E88)</f>
        <v>13643706289</v>
      </c>
      <c r="F78" s="85">
        <f>SUM(F79:F88)</f>
        <v>14084106289</v>
      </c>
      <c r="G78" s="85">
        <f>SUM(G79:G88)</f>
        <v>288376786</v>
      </c>
      <c r="H78" s="85">
        <f>SUM(H79:H88)</f>
        <v>331613315</v>
      </c>
      <c r="I78" s="85">
        <f>+F78-H78</f>
        <v>13752492974</v>
      </c>
      <c r="J78" s="85">
        <f>SUM(J79:J88)</f>
        <v>1549471378</v>
      </c>
      <c r="K78" s="85">
        <f>SUM(K79:K88)</f>
        <v>14086949</v>
      </c>
      <c r="L78" s="78">
        <v>1</v>
      </c>
      <c r="M78" s="78">
        <f>IF(ISERROR(VLOOKUP(L78,POA!$A$2:$C$25,3,0)),"",VLOOKUP(L78,POA!$A$2:$C$25,3,0))</f>
        <v>3</v>
      </c>
      <c r="N78" s="138" t="s">
        <v>229</v>
      </c>
      <c r="O78" s="78">
        <f>+SUM(O79:O88)</f>
        <v>0</v>
      </c>
      <c r="P78" s="79">
        <f>IF(ISERROR(VLOOKUP(L78,POA!$A$2:$C$25,2,0)),"",VLOOKUP(L78,POA!$A$2:$C$25,2,0))</f>
        <v>4167150295</v>
      </c>
      <c r="Q78" s="85">
        <f>SUM(E78/G78)</f>
        <v>47.312082495433593</v>
      </c>
      <c r="R78" s="86" t="str">
        <f>IF(Q78=0,"",IF(Q78&gt;=$R$9,"HABIL","NO HABIL"))</f>
        <v>HABIL</v>
      </c>
      <c r="S78" s="176">
        <f>SUM(H78/F78)</f>
        <v>2.3545215308336417E-2</v>
      </c>
      <c r="T78" s="86" t="str">
        <f>IF(S78=0,"",IF(S78&lt;=$T$9,"HABIL","NO HABIL"))</f>
        <v>HABIL</v>
      </c>
      <c r="U78" s="78">
        <f>+SUM(U79:U88)</f>
        <v>0</v>
      </c>
      <c r="V78" s="87">
        <f>SUM(J78/K78)</f>
        <v>109.99339729277078</v>
      </c>
      <c r="W78" s="86" t="str">
        <f>IF(V78=0,"",IF(V78&gt;=$W$9,"HABIL","NO HABIL"))</f>
        <v>HABIL</v>
      </c>
      <c r="X78" s="86" t="str">
        <f>IF(R78=0,"",IF(R78="NO HABIL","NO HABIL",IF(T78="NO HABIL","NO HABIL",IF(W78="NO HABIL","NO HABIL",IF(W78="NO HABIL","NO HABIL","HABIL")))))</f>
        <v>HABIL</v>
      </c>
      <c r="Y78" s="180"/>
      <c r="Z78" s="145"/>
      <c r="AA78" s="176">
        <f>SUM(J78/I78)</f>
        <v>0.11266839989879496</v>
      </c>
      <c r="AB78" s="86" t="str">
        <f>IF(AA78=0,"",IF(AA78&gt;=$AB$9,"HABIL","NO HABIL"))</f>
        <v>HABIL</v>
      </c>
      <c r="AC78" s="176">
        <f>SUM(J78/F78)</f>
        <v>0.11001559816473208</v>
      </c>
      <c r="AD78" s="86" t="str">
        <f>IF(AC78=0,"",IF(AC78&gt;=$AD$9,"HABIL","NO HABIL"))</f>
        <v>HABIL</v>
      </c>
      <c r="AE78" s="182" t="str">
        <f>IF(AB78=0,"",IF(AB78="NO HABIL","NO HABIL",IF(AD78="NO HABIL","NO HABIL",IF(AD78="NO HABIL","NO HABIL","HABIL"))))</f>
        <v>HABIL</v>
      </c>
    </row>
    <row r="79" spans="2:31" ht="18" customHeight="1" x14ac:dyDescent="0.15">
      <c r="B79" s="71">
        <f t="shared" ref="B79:B84" si="54">IF(C79="","",B78+0.1)</f>
        <v>7.1</v>
      </c>
      <c r="C79" s="267" t="s">
        <v>679</v>
      </c>
      <c r="D79" s="268">
        <v>0.3</v>
      </c>
      <c r="E79" s="269">
        <v>10748663079</v>
      </c>
      <c r="F79" s="269">
        <v>11189063079</v>
      </c>
      <c r="G79" s="269">
        <v>235415000</v>
      </c>
      <c r="H79" s="269">
        <v>235415000</v>
      </c>
      <c r="I79" s="269">
        <f t="shared" ref="I79:I80" si="55">IF(ISERROR(F79-H79),"",F79-H79)</f>
        <v>10953648079</v>
      </c>
      <c r="J79" s="269">
        <v>1365506080</v>
      </c>
      <c r="K79" s="269">
        <v>9368521</v>
      </c>
      <c r="L79" s="230"/>
      <c r="M79" s="230" t="str">
        <f>IF(ISERROR(VLOOKUP(L79,POA!$A$2:$C$25,3,0)),"",VLOOKUP(L79,POA!$A$2:$C$25,3,0))</f>
        <v/>
      </c>
      <c r="N79" s="73" t="s">
        <v>229</v>
      </c>
      <c r="O79" s="73" t="str">
        <f>IF(ISERROR(VLOOKUP(N79,POA!$A$2:$F$25,4,0)),"",VLOOKUP(N79,POA!$A$2:$F$25,4,0))</f>
        <v/>
      </c>
      <c r="P79" s="75" t="str">
        <f>IF(ISERROR(VLOOKUP(L79,POA!$A$2:$C$25,2,0)),"",VLOOKUP(L79,POA!$A$2:$C$25,2,0))</f>
        <v/>
      </c>
      <c r="Q79" s="82"/>
      <c r="R79" s="81" t="str">
        <f>IF(Q79=0,"",IF(Q78&gt;=$R$9,"HABIL","NO HABIL"))</f>
        <v/>
      </c>
      <c r="S79" s="177"/>
      <c r="T79" s="81" t="str">
        <f t="shared" ref="T79:T88" si="56">IF(S79=0,"",IF(S79&lt;=$T$9,"HABIL","NO HABIL"))</f>
        <v/>
      </c>
      <c r="U79" s="73" t="str">
        <f>IF(ISERROR(VLOOKUP(N79,POA!$A$2:$F$25,5,0)),"",VLOOKUP(N79,POA!$A$2:$F$25,5,0))</f>
        <v/>
      </c>
      <c r="V79" s="73"/>
      <c r="W79" s="81" t="str">
        <f t="shared" ref="W79:W88" si="57">IF(V79=0,"",IF(V79&gt;=$W$9,"HABIL","NO HABIL"))</f>
        <v/>
      </c>
      <c r="X79" s="81"/>
      <c r="Y79" s="179">
        <f>IF(ISERROR(F79/$Z$9),"",F79/$Z$9)</f>
        <v>19744.244007411329</v>
      </c>
      <c r="Z79" s="146" t="str">
        <f>+IF(Y79&lt;$Z$10,"MIPYME","NO CUMPLE")</f>
        <v>MIPYME</v>
      </c>
      <c r="AA79" s="190"/>
      <c r="AB79" s="81" t="str">
        <f t="shared" ref="AB79:AB88" si="58">IF(AA79=0,"",IF(AA79&gt;=$AB$9,"HABIL","NO HABIL"))</f>
        <v/>
      </c>
      <c r="AC79" s="190"/>
      <c r="AD79" s="81" t="str">
        <f t="shared" ref="AD79:AD88" si="59">IF(AC79=0,"",IF(AC79&gt;=$AD$9,"HABIL","NO HABIL"))</f>
        <v/>
      </c>
      <c r="AE79" s="185"/>
    </row>
    <row r="80" spans="2:31" ht="30" x14ac:dyDescent="0.15">
      <c r="B80" s="71">
        <f t="shared" si="54"/>
        <v>7.1999999999999993</v>
      </c>
      <c r="C80" s="268" t="s">
        <v>680</v>
      </c>
      <c r="D80" s="268">
        <v>0.7</v>
      </c>
      <c r="E80" s="269">
        <v>2895043210</v>
      </c>
      <c r="F80" s="269">
        <v>2895043210</v>
      </c>
      <c r="G80" s="269">
        <v>52961786</v>
      </c>
      <c r="H80" s="269">
        <v>96198315</v>
      </c>
      <c r="I80" s="269">
        <f t="shared" si="55"/>
        <v>2798844895</v>
      </c>
      <c r="J80" s="269">
        <v>183965298</v>
      </c>
      <c r="K80" s="269">
        <v>4718428</v>
      </c>
      <c r="L80" s="228"/>
      <c r="M80" s="228" t="str">
        <f>IF(ISERROR(VLOOKUP(L80,POA!$A$2:$C$25,3,0)),"",VLOOKUP(L80,POA!$A$2:$C$25,3,0))</f>
        <v/>
      </c>
      <c r="N80" s="73" t="s">
        <v>229</v>
      </c>
      <c r="O80" s="73" t="str">
        <f>IF(ISERROR(VLOOKUP(N80,POA!$A$2:$F$25,4,0)),"",VLOOKUP(N80,POA!$A$2:$F$25,4,0))</f>
        <v/>
      </c>
      <c r="P80" s="75" t="str">
        <f>IF(ISERROR(VLOOKUP(L80,POA!$A$2:$C$25,2,0)),"",VLOOKUP(L80,POA!$A$2:$C$25,2,0))</f>
        <v/>
      </c>
      <c r="Q80" s="82"/>
      <c r="R80" s="81" t="str">
        <f>IF(Q80=0,"",IF(Q78&gt;=$R$9,"HABIL","NO HABIL"))</f>
        <v/>
      </c>
      <c r="S80" s="177"/>
      <c r="T80" s="81" t="str">
        <f t="shared" si="56"/>
        <v/>
      </c>
      <c r="U80" s="73" t="str">
        <f>IF(ISERROR(VLOOKUP(N80,POA!$A$2:$F$25,5,0)),"",VLOOKUP(N80,POA!$A$2:$F$25,5,0))</f>
        <v/>
      </c>
      <c r="V80" s="73"/>
      <c r="W80" s="81" t="str">
        <f t="shared" si="57"/>
        <v/>
      </c>
      <c r="X80" s="81"/>
      <c r="Y80" s="179">
        <f t="shared" ref="Y80:Y87" si="60">IF(ISERROR(F80/$Z$9),"",F80/$Z$9)</f>
        <v>5108.5992765131459</v>
      </c>
      <c r="Z80" s="146" t="str">
        <f t="shared" ref="Z80:Z88" si="61">+IF(Y80&lt;$Z$10,"MIPYME","NO CUMPLE")</f>
        <v>MIPYME</v>
      </c>
      <c r="AA80" s="190"/>
      <c r="AB80" s="81" t="str">
        <f t="shared" si="58"/>
        <v/>
      </c>
      <c r="AC80" s="190"/>
      <c r="AD80" s="81" t="str">
        <f t="shared" si="59"/>
        <v/>
      </c>
      <c r="AE80" s="186"/>
    </row>
    <row r="81" spans="2:31" ht="18" customHeight="1" thickBot="1" x14ac:dyDescent="0.2">
      <c r="B81" s="71" t="str">
        <f t="shared" si="54"/>
        <v/>
      </c>
      <c r="C81" s="136"/>
      <c r="D81" s="136"/>
      <c r="E81" s="70"/>
      <c r="F81" s="70"/>
      <c r="G81" s="70"/>
      <c r="H81" s="70"/>
      <c r="I81" s="70">
        <f t="shared" ref="I81:I84" si="62">IF(ISERROR(F81-H81),"",F81-H81)</f>
        <v>0</v>
      </c>
      <c r="J81" s="70"/>
      <c r="K81" s="70"/>
      <c r="L81" s="228"/>
      <c r="M81" s="228" t="str">
        <f>IF(ISERROR(VLOOKUP(L81,POA!$A$2:$C$25,3,0)),"",VLOOKUP(L81,POA!$A$2:$C$25,3,0))</f>
        <v/>
      </c>
      <c r="N81" s="73"/>
      <c r="O81" s="73" t="str">
        <f>IF(ISERROR(VLOOKUP(N81,POA!$A$2:$F$25,4,0)),"",VLOOKUP(N81,POA!$A$2:$F$25,4,0))</f>
        <v/>
      </c>
      <c r="P81" s="75" t="str">
        <f>IF(ISERROR(VLOOKUP(L81,POA!$A$2:$C$25,2,0)),"",VLOOKUP(L81,POA!$A$2:$C$25,2,0))</f>
        <v/>
      </c>
      <c r="Q81" s="82"/>
      <c r="R81" s="81" t="str">
        <f>IF(Q81=0,"",IF(Q78&gt;=$R$9,"HABIL","NO HABIL"))</f>
        <v/>
      </c>
      <c r="S81" s="177"/>
      <c r="T81" s="81" t="str">
        <f t="shared" si="56"/>
        <v/>
      </c>
      <c r="U81" s="73" t="str">
        <f>IF(ISERROR(VLOOKUP(N81,POA!$A$2:$F$25,5,0)),"",VLOOKUP(N81,POA!$A$2:$F$25,5,0))</f>
        <v/>
      </c>
      <c r="V81" s="73"/>
      <c r="W81" s="81" t="str">
        <f t="shared" si="57"/>
        <v/>
      </c>
      <c r="X81" s="81"/>
      <c r="Y81" s="179">
        <f t="shared" si="60"/>
        <v>0</v>
      </c>
      <c r="Z81" s="146" t="str">
        <f t="shared" si="61"/>
        <v>MIPYME</v>
      </c>
      <c r="AA81" s="190"/>
      <c r="AB81" s="81" t="str">
        <f t="shared" si="58"/>
        <v/>
      </c>
      <c r="AC81" s="190"/>
      <c r="AD81" s="81" t="str">
        <f t="shared" si="59"/>
        <v/>
      </c>
      <c r="AE81" s="186"/>
    </row>
    <row r="82" spans="2:31" ht="18" hidden="1" customHeight="1" x14ac:dyDescent="0.15">
      <c r="B82" s="71" t="str">
        <f t="shared" si="54"/>
        <v/>
      </c>
      <c r="C82" s="136"/>
      <c r="D82" s="136"/>
      <c r="E82" s="70" t="str">
        <f>IF(ISERROR(VLOOKUP(C82,#REF!,2,0)),"",VLOOKUP(C82,#REF!,2,0))</f>
        <v/>
      </c>
      <c r="F82" s="70"/>
      <c r="G82" s="70" t="str">
        <f>IF(ISERROR(VLOOKUP(C82,#REF!,4,0)),"",VLOOKUP(C82,#REF!,4,0))</f>
        <v/>
      </c>
      <c r="H82" s="70"/>
      <c r="I82" s="70">
        <f t="shared" si="62"/>
        <v>0</v>
      </c>
      <c r="J82" s="70"/>
      <c r="K82" s="70"/>
      <c r="L82" s="228"/>
      <c r="M82" s="228" t="str">
        <f>IF(ISERROR(VLOOKUP(L82,POA!$A$2:$C$25,3,0)),"",VLOOKUP(L82,POA!$A$2:$C$25,3,0))</f>
        <v/>
      </c>
      <c r="N82" s="73"/>
      <c r="O82" s="73" t="str">
        <f>IF(ISERROR(VLOOKUP(N82,POA!$A$2:$F$25,4,0)),"",VLOOKUP(N82,POA!$A$2:$F$25,4,0))</f>
        <v/>
      </c>
      <c r="P82" s="75" t="str">
        <f>IF(ISERROR(VLOOKUP(L82,POA!$A$2:$C$25,2,0)),"",VLOOKUP(L82,POA!$A$2:$C$25,2,0))</f>
        <v/>
      </c>
      <c r="Q82" s="82"/>
      <c r="R82" s="81" t="str">
        <f>IF(L82=0,"",IF(Q78&gt;=$R$9,"HABIL","NO HABIL"))</f>
        <v/>
      </c>
      <c r="S82" s="177"/>
      <c r="T82" s="81" t="str">
        <f t="shared" si="56"/>
        <v/>
      </c>
      <c r="U82" s="73" t="str">
        <f>IF(ISERROR(VLOOKUP(N82,POA!$A$2:$F$25,5,0)),"",VLOOKUP(N82,POA!$A$2:$F$25,5,0))</f>
        <v/>
      </c>
      <c r="V82" s="73"/>
      <c r="W82" s="81" t="str">
        <f t="shared" si="57"/>
        <v/>
      </c>
      <c r="X82" s="81"/>
      <c r="Y82" s="179">
        <f t="shared" si="60"/>
        <v>0</v>
      </c>
      <c r="Z82" s="146" t="str">
        <f t="shared" si="61"/>
        <v>MIPYME</v>
      </c>
      <c r="AA82" s="190"/>
      <c r="AB82" s="81" t="str">
        <f t="shared" si="58"/>
        <v/>
      </c>
      <c r="AC82" s="190"/>
      <c r="AD82" s="81" t="str">
        <f t="shared" si="59"/>
        <v/>
      </c>
      <c r="AE82" s="186"/>
    </row>
    <row r="83" spans="2:31" ht="18" hidden="1" customHeight="1" x14ac:dyDescent="0.15">
      <c r="B83" s="71" t="str">
        <f t="shared" si="54"/>
        <v/>
      </c>
      <c r="C83" s="136"/>
      <c r="D83" s="136"/>
      <c r="E83" s="70" t="str">
        <f>IF(ISERROR(VLOOKUP(C83,#REF!,2,0)),"",VLOOKUP(C83,#REF!,2,0))</f>
        <v/>
      </c>
      <c r="F83" s="70"/>
      <c r="G83" s="70" t="str">
        <f>IF(ISERROR(VLOOKUP(C83,#REF!,4,0)),"",VLOOKUP(C83,#REF!,4,0))</f>
        <v/>
      </c>
      <c r="H83" s="70"/>
      <c r="I83" s="70">
        <f t="shared" si="62"/>
        <v>0</v>
      </c>
      <c r="J83" s="70"/>
      <c r="K83" s="70"/>
      <c r="L83" s="228"/>
      <c r="M83" s="228" t="str">
        <f>IF(ISERROR(VLOOKUP(L83,POA!$A$2:$C$25,3,0)),"",VLOOKUP(L83,POA!$A$2:$C$25,3,0))</f>
        <v/>
      </c>
      <c r="N83" s="73"/>
      <c r="O83" s="73" t="str">
        <f>IF(ISERROR(VLOOKUP(N83,POA!$A$2:$F$25,4,0)),"",VLOOKUP(N83,POA!$A$2:$F$25,4,0))</f>
        <v/>
      </c>
      <c r="P83" s="75" t="str">
        <f>IF(ISERROR(VLOOKUP(L83,POA!$A$2:$C$25,2,0)),"",VLOOKUP(L83,POA!$A$2:$C$25,2,0))</f>
        <v/>
      </c>
      <c r="Q83" s="82"/>
      <c r="R83" s="81" t="str">
        <f>IF(L83=0,"",IF(Q78&gt;=$R$9,"HABIL","NO HABIL"))</f>
        <v/>
      </c>
      <c r="S83" s="177"/>
      <c r="T83" s="81" t="str">
        <f t="shared" si="56"/>
        <v/>
      </c>
      <c r="U83" s="73" t="str">
        <f>IF(ISERROR(VLOOKUP(N83,POA!$A$2:$F$25,5,0)),"",VLOOKUP(N83,POA!$A$2:$F$25,5,0))</f>
        <v/>
      </c>
      <c r="V83" s="73"/>
      <c r="W83" s="81" t="str">
        <f t="shared" si="57"/>
        <v/>
      </c>
      <c r="X83" s="81"/>
      <c r="Y83" s="179">
        <f t="shared" si="60"/>
        <v>0</v>
      </c>
      <c r="Z83" s="146" t="str">
        <f t="shared" si="61"/>
        <v>MIPYME</v>
      </c>
      <c r="AA83" s="190"/>
      <c r="AB83" s="81" t="str">
        <f t="shared" si="58"/>
        <v/>
      </c>
      <c r="AC83" s="190"/>
      <c r="AD83" s="81" t="str">
        <f t="shared" si="59"/>
        <v/>
      </c>
      <c r="AE83" s="183"/>
    </row>
    <row r="84" spans="2:31" ht="18" hidden="1" customHeight="1" x14ac:dyDescent="0.15">
      <c r="B84" s="71" t="str">
        <f t="shared" si="54"/>
        <v/>
      </c>
      <c r="C84" s="136"/>
      <c r="D84" s="136"/>
      <c r="E84" s="70" t="str">
        <f>IF(ISERROR(VLOOKUP(C84,#REF!,2,0)),"",VLOOKUP(C84,#REF!,2,0))</f>
        <v/>
      </c>
      <c r="F84" s="70"/>
      <c r="G84" s="70" t="str">
        <f>IF(ISERROR(VLOOKUP(C84,#REF!,4,0)),"",VLOOKUP(C84,#REF!,4,0))</f>
        <v/>
      </c>
      <c r="H84" s="70"/>
      <c r="I84" s="70">
        <f t="shared" si="62"/>
        <v>0</v>
      </c>
      <c r="J84" s="70"/>
      <c r="K84" s="70"/>
      <c r="L84" s="228"/>
      <c r="M84" s="228" t="str">
        <f>IF(ISERROR(VLOOKUP(L84,POA!$A$2:$C$25,3,0)),"",VLOOKUP(L84,POA!$A$2:$C$25,3,0))</f>
        <v/>
      </c>
      <c r="N84" s="73"/>
      <c r="O84" s="73" t="str">
        <f>IF(ISERROR(VLOOKUP(N84,POA!$A$2:$F$25,4,0)),"",VLOOKUP(N84,POA!$A$2:$F$25,4,0))</f>
        <v/>
      </c>
      <c r="P84" s="75" t="str">
        <f>IF(ISERROR(VLOOKUP(L84,POA!$A$2:$C$25,2,0)),"",VLOOKUP(L84,POA!$A$2:$C$25,2,0))</f>
        <v/>
      </c>
      <c r="Q84" s="82"/>
      <c r="R84" s="81" t="str">
        <f>IF(L84=0,"",IF(Q78&gt;=$R$9,"HABIL","NO HABIL"))</f>
        <v/>
      </c>
      <c r="S84" s="177"/>
      <c r="T84" s="81" t="str">
        <f t="shared" si="56"/>
        <v/>
      </c>
      <c r="U84" s="73" t="str">
        <f>IF(ISERROR(VLOOKUP(N84,POA!$A$2:$F$25,5,0)),"",VLOOKUP(N84,POA!$A$2:$F$25,5,0))</f>
        <v/>
      </c>
      <c r="V84" s="73"/>
      <c r="W84" s="81" t="str">
        <f t="shared" si="57"/>
        <v/>
      </c>
      <c r="X84" s="81"/>
      <c r="Y84" s="179">
        <f t="shared" si="60"/>
        <v>0</v>
      </c>
      <c r="Z84" s="146" t="str">
        <f t="shared" si="61"/>
        <v>MIPYME</v>
      </c>
      <c r="AA84" s="190"/>
      <c r="AB84" s="81" t="str">
        <f t="shared" si="58"/>
        <v/>
      </c>
      <c r="AC84" s="190"/>
      <c r="AD84" s="81" t="str">
        <f t="shared" si="59"/>
        <v/>
      </c>
      <c r="AE84" s="186"/>
    </row>
    <row r="85" spans="2:31" ht="18" hidden="1" customHeight="1" x14ac:dyDescent="0.15">
      <c r="B85" s="71" t="str">
        <f>IF(C85="","",B84+0.1)</f>
        <v/>
      </c>
      <c r="C85" s="136"/>
      <c r="D85" s="136"/>
      <c r="E85" s="70" t="str">
        <f>IF(ISERROR(VLOOKUP(C85,#REF!,2,0)),"",VLOOKUP(C85,#REF!,2,0))</f>
        <v/>
      </c>
      <c r="F85" s="70"/>
      <c r="G85" s="70" t="str">
        <f>IF(ISERROR(VLOOKUP(C85,#REF!,4,0)),"",VLOOKUP(C85,#REF!,4,0))</f>
        <v/>
      </c>
      <c r="H85" s="70"/>
      <c r="I85" s="70">
        <f>IF(ISERROR(F85-H85),"",F85-H85)</f>
        <v>0</v>
      </c>
      <c r="J85" s="70"/>
      <c r="K85" s="70"/>
      <c r="L85" s="228"/>
      <c r="M85" s="228" t="str">
        <f>IF(ISERROR(VLOOKUP(L85,POA!$A$2:$C$25,3,0)),"",VLOOKUP(L85,POA!$A$2:$C$25,3,0))</f>
        <v/>
      </c>
      <c r="N85" s="73"/>
      <c r="O85" s="73" t="str">
        <f>IF(ISERROR(VLOOKUP(N85,POA!$A$2:$F$25,4,0)),"",VLOOKUP(N85,POA!$A$2:$F$25,4,0))</f>
        <v/>
      </c>
      <c r="P85" s="75" t="str">
        <f>IF(ISERROR(VLOOKUP(L85,POA!$A$2:$C$25,2,0)),"",VLOOKUP(L85,POA!$A$2:$C$25,2,0))</f>
        <v/>
      </c>
      <c r="Q85" s="82"/>
      <c r="R85" s="81" t="str">
        <f>IF(L85=0,"",IF(Q78&gt;=$R$9,"HABIL","NO HABIL"))</f>
        <v/>
      </c>
      <c r="S85" s="177"/>
      <c r="T85" s="81" t="str">
        <f t="shared" si="56"/>
        <v/>
      </c>
      <c r="U85" s="73" t="str">
        <f>IF(ISERROR(VLOOKUP(N85,POA!$A$2:$F$25,5,0)),"",VLOOKUP(N85,POA!$A$2:$F$25,5,0))</f>
        <v/>
      </c>
      <c r="V85" s="73"/>
      <c r="W85" s="81" t="str">
        <f t="shared" si="57"/>
        <v/>
      </c>
      <c r="X85" s="81"/>
      <c r="Y85" s="179">
        <f t="shared" si="60"/>
        <v>0</v>
      </c>
      <c r="Z85" s="146" t="str">
        <f t="shared" si="61"/>
        <v>MIPYME</v>
      </c>
      <c r="AA85" s="190"/>
      <c r="AB85" s="81" t="str">
        <f t="shared" si="58"/>
        <v/>
      </c>
      <c r="AC85" s="190"/>
      <c r="AD85" s="81" t="str">
        <f t="shared" si="59"/>
        <v/>
      </c>
      <c r="AE85" s="186"/>
    </row>
    <row r="86" spans="2:31" ht="18" hidden="1" customHeight="1" x14ac:dyDescent="0.15">
      <c r="B86" s="71" t="str">
        <f>IF(C86="","",B85+0.1)</f>
        <v/>
      </c>
      <c r="C86" s="136"/>
      <c r="D86" s="136"/>
      <c r="E86" s="70" t="str">
        <f>IF(ISERROR(VLOOKUP(C86,#REF!,2,0)),"",VLOOKUP(C86,#REF!,2,0))</f>
        <v/>
      </c>
      <c r="F86" s="70"/>
      <c r="G86" s="70" t="str">
        <f>IF(ISERROR(VLOOKUP(C86,#REF!,4,0)),"",VLOOKUP(C86,#REF!,4,0))</f>
        <v/>
      </c>
      <c r="H86" s="70"/>
      <c r="I86" s="70">
        <f>IF(ISERROR(F86-H86),"",F86-H86)</f>
        <v>0</v>
      </c>
      <c r="J86" s="70"/>
      <c r="K86" s="70"/>
      <c r="L86" s="228"/>
      <c r="M86" s="228" t="str">
        <f>IF(ISERROR(VLOOKUP(L86,POA!$A$2:$C$25,3,0)),"",VLOOKUP(L86,POA!$A$2:$C$25,3,0))</f>
        <v/>
      </c>
      <c r="N86" s="73"/>
      <c r="O86" s="73" t="str">
        <f>IF(ISERROR(VLOOKUP(N86,POA!$A$2:$F$25,4,0)),"",VLOOKUP(N86,POA!$A$2:$F$25,4,0))</f>
        <v/>
      </c>
      <c r="P86" s="75" t="str">
        <f>IF(ISERROR(VLOOKUP(L86,POA!$A$2:$C$25,2,0)),"",VLOOKUP(L86,POA!$A$2:$C$25,2,0))</f>
        <v/>
      </c>
      <c r="Q86" s="82"/>
      <c r="R86" s="81" t="str">
        <f>IF(L86=0,"",IF(Q78&gt;=$R$9,"HABIL","NO HABIL"))</f>
        <v/>
      </c>
      <c r="S86" s="177"/>
      <c r="T86" s="81" t="str">
        <f t="shared" si="56"/>
        <v/>
      </c>
      <c r="U86" s="73" t="str">
        <f>IF(ISERROR(VLOOKUP(N86,POA!$A$2:$F$25,5,0)),"",VLOOKUP(N86,POA!$A$2:$F$25,5,0))</f>
        <v/>
      </c>
      <c r="V86" s="73"/>
      <c r="W86" s="81" t="str">
        <f t="shared" si="57"/>
        <v/>
      </c>
      <c r="X86" s="81"/>
      <c r="Y86" s="179">
        <f t="shared" si="60"/>
        <v>0</v>
      </c>
      <c r="Z86" s="146" t="str">
        <f t="shared" si="61"/>
        <v>MIPYME</v>
      </c>
      <c r="AA86" s="190"/>
      <c r="AB86" s="81" t="str">
        <f t="shared" si="58"/>
        <v/>
      </c>
      <c r="AC86" s="190"/>
      <c r="AD86" s="81" t="str">
        <f t="shared" si="59"/>
        <v/>
      </c>
      <c r="AE86" s="183"/>
    </row>
    <row r="87" spans="2:31" ht="18" hidden="1" customHeight="1" x14ac:dyDescent="0.15">
      <c r="B87" s="71" t="str">
        <f>IF(C87="","",B86+0.1)</f>
        <v/>
      </c>
      <c r="C87" s="136"/>
      <c r="D87" s="136"/>
      <c r="E87" s="70" t="str">
        <f>IF(ISERROR(VLOOKUP(C87,#REF!,2,0)),"",VLOOKUP(C87,#REF!,2,0))</f>
        <v/>
      </c>
      <c r="F87" s="70"/>
      <c r="G87" s="70" t="str">
        <f>IF(ISERROR(VLOOKUP(C87,#REF!,4,0)),"",VLOOKUP(C87,#REF!,4,0))</f>
        <v/>
      </c>
      <c r="H87" s="70"/>
      <c r="I87" s="70">
        <f>IF(ISERROR(F87-H87),"",F87-H87)</f>
        <v>0</v>
      </c>
      <c r="J87" s="70"/>
      <c r="K87" s="70"/>
      <c r="L87" s="228"/>
      <c r="M87" s="228" t="str">
        <f>IF(ISERROR(VLOOKUP(L87,POA!$A$2:$C$25,3,0)),"",VLOOKUP(L87,POA!$A$2:$C$25,3,0))</f>
        <v/>
      </c>
      <c r="N87" s="73"/>
      <c r="O87" s="73" t="str">
        <f>IF(ISERROR(VLOOKUP(N87,POA!$A$2:$F$25,4,0)),"",VLOOKUP(N87,POA!$A$2:$F$25,4,0))</f>
        <v/>
      </c>
      <c r="P87" s="75" t="str">
        <f>IF(ISERROR(VLOOKUP(L87,POA!$A$2:$C$25,2,0)),"",VLOOKUP(L87,POA!$A$2:$C$25,2,0))</f>
        <v/>
      </c>
      <c r="Q87" s="82"/>
      <c r="R87" s="81" t="str">
        <f>IF(L87=0,"",IF(Q78&gt;=$R$9,"HABIL","NO HABIL"))</f>
        <v/>
      </c>
      <c r="S87" s="177"/>
      <c r="T87" s="81" t="str">
        <f t="shared" si="56"/>
        <v/>
      </c>
      <c r="U87" s="73" t="str">
        <f>IF(ISERROR(VLOOKUP(N87,POA!$A$2:$F$25,5,0)),"",VLOOKUP(N87,POA!$A$2:$F$25,5,0))</f>
        <v/>
      </c>
      <c r="V87" s="73"/>
      <c r="W87" s="81" t="str">
        <f t="shared" si="57"/>
        <v/>
      </c>
      <c r="X87" s="81"/>
      <c r="Y87" s="179">
        <f t="shared" si="60"/>
        <v>0</v>
      </c>
      <c r="Z87" s="146" t="str">
        <f t="shared" si="61"/>
        <v>MIPYME</v>
      </c>
      <c r="AA87" s="190"/>
      <c r="AB87" s="81" t="str">
        <f t="shared" si="58"/>
        <v/>
      </c>
      <c r="AC87" s="190"/>
      <c r="AD87" s="81" t="str">
        <f t="shared" si="59"/>
        <v/>
      </c>
      <c r="AE87" s="183"/>
    </row>
    <row r="88" spans="2:31" ht="18" hidden="1" customHeight="1" thickBot="1" x14ac:dyDescent="0.2">
      <c r="B88" s="111" t="str">
        <f>IF(C88="","",B87+0.1)</f>
        <v/>
      </c>
      <c r="C88" s="137"/>
      <c r="D88" s="137"/>
      <c r="E88" s="74" t="str">
        <f>IF(ISERROR(VLOOKUP(C88,#REF!,2,0)),"",VLOOKUP(C88,#REF!,2,0))</f>
        <v/>
      </c>
      <c r="F88" s="74"/>
      <c r="G88" s="74" t="str">
        <f>IF(ISERROR(VLOOKUP(C88,#REF!,4,0)),"",VLOOKUP(C88,#REF!,4,0))</f>
        <v/>
      </c>
      <c r="H88" s="74"/>
      <c r="I88" s="74">
        <f>IF(ISERROR(F88-H88),"",F88-H88)</f>
        <v>0</v>
      </c>
      <c r="J88" s="74"/>
      <c r="K88" s="74"/>
      <c r="L88" s="229"/>
      <c r="M88" s="229" t="str">
        <f>IF(ISERROR(VLOOKUP(L88,POA!$A$2:$C$25,3,0)),"",VLOOKUP(L88,POA!$A$2:$C$25,3,0))</f>
        <v/>
      </c>
      <c r="N88" s="88"/>
      <c r="O88" s="88" t="str">
        <f>IF(ISERROR(VLOOKUP(N88,POA!$A$2:$F$25,4,0)),"",VLOOKUP(N88,POA!$A$2:$F$25,4,0))</f>
        <v/>
      </c>
      <c r="P88" s="80" t="str">
        <f>IF(ISERROR(VLOOKUP(L88,POA!$A$2:$C$25,2,0)),"",VLOOKUP(L88,POA!$A$2:$C$25,2,0))</f>
        <v/>
      </c>
      <c r="Q88" s="90"/>
      <c r="R88" s="89" t="str">
        <f>IF(L88=0,"",IF(Q78&gt;=$R$9,"HABIL","NO HABIL"))</f>
        <v/>
      </c>
      <c r="S88" s="178"/>
      <c r="T88" s="89" t="str">
        <f t="shared" si="56"/>
        <v/>
      </c>
      <c r="U88" s="88" t="str">
        <f>IF(ISERROR(VLOOKUP(N88,POA!$A$2:$F$25,5,0)),"",VLOOKUP(N88,POA!$A$2:$F$25,5,0))</f>
        <v/>
      </c>
      <c r="V88" s="88"/>
      <c r="W88" s="89" t="str">
        <f t="shared" si="57"/>
        <v/>
      </c>
      <c r="X88" s="89"/>
      <c r="Y88" s="181">
        <f>IF(ISERROR(F88/$Z$9),"",F88/$Z$9)</f>
        <v>0</v>
      </c>
      <c r="Z88" s="147" t="str">
        <f t="shared" si="61"/>
        <v>MIPYME</v>
      </c>
      <c r="AA88" s="191"/>
      <c r="AB88" s="89" t="str">
        <f t="shared" si="58"/>
        <v/>
      </c>
      <c r="AC88" s="191"/>
      <c r="AD88" s="89" t="str">
        <f t="shared" si="59"/>
        <v/>
      </c>
      <c r="AE88" s="184"/>
    </row>
    <row r="89" spans="2:31" ht="30" x14ac:dyDescent="0.15">
      <c r="B89" s="83">
        <v>8</v>
      </c>
      <c r="C89" s="84" t="s">
        <v>681</v>
      </c>
      <c r="D89" s="135">
        <f>IF(SUM(D90:D99)=0,"",SUM(D90:D99))</f>
        <v>1</v>
      </c>
      <c r="E89" s="85">
        <f>SUM(E90:E99)</f>
        <v>9298906000</v>
      </c>
      <c r="F89" s="85">
        <f>SUM(F90:F99)</f>
        <v>9911241000</v>
      </c>
      <c r="G89" s="85">
        <f>SUM(G90:G99)</f>
        <v>2275741000</v>
      </c>
      <c r="H89" s="85">
        <f>SUM(H90:H99)</f>
        <v>3673356000</v>
      </c>
      <c r="I89" s="85">
        <f>+F89-H89</f>
        <v>6237885000</v>
      </c>
      <c r="J89" s="85">
        <f>SUM(J90:J99)</f>
        <v>1097539000</v>
      </c>
      <c r="K89" s="85">
        <f>SUM(K90:K99)</f>
        <v>200364000</v>
      </c>
      <c r="L89" s="78">
        <v>1</v>
      </c>
      <c r="M89" s="78">
        <f>IF(ISERROR(VLOOKUP(L89,POA!$A$2:$C$25,3,0)),"",VLOOKUP(L89,POA!$A$2:$C$25,3,0))</f>
        <v>3</v>
      </c>
      <c r="N89" s="138" t="s">
        <v>229</v>
      </c>
      <c r="O89" s="78">
        <f>+SUM(O90:O99)</f>
        <v>0</v>
      </c>
      <c r="P89" s="79">
        <f>IF(ISERROR(VLOOKUP(L89,POA!$A$2:$C$25,2,0)),"",VLOOKUP(L89,POA!$A$2:$C$25,2,0))</f>
        <v>4167150295</v>
      </c>
      <c r="Q89" s="85">
        <f>SUM(E89/G89)</f>
        <v>4.086100307548179</v>
      </c>
      <c r="R89" s="86" t="str">
        <f>IF(Q89=0,"",IF(Q89&gt;=$R$9,"HABIL","NO HABIL"))</f>
        <v>HABIL</v>
      </c>
      <c r="S89" s="176">
        <f>SUM(H89/F89)</f>
        <v>0.37062523250115703</v>
      </c>
      <c r="T89" s="86" t="str">
        <f>IF(S89=0,"",IF(S89&lt;=$T$9,"HABIL","NO HABIL"))</f>
        <v>HABIL</v>
      </c>
      <c r="U89" s="78">
        <f>+SUM(U90:U99)</f>
        <v>0</v>
      </c>
      <c r="V89" s="87">
        <f>SUM(J89/K89)</f>
        <v>5.4777255395180768</v>
      </c>
      <c r="W89" s="86" t="str">
        <f>IF(V89=0,"",IF(V89&gt;=$W$9,"HABIL","NO HABIL"))</f>
        <v>HABIL</v>
      </c>
      <c r="X89" s="86" t="str">
        <f>IF(R89=0,"",IF(R89="NO HABIL","NO HABIL",IF(T89="NO HABIL","NO HABIL",IF(W89="NO HABIL","NO HABIL",IF(W89="NO HABIL","NO HABIL","HABIL")))))</f>
        <v>HABIL</v>
      </c>
      <c r="Y89" s="180"/>
      <c r="Z89" s="145"/>
      <c r="AA89" s="176">
        <f>SUM(J89/I89)</f>
        <v>0.17594729623902974</v>
      </c>
      <c r="AB89" s="86" t="str">
        <f>IF(AA89=0,"",IF(AA89&gt;=$AB$9,"HABIL","NO HABIL"))</f>
        <v>HABIL</v>
      </c>
      <c r="AC89" s="176">
        <f>SUM(J89/F89)</f>
        <v>0.11073678866248939</v>
      </c>
      <c r="AD89" s="86" t="str">
        <f>IF(AC89=0,"",IF(AC89&gt;=$AD$9,"HABIL","NO HABIL"))</f>
        <v>HABIL</v>
      </c>
      <c r="AE89" s="182" t="str">
        <f>IF(AB89=0,"",IF(AB89="NO HABIL","NO HABIL",IF(AD89="NO HABIL","NO HABIL",IF(AD89="NO HABIL","NO HABIL","HABIL"))))</f>
        <v>HABIL</v>
      </c>
    </row>
    <row r="90" spans="2:31" ht="15" x14ac:dyDescent="0.15">
      <c r="B90" s="71">
        <f t="shared" ref="B90:B95" si="63">IF(C90="","",B89+0.1)</f>
        <v>8.1</v>
      </c>
      <c r="C90" s="72" t="s">
        <v>681</v>
      </c>
      <c r="D90" s="136">
        <v>1</v>
      </c>
      <c r="E90" s="70">
        <v>9298906000</v>
      </c>
      <c r="F90" s="70">
        <v>9911241000</v>
      </c>
      <c r="G90" s="70">
        <v>2275741000</v>
      </c>
      <c r="H90" s="70">
        <v>3673356000</v>
      </c>
      <c r="I90" s="70">
        <f t="shared" ref="I90:I95" si="64">IF(ISERROR(F90-H90),"",F90-H90)</f>
        <v>6237885000</v>
      </c>
      <c r="J90" s="70">
        <v>1097539000</v>
      </c>
      <c r="K90" s="70">
        <v>200364000</v>
      </c>
      <c r="L90" s="230"/>
      <c r="M90" s="230" t="str">
        <f>IF(ISERROR(VLOOKUP(L90,POA!$A$2:$C$25,3,0)),"",VLOOKUP(L90,POA!$A$2:$C$25,3,0))</f>
        <v/>
      </c>
      <c r="N90" s="73" t="s">
        <v>229</v>
      </c>
      <c r="O90" s="73" t="str">
        <f>IF(ISERROR(VLOOKUP(N90,POA!$A$2:$F$25,4,0)),"",VLOOKUP(N90,POA!$A$2:$F$25,4,0))</f>
        <v/>
      </c>
      <c r="P90" s="75" t="str">
        <f>IF(ISERROR(VLOOKUP(L90,POA!$A$2:$C$25,2,0)),"",VLOOKUP(L90,POA!$A$2:$C$25,2,0))</f>
        <v/>
      </c>
      <c r="Q90" s="82"/>
      <c r="R90" s="81" t="str">
        <f>IF(Q90=0,"",IF(Q89&gt;=$R$9,"HABIL","NO HABIL"))</f>
        <v/>
      </c>
      <c r="S90" s="177"/>
      <c r="T90" s="81" t="str">
        <f t="shared" ref="T90:T99" si="65">IF(S90=0,"",IF(S90&lt;=$T$9,"HABIL","NO HABIL"))</f>
        <v/>
      </c>
      <c r="U90" s="73" t="str">
        <f>IF(ISERROR(VLOOKUP(N90,POA!$A$2:$F$25,5,0)),"",VLOOKUP(N90,POA!$A$2:$F$25,5,0))</f>
        <v/>
      </c>
      <c r="V90" s="73"/>
      <c r="W90" s="81" t="str">
        <f t="shared" ref="W90:W99" si="66">IF(V90=0,"",IF(V90&gt;=$W$9,"HABIL","NO HABIL"))</f>
        <v/>
      </c>
      <c r="X90" s="81"/>
      <c r="Y90" s="179">
        <f>IF(ISERROR(F90/$Z$9),"",F90/$Z$9)</f>
        <v>17489.396506087876</v>
      </c>
      <c r="Z90" s="146" t="str">
        <f>+IF(Y90&lt;$Z$10,"MIPYME","NO CUMPLE")</f>
        <v>MIPYME</v>
      </c>
      <c r="AA90" s="190"/>
      <c r="AB90" s="81" t="str">
        <f t="shared" ref="AB90:AB99" si="67">IF(AA90=0,"",IF(AA90&gt;=$AB$9,"HABIL","NO HABIL"))</f>
        <v/>
      </c>
      <c r="AC90" s="190"/>
      <c r="AD90" s="81" t="str">
        <f t="shared" ref="AD90:AD99" si="68">IF(AC90=0,"",IF(AC90&gt;=$AD$9,"HABIL","NO HABIL"))</f>
        <v/>
      </c>
      <c r="AE90" s="185"/>
    </row>
    <row r="91" spans="2:31" ht="18" customHeight="1" thickBot="1" x14ac:dyDescent="0.2">
      <c r="B91" s="71" t="str">
        <f t="shared" si="63"/>
        <v/>
      </c>
      <c r="C91" s="136"/>
      <c r="D91" s="136"/>
      <c r="E91" s="70"/>
      <c r="F91" s="70"/>
      <c r="G91" s="70"/>
      <c r="H91" s="70"/>
      <c r="I91" s="70">
        <f t="shared" si="64"/>
        <v>0</v>
      </c>
      <c r="J91" s="70"/>
      <c r="K91" s="70"/>
      <c r="L91" s="228"/>
      <c r="M91" s="228" t="str">
        <f>IF(ISERROR(VLOOKUP(L91,POA!$A$2:$C$25,3,0)),"",VLOOKUP(L91,POA!$A$2:$C$25,3,0))</f>
        <v/>
      </c>
      <c r="N91" s="73" t="s">
        <v>229</v>
      </c>
      <c r="O91" s="73" t="str">
        <f>IF(ISERROR(VLOOKUP(N91,POA!$A$2:$F$25,4,0)),"",VLOOKUP(N91,POA!$A$2:$F$25,4,0))</f>
        <v/>
      </c>
      <c r="P91" s="75" t="str">
        <f>IF(ISERROR(VLOOKUP(L91,POA!$A$2:$C$25,2,0)),"",VLOOKUP(L91,POA!$A$2:$C$25,2,0))</f>
        <v/>
      </c>
      <c r="Q91" s="82"/>
      <c r="R91" s="81" t="str">
        <f>IF(Q91=0,"",IF(Q89&gt;=$R$9,"HABIL","NO HABIL"))</f>
        <v/>
      </c>
      <c r="S91" s="177"/>
      <c r="T91" s="81" t="str">
        <f t="shared" si="65"/>
        <v/>
      </c>
      <c r="U91" s="73" t="str">
        <f>IF(ISERROR(VLOOKUP(N91,POA!$A$2:$F$25,5,0)),"",VLOOKUP(N91,POA!$A$2:$F$25,5,0))</f>
        <v/>
      </c>
      <c r="V91" s="73"/>
      <c r="W91" s="81" t="str">
        <f t="shared" si="66"/>
        <v/>
      </c>
      <c r="X91" s="81"/>
      <c r="Y91" s="179">
        <f t="shared" ref="Y91:Y98" si="69">IF(ISERROR(F91/$Z$9),"",F91/$Z$9)</f>
        <v>0</v>
      </c>
      <c r="Z91" s="146" t="str">
        <f t="shared" ref="Z91:Z99" si="70">+IF(Y91&lt;$Z$10,"MIPYME","NO CUMPLE")</f>
        <v>MIPYME</v>
      </c>
      <c r="AA91" s="190"/>
      <c r="AB91" s="81" t="str">
        <f t="shared" si="67"/>
        <v/>
      </c>
      <c r="AC91" s="190"/>
      <c r="AD91" s="81" t="str">
        <f t="shared" si="68"/>
        <v/>
      </c>
      <c r="AE91" s="186"/>
    </row>
    <row r="92" spans="2:31" ht="18" hidden="1" customHeight="1" x14ac:dyDescent="0.15">
      <c r="B92" s="71" t="str">
        <f t="shared" si="63"/>
        <v/>
      </c>
      <c r="C92" s="136"/>
      <c r="D92" s="136"/>
      <c r="E92" s="70"/>
      <c r="F92" s="70"/>
      <c r="G92" s="70"/>
      <c r="H92" s="70"/>
      <c r="I92" s="70">
        <f t="shared" si="64"/>
        <v>0</v>
      </c>
      <c r="J92" s="70"/>
      <c r="K92" s="70"/>
      <c r="L92" s="228"/>
      <c r="M92" s="228" t="str">
        <f>IF(ISERROR(VLOOKUP(L92,POA!$A$2:$C$25,3,0)),"",VLOOKUP(L92,POA!$A$2:$C$25,3,0))</f>
        <v/>
      </c>
      <c r="N92" s="73"/>
      <c r="O92" s="73" t="str">
        <f>IF(ISERROR(VLOOKUP(N92,POA!$A$2:$F$25,4,0)),"",VLOOKUP(N92,POA!$A$2:$F$25,4,0))</f>
        <v/>
      </c>
      <c r="P92" s="75" t="str">
        <f>IF(ISERROR(VLOOKUP(L92,POA!$A$2:$C$25,2,0)),"",VLOOKUP(L92,POA!$A$2:$C$25,2,0))</f>
        <v/>
      </c>
      <c r="Q92" s="82"/>
      <c r="R92" s="81" t="str">
        <f>IF(Q92=0,"",IF(Q89&gt;=$R$9,"HABIL","NO HABIL"))</f>
        <v/>
      </c>
      <c r="S92" s="177"/>
      <c r="T92" s="81" t="str">
        <f t="shared" si="65"/>
        <v/>
      </c>
      <c r="U92" s="73" t="str">
        <f>IF(ISERROR(VLOOKUP(N92,POA!$A$2:$F$25,5,0)),"",VLOOKUP(N92,POA!$A$2:$F$25,5,0))</f>
        <v/>
      </c>
      <c r="V92" s="73"/>
      <c r="W92" s="81" t="str">
        <f t="shared" si="66"/>
        <v/>
      </c>
      <c r="X92" s="81"/>
      <c r="Y92" s="179">
        <f t="shared" si="69"/>
        <v>0</v>
      </c>
      <c r="Z92" s="146" t="str">
        <f t="shared" si="70"/>
        <v>MIPYME</v>
      </c>
      <c r="AA92" s="190"/>
      <c r="AB92" s="81" t="str">
        <f t="shared" si="67"/>
        <v/>
      </c>
      <c r="AC92" s="190"/>
      <c r="AD92" s="81" t="str">
        <f t="shared" si="68"/>
        <v/>
      </c>
      <c r="AE92" s="186"/>
    </row>
    <row r="93" spans="2:31" ht="18" hidden="1" customHeight="1" x14ac:dyDescent="0.15">
      <c r="B93" s="71" t="str">
        <f t="shared" si="63"/>
        <v/>
      </c>
      <c r="C93" s="136"/>
      <c r="D93" s="136"/>
      <c r="E93" s="70" t="str">
        <f>IF(ISERROR(VLOOKUP(C93,#REF!,2,0)),"",VLOOKUP(C93,#REF!,2,0))</f>
        <v/>
      </c>
      <c r="F93" s="70"/>
      <c r="G93" s="70" t="str">
        <f>IF(ISERROR(VLOOKUP(C93,#REF!,4,0)),"",VLOOKUP(C93,#REF!,4,0))</f>
        <v/>
      </c>
      <c r="H93" s="70"/>
      <c r="I93" s="70">
        <f t="shared" si="64"/>
        <v>0</v>
      </c>
      <c r="J93" s="70"/>
      <c r="K93" s="70"/>
      <c r="L93" s="228"/>
      <c r="M93" s="228" t="str">
        <f>IF(ISERROR(VLOOKUP(L93,POA!$A$2:$C$25,3,0)),"",VLOOKUP(L93,POA!$A$2:$C$25,3,0))</f>
        <v/>
      </c>
      <c r="N93" s="73"/>
      <c r="O93" s="73" t="str">
        <f>IF(ISERROR(VLOOKUP(N93,POA!$A$2:$F$25,4,0)),"",VLOOKUP(N93,POA!$A$2:$F$25,4,0))</f>
        <v/>
      </c>
      <c r="P93" s="75" t="str">
        <f>IF(ISERROR(VLOOKUP(L93,POA!$A$2:$C$25,2,0)),"",VLOOKUP(L93,POA!$A$2:$C$25,2,0))</f>
        <v/>
      </c>
      <c r="Q93" s="82"/>
      <c r="R93" s="81" t="str">
        <f>IF(L93=0,"",IF(Q89&gt;=$R$9,"HABIL","NO HABIL"))</f>
        <v/>
      </c>
      <c r="S93" s="177"/>
      <c r="T93" s="81" t="str">
        <f t="shared" si="65"/>
        <v/>
      </c>
      <c r="U93" s="73" t="str">
        <f>IF(ISERROR(VLOOKUP(N93,POA!$A$2:$F$25,5,0)),"",VLOOKUP(N93,POA!$A$2:$F$25,5,0))</f>
        <v/>
      </c>
      <c r="V93" s="73"/>
      <c r="W93" s="81" t="str">
        <f t="shared" si="66"/>
        <v/>
      </c>
      <c r="X93" s="81"/>
      <c r="Y93" s="179">
        <f t="shared" si="69"/>
        <v>0</v>
      </c>
      <c r="Z93" s="146" t="str">
        <f t="shared" si="70"/>
        <v>MIPYME</v>
      </c>
      <c r="AA93" s="190"/>
      <c r="AB93" s="81" t="str">
        <f t="shared" si="67"/>
        <v/>
      </c>
      <c r="AC93" s="190"/>
      <c r="AD93" s="81" t="str">
        <f t="shared" si="68"/>
        <v/>
      </c>
      <c r="AE93" s="186"/>
    </row>
    <row r="94" spans="2:31" ht="18" hidden="1" customHeight="1" x14ac:dyDescent="0.15">
      <c r="B94" s="71" t="str">
        <f t="shared" si="63"/>
        <v/>
      </c>
      <c r="C94" s="136"/>
      <c r="D94" s="136"/>
      <c r="E94" s="70" t="str">
        <f>IF(ISERROR(VLOOKUP(C94,#REF!,2,0)),"",VLOOKUP(C94,#REF!,2,0))</f>
        <v/>
      </c>
      <c r="F94" s="70"/>
      <c r="G94" s="70" t="str">
        <f>IF(ISERROR(VLOOKUP(C94,#REF!,4,0)),"",VLOOKUP(C94,#REF!,4,0))</f>
        <v/>
      </c>
      <c r="H94" s="70"/>
      <c r="I94" s="70">
        <f t="shared" si="64"/>
        <v>0</v>
      </c>
      <c r="J94" s="70"/>
      <c r="K94" s="70"/>
      <c r="L94" s="228"/>
      <c r="M94" s="228" t="str">
        <f>IF(ISERROR(VLOOKUP(L94,POA!$A$2:$C$25,3,0)),"",VLOOKUP(L94,POA!$A$2:$C$25,3,0))</f>
        <v/>
      </c>
      <c r="N94" s="73"/>
      <c r="O94" s="73" t="str">
        <f>IF(ISERROR(VLOOKUP(N94,POA!$A$2:$F$25,4,0)),"",VLOOKUP(N94,POA!$A$2:$F$25,4,0))</f>
        <v/>
      </c>
      <c r="P94" s="75" t="str">
        <f>IF(ISERROR(VLOOKUP(L94,POA!$A$2:$C$25,2,0)),"",VLOOKUP(L94,POA!$A$2:$C$25,2,0))</f>
        <v/>
      </c>
      <c r="Q94" s="82"/>
      <c r="R94" s="81" t="str">
        <f>IF(L94=0,"",IF(Q89&gt;=$R$9,"HABIL","NO HABIL"))</f>
        <v/>
      </c>
      <c r="S94" s="177"/>
      <c r="T94" s="81" t="str">
        <f t="shared" si="65"/>
        <v/>
      </c>
      <c r="U94" s="73" t="str">
        <f>IF(ISERROR(VLOOKUP(N94,POA!$A$2:$F$25,5,0)),"",VLOOKUP(N94,POA!$A$2:$F$25,5,0))</f>
        <v/>
      </c>
      <c r="V94" s="73"/>
      <c r="W94" s="81" t="str">
        <f t="shared" si="66"/>
        <v/>
      </c>
      <c r="X94" s="81"/>
      <c r="Y94" s="179">
        <f t="shared" si="69"/>
        <v>0</v>
      </c>
      <c r="Z94" s="146" t="str">
        <f t="shared" si="70"/>
        <v>MIPYME</v>
      </c>
      <c r="AA94" s="190"/>
      <c r="AB94" s="81" t="str">
        <f t="shared" si="67"/>
        <v/>
      </c>
      <c r="AC94" s="190"/>
      <c r="AD94" s="81" t="str">
        <f t="shared" si="68"/>
        <v/>
      </c>
      <c r="AE94" s="183"/>
    </row>
    <row r="95" spans="2:31" ht="18" hidden="1" customHeight="1" x14ac:dyDescent="0.15">
      <c r="B95" s="71" t="str">
        <f t="shared" si="63"/>
        <v/>
      </c>
      <c r="C95" s="136"/>
      <c r="D95" s="136"/>
      <c r="E95" s="70" t="str">
        <f>IF(ISERROR(VLOOKUP(C95,#REF!,2,0)),"",VLOOKUP(C95,#REF!,2,0))</f>
        <v/>
      </c>
      <c r="F95" s="70"/>
      <c r="G95" s="70" t="str">
        <f>IF(ISERROR(VLOOKUP(C95,#REF!,4,0)),"",VLOOKUP(C95,#REF!,4,0))</f>
        <v/>
      </c>
      <c r="H95" s="70"/>
      <c r="I95" s="70">
        <f t="shared" si="64"/>
        <v>0</v>
      </c>
      <c r="J95" s="70"/>
      <c r="K95" s="70"/>
      <c r="L95" s="228"/>
      <c r="M95" s="228" t="str">
        <f>IF(ISERROR(VLOOKUP(L95,POA!$A$2:$C$25,3,0)),"",VLOOKUP(L95,POA!$A$2:$C$25,3,0))</f>
        <v/>
      </c>
      <c r="N95" s="73"/>
      <c r="O95" s="73" t="str">
        <f>IF(ISERROR(VLOOKUP(N95,POA!$A$2:$F$25,4,0)),"",VLOOKUP(N95,POA!$A$2:$F$25,4,0))</f>
        <v/>
      </c>
      <c r="P95" s="75" t="str">
        <f>IF(ISERROR(VLOOKUP(L95,POA!$A$2:$C$25,2,0)),"",VLOOKUP(L95,POA!$A$2:$C$25,2,0))</f>
        <v/>
      </c>
      <c r="Q95" s="82"/>
      <c r="R95" s="81" t="str">
        <f>IF(L95=0,"",IF(Q89&gt;=$R$9,"HABIL","NO HABIL"))</f>
        <v/>
      </c>
      <c r="S95" s="177"/>
      <c r="T95" s="81" t="str">
        <f t="shared" si="65"/>
        <v/>
      </c>
      <c r="U95" s="73" t="str">
        <f>IF(ISERROR(VLOOKUP(N95,POA!$A$2:$F$25,5,0)),"",VLOOKUP(N95,POA!$A$2:$F$25,5,0))</f>
        <v/>
      </c>
      <c r="V95" s="73"/>
      <c r="W95" s="81" t="str">
        <f t="shared" si="66"/>
        <v/>
      </c>
      <c r="X95" s="81"/>
      <c r="Y95" s="179">
        <f t="shared" si="69"/>
        <v>0</v>
      </c>
      <c r="Z95" s="146" t="str">
        <f t="shared" si="70"/>
        <v>MIPYME</v>
      </c>
      <c r="AA95" s="190"/>
      <c r="AB95" s="81" t="str">
        <f t="shared" si="67"/>
        <v/>
      </c>
      <c r="AC95" s="190"/>
      <c r="AD95" s="81" t="str">
        <f t="shared" si="68"/>
        <v/>
      </c>
      <c r="AE95" s="186"/>
    </row>
    <row r="96" spans="2:31" ht="18" hidden="1" customHeight="1" x14ac:dyDescent="0.15">
      <c r="B96" s="71" t="str">
        <f>IF(C96="","",B95+0.1)</f>
        <v/>
      </c>
      <c r="C96" s="136"/>
      <c r="D96" s="136"/>
      <c r="E96" s="70" t="str">
        <f>IF(ISERROR(VLOOKUP(C96,#REF!,2,0)),"",VLOOKUP(C96,#REF!,2,0))</f>
        <v/>
      </c>
      <c r="F96" s="70"/>
      <c r="G96" s="70" t="str">
        <f>IF(ISERROR(VLOOKUP(C96,#REF!,4,0)),"",VLOOKUP(C96,#REF!,4,0))</f>
        <v/>
      </c>
      <c r="H96" s="70"/>
      <c r="I96" s="70">
        <f>IF(ISERROR(F96-H96),"",F96-H96)</f>
        <v>0</v>
      </c>
      <c r="J96" s="70"/>
      <c r="K96" s="70"/>
      <c r="L96" s="228"/>
      <c r="M96" s="228" t="str">
        <f>IF(ISERROR(VLOOKUP(L96,POA!$A$2:$C$25,3,0)),"",VLOOKUP(L96,POA!$A$2:$C$25,3,0))</f>
        <v/>
      </c>
      <c r="N96" s="73"/>
      <c r="O96" s="73" t="str">
        <f>IF(ISERROR(VLOOKUP(N96,POA!$A$2:$F$25,4,0)),"",VLOOKUP(N96,POA!$A$2:$F$25,4,0))</f>
        <v/>
      </c>
      <c r="P96" s="75" t="str">
        <f>IF(ISERROR(VLOOKUP(L96,POA!$A$2:$C$25,2,0)),"",VLOOKUP(L96,POA!$A$2:$C$25,2,0))</f>
        <v/>
      </c>
      <c r="Q96" s="82"/>
      <c r="R96" s="81" t="str">
        <f>IF(L96=0,"",IF(Q89&gt;=$R$9,"HABIL","NO HABIL"))</f>
        <v/>
      </c>
      <c r="S96" s="177"/>
      <c r="T96" s="81" t="str">
        <f t="shared" si="65"/>
        <v/>
      </c>
      <c r="U96" s="73" t="str">
        <f>IF(ISERROR(VLOOKUP(N96,POA!$A$2:$F$25,5,0)),"",VLOOKUP(N96,POA!$A$2:$F$25,5,0))</f>
        <v/>
      </c>
      <c r="V96" s="73"/>
      <c r="W96" s="81" t="str">
        <f t="shared" si="66"/>
        <v/>
      </c>
      <c r="X96" s="81"/>
      <c r="Y96" s="179">
        <f t="shared" si="69"/>
        <v>0</v>
      </c>
      <c r="Z96" s="146" t="str">
        <f t="shared" si="70"/>
        <v>MIPYME</v>
      </c>
      <c r="AA96" s="190"/>
      <c r="AB96" s="81" t="str">
        <f t="shared" si="67"/>
        <v/>
      </c>
      <c r="AC96" s="190"/>
      <c r="AD96" s="81" t="str">
        <f t="shared" si="68"/>
        <v/>
      </c>
      <c r="AE96" s="186"/>
    </row>
    <row r="97" spans="2:31" ht="18" hidden="1" customHeight="1" x14ac:dyDescent="0.15">
      <c r="B97" s="71" t="str">
        <f>IF(C97="","",B96+0.1)</f>
        <v/>
      </c>
      <c r="C97" s="136"/>
      <c r="D97" s="136"/>
      <c r="E97" s="70" t="str">
        <f>IF(ISERROR(VLOOKUP(C97,#REF!,2,0)),"",VLOOKUP(C97,#REF!,2,0))</f>
        <v/>
      </c>
      <c r="F97" s="70"/>
      <c r="G97" s="70" t="str">
        <f>IF(ISERROR(VLOOKUP(C97,#REF!,4,0)),"",VLOOKUP(C97,#REF!,4,0))</f>
        <v/>
      </c>
      <c r="H97" s="70"/>
      <c r="I97" s="70">
        <f>IF(ISERROR(F97-H97),"",F97-H97)</f>
        <v>0</v>
      </c>
      <c r="J97" s="70"/>
      <c r="K97" s="70"/>
      <c r="L97" s="228"/>
      <c r="M97" s="228" t="str">
        <f>IF(ISERROR(VLOOKUP(L97,POA!$A$2:$C$25,3,0)),"",VLOOKUP(L97,POA!$A$2:$C$25,3,0))</f>
        <v/>
      </c>
      <c r="N97" s="73"/>
      <c r="O97" s="73" t="str">
        <f>IF(ISERROR(VLOOKUP(N97,POA!$A$2:$F$25,4,0)),"",VLOOKUP(N97,POA!$A$2:$F$25,4,0))</f>
        <v/>
      </c>
      <c r="P97" s="75" t="str">
        <f>IF(ISERROR(VLOOKUP(L97,POA!$A$2:$C$25,2,0)),"",VLOOKUP(L97,POA!$A$2:$C$25,2,0))</f>
        <v/>
      </c>
      <c r="Q97" s="82"/>
      <c r="R97" s="81" t="str">
        <f>IF(L97=0,"",IF(Q89&gt;=$R$9,"HABIL","NO HABIL"))</f>
        <v/>
      </c>
      <c r="S97" s="177"/>
      <c r="T97" s="81" t="str">
        <f t="shared" si="65"/>
        <v/>
      </c>
      <c r="U97" s="73" t="str">
        <f>IF(ISERROR(VLOOKUP(N97,POA!$A$2:$F$25,5,0)),"",VLOOKUP(N97,POA!$A$2:$F$25,5,0))</f>
        <v/>
      </c>
      <c r="V97" s="73"/>
      <c r="W97" s="81" t="str">
        <f t="shared" si="66"/>
        <v/>
      </c>
      <c r="X97" s="81"/>
      <c r="Y97" s="179">
        <f t="shared" si="69"/>
        <v>0</v>
      </c>
      <c r="Z97" s="146" t="str">
        <f t="shared" si="70"/>
        <v>MIPYME</v>
      </c>
      <c r="AA97" s="190"/>
      <c r="AB97" s="81" t="str">
        <f t="shared" si="67"/>
        <v/>
      </c>
      <c r="AC97" s="190"/>
      <c r="AD97" s="81" t="str">
        <f t="shared" si="68"/>
        <v/>
      </c>
      <c r="AE97" s="183"/>
    </row>
    <row r="98" spans="2:31" ht="18" hidden="1" customHeight="1" x14ac:dyDescent="0.15">
      <c r="B98" s="71" t="str">
        <f>IF(C98="","",B97+0.1)</f>
        <v/>
      </c>
      <c r="C98" s="136"/>
      <c r="D98" s="136"/>
      <c r="E98" s="70" t="str">
        <f>IF(ISERROR(VLOOKUP(C98,#REF!,2,0)),"",VLOOKUP(C98,#REF!,2,0))</f>
        <v/>
      </c>
      <c r="F98" s="70"/>
      <c r="G98" s="70" t="str">
        <f>IF(ISERROR(VLOOKUP(C98,#REF!,4,0)),"",VLOOKUP(C98,#REF!,4,0))</f>
        <v/>
      </c>
      <c r="H98" s="70"/>
      <c r="I98" s="70">
        <f>IF(ISERROR(F98-H98),"",F98-H98)</f>
        <v>0</v>
      </c>
      <c r="J98" s="70"/>
      <c r="K98" s="70"/>
      <c r="L98" s="228"/>
      <c r="M98" s="228" t="str">
        <f>IF(ISERROR(VLOOKUP(L98,POA!$A$2:$C$25,3,0)),"",VLOOKUP(L98,POA!$A$2:$C$25,3,0))</f>
        <v/>
      </c>
      <c r="N98" s="73"/>
      <c r="O98" s="73" t="str">
        <f>IF(ISERROR(VLOOKUP(N98,POA!$A$2:$F$25,4,0)),"",VLOOKUP(N98,POA!$A$2:$F$25,4,0))</f>
        <v/>
      </c>
      <c r="P98" s="75" t="str">
        <f>IF(ISERROR(VLOOKUP(L98,POA!$A$2:$C$25,2,0)),"",VLOOKUP(L98,POA!$A$2:$C$25,2,0))</f>
        <v/>
      </c>
      <c r="Q98" s="82"/>
      <c r="R98" s="81" t="str">
        <f>IF(L98=0,"",IF(Q89&gt;=$R$9,"HABIL","NO HABIL"))</f>
        <v/>
      </c>
      <c r="S98" s="177"/>
      <c r="T98" s="81" t="str">
        <f t="shared" si="65"/>
        <v/>
      </c>
      <c r="U98" s="73" t="str">
        <f>IF(ISERROR(VLOOKUP(N98,POA!$A$2:$F$25,5,0)),"",VLOOKUP(N98,POA!$A$2:$F$25,5,0))</f>
        <v/>
      </c>
      <c r="V98" s="73"/>
      <c r="W98" s="81" t="str">
        <f t="shared" si="66"/>
        <v/>
      </c>
      <c r="X98" s="81"/>
      <c r="Y98" s="179">
        <f t="shared" si="69"/>
        <v>0</v>
      </c>
      <c r="Z98" s="146" t="str">
        <f t="shared" si="70"/>
        <v>MIPYME</v>
      </c>
      <c r="AA98" s="190"/>
      <c r="AB98" s="81" t="str">
        <f t="shared" si="67"/>
        <v/>
      </c>
      <c r="AC98" s="190"/>
      <c r="AD98" s="81" t="str">
        <f t="shared" si="68"/>
        <v/>
      </c>
      <c r="AE98" s="183"/>
    </row>
    <row r="99" spans="2:31" ht="18" hidden="1" customHeight="1" thickBot="1" x14ac:dyDescent="0.2">
      <c r="B99" s="111" t="str">
        <f>IF(C99="","",B98+0.1)</f>
        <v/>
      </c>
      <c r="C99" s="137"/>
      <c r="D99" s="137"/>
      <c r="E99" s="74" t="str">
        <f>IF(ISERROR(VLOOKUP(C99,#REF!,2,0)),"",VLOOKUP(C99,#REF!,2,0))</f>
        <v/>
      </c>
      <c r="F99" s="74"/>
      <c r="G99" s="74" t="str">
        <f>IF(ISERROR(VLOOKUP(C99,#REF!,4,0)),"",VLOOKUP(C99,#REF!,4,0))</f>
        <v/>
      </c>
      <c r="H99" s="74"/>
      <c r="I99" s="74">
        <f>IF(ISERROR(F99-H99),"",F99-H99)</f>
        <v>0</v>
      </c>
      <c r="J99" s="74"/>
      <c r="K99" s="74"/>
      <c r="L99" s="229"/>
      <c r="M99" s="229" t="str">
        <f>IF(ISERROR(VLOOKUP(L99,POA!$A$2:$C$25,3,0)),"",VLOOKUP(L99,POA!$A$2:$C$25,3,0))</f>
        <v/>
      </c>
      <c r="N99" s="88"/>
      <c r="O99" s="88" t="str">
        <f>IF(ISERROR(VLOOKUP(N99,POA!$A$2:$F$25,4,0)),"",VLOOKUP(N99,POA!$A$2:$F$25,4,0))</f>
        <v/>
      </c>
      <c r="P99" s="80" t="str">
        <f>IF(ISERROR(VLOOKUP(L99,POA!$A$2:$C$25,2,0)),"",VLOOKUP(L99,POA!$A$2:$C$25,2,0))</f>
        <v/>
      </c>
      <c r="Q99" s="90"/>
      <c r="R99" s="89" t="str">
        <f>IF(L99=0,"",IF(Q89&gt;=$R$9,"HABIL","NO HABIL"))</f>
        <v/>
      </c>
      <c r="S99" s="178"/>
      <c r="T99" s="89" t="str">
        <f t="shared" si="65"/>
        <v/>
      </c>
      <c r="U99" s="88" t="str">
        <f>IF(ISERROR(VLOOKUP(N99,POA!$A$2:$F$25,5,0)),"",VLOOKUP(N99,POA!$A$2:$F$25,5,0))</f>
        <v/>
      </c>
      <c r="V99" s="88"/>
      <c r="W99" s="89" t="str">
        <f t="shared" si="66"/>
        <v/>
      </c>
      <c r="X99" s="89"/>
      <c r="Y99" s="181">
        <f>IF(ISERROR(F99/$Z$9),"",F99/$Z$9)</f>
        <v>0</v>
      </c>
      <c r="Z99" s="147" t="str">
        <f t="shared" si="70"/>
        <v>MIPYME</v>
      </c>
      <c r="AA99" s="191"/>
      <c r="AB99" s="89" t="str">
        <f t="shared" si="67"/>
        <v/>
      </c>
      <c r="AC99" s="191"/>
      <c r="AD99" s="89" t="str">
        <f t="shared" si="68"/>
        <v/>
      </c>
      <c r="AE99" s="184"/>
    </row>
    <row r="100" spans="2:31" ht="18" customHeight="1" x14ac:dyDescent="0.15">
      <c r="B100" s="83">
        <v>9</v>
      </c>
      <c r="C100" s="84" t="s">
        <v>682</v>
      </c>
      <c r="D100" s="135">
        <f>IF(SUM(D101:D110)=0,"",SUM(D101:D110))</f>
        <v>1</v>
      </c>
      <c r="E100" s="85">
        <f>SUM(E101:E110)</f>
        <v>13777073117</v>
      </c>
      <c r="F100" s="85">
        <f>SUM(F101:F110)</f>
        <v>18919808476</v>
      </c>
      <c r="G100" s="85">
        <f>SUM(G101:G110)</f>
        <v>1813666118</v>
      </c>
      <c r="H100" s="85">
        <f>SUM(H101:H110)</f>
        <v>6957305887</v>
      </c>
      <c r="I100" s="85">
        <f>+F100-H100</f>
        <v>11962502589</v>
      </c>
      <c r="J100" s="85">
        <f>SUM(J101:J110)</f>
        <v>1393195624</v>
      </c>
      <c r="K100" s="85">
        <f>SUM(K101:K110)</f>
        <v>18522981</v>
      </c>
      <c r="L100" s="78">
        <v>1</v>
      </c>
      <c r="M100" s="78">
        <f>IF(ISERROR(VLOOKUP(L100,POA!$A$2:$C$25,3,0)),"",VLOOKUP(L100,POA!$A$2:$C$25,3,0))</f>
        <v>3</v>
      </c>
      <c r="N100" s="138" t="s">
        <v>229</v>
      </c>
      <c r="O100" s="78">
        <f>+SUM(O101:O110)</f>
        <v>0</v>
      </c>
      <c r="P100" s="79">
        <f>IF(ISERROR(VLOOKUP(L100,POA!$A$2:$C$25,2,0)),"",VLOOKUP(L100,POA!$A$2:$C$25,2,0))</f>
        <v>4167150295</v>
      </c>
      <c r="Q100" s="85">
        <f>SUM(E100/G100)</f>
        <v>7.5962565437306138</v>
      </c>
      <c r="R100" s="86" t="str">
        <f>IF(Q100=0,"",IF(Q100&gt;=$R$9,"HABIL","NO HABIL"))</f>
        <v>HABIL</v>
      </c>
      <c r="S100" s="176">
        <f>SUM(H100/F100)</f>
        <v>0.36772602089632273</v>
      </c>
      <c r="T100" s="86" t="str">
        <f>IF(S100=0,"",IF(S100&lt;=$T$9,"HABIL","NO HABIL"))</f>
        <v>HABIL</v>
      </c>
      <c r="U100" s="78">
        <f>+SUM(U101:U110)</f>
        <v>0</v>
      </c>
      <c r="V100" s="87">
        <f>SUM(J100/K100)</f>
        <v>75.21443897178321</v>
      </c>
      <c r="W100" s="86" t="str">
        <f>IF(V100=0,"",IF(V100&gt;=$W$9,"HABIL","NO HABIL"))</f>
        <v>HABIL</v>
      </c>
      <c r="X100" s="86" t="str">
        <f>IF(R100=0,"",IF(R100="NO HABIL","NO HABIL",IF(T100="NO HABIL","NO HABIL",IF(W100="NO HABIL","NO HABIL",IF(W100="NO HABIL","NO HABIL","HABIL")))))</f>
        <v>HABIL</v>
      </c>
      <c r="Y100" s="180"/>
      <c r="Z100" s="145"/>
      <c r="AA100" s="176">
        <f>SUM(J100/I100)</f>
        <v>0.11646355882765694</v>
      </c>
      <c r="AB100" s="86" t="str">
        <f>IF(AA100=0,"",IF(AA100&gt;=$AB$9,"HABIL","NO HABIL"))</f>
        <v>HABIL</v>
      </c>
      <c r="AC100" s="176">
        <f>SUM(J100/F100)</f>
        <v>7.3636877760537858E-2</v>
      </c>
      <c r="AD100" s="86" t="str">
        <f>IF(AC100=0,"",IF(AC100&gt;=$AD$9,"HABIL","NO HABIL"))</f>
        <v>HABIL</v>
      </c>
      <c r="AE100" s="182" t="str">
        <f>IF(AB100=0,"",IF(AB100="NO HABIL","NO HABIL",IF(AD100="NO HABIL","NO HABIL",IF(AD100="NO HABIL","NO HABIL","HABIL"))))</f>
        <v>HABIL</v>
      </c>
    </row>
    <row r="101" spans="2:31" ht="18" customHeight="1" x14ac:dyDescent="0.15">
      <c r="B101" s="71">
        <f t="shared" ref="B101:B106" si="71">IF(C101="","",B100+0.1)</f>
        <v>9.1</v>
      </c>
      <c r="C101" s="268" t="s">
        <v>683</v>
      </c>
      <c r="D101" s="268">
        <v>0.8</v>
      </c>
      <c r="E101" s="269">
        <f>IF(ISERROR(VLOOKUP(C101,[1]TD!$4:$65536,2,0)),"",VLOOKUP(C101,[1]TD!$4:$65536,2,0))</f>
        <v>7530553117</v>
      </c>
      <c r="F101" s="269">
        <f>IF(ISERROR(VLOOKUP(C101,[1]TD!$4:$65536,3,0)),"",VLOOKUP(C101,[1]TD!$4:$65536,3,0))</f>
        <v>11666991476</v>
      </c>
      <c r="G101" s="269">
        <f>IF(ISERROR(VLOOKUP(C101,[1]TD!$4:$65536,4,0)),"",VLOOKUP(C101,[1]TD!$4:$65536,4,0))</f>
        <v>1727553118</v>
      </c>
      <c r="H101" s="269">
        <f>IF(ISERROR(VLOOKUP(C101,[1]TD!$4:$65536,5,0)),"",VLOOKUP(C101,[1]TD!$4:$65536,5,0))</f>
        <v>4729845887</v>
      </c>
      <c r="I101" s="269">
        <f t="shared" ref="I101:I102" si="72">IF(ISERROR(F101-H101),"",F101-H101)</f>
        <v>6937145589</v>
      </c>
      <c r="J101" s="269">
        <f>IF(ISERROR(VLOOKUP(C101,[1]TD!$4:$65536,6,0)),"",VLOOKUP(C101,[1]TD!$4:$65536,6,0))</f>
        <v>850785624</v>
      </c>
      <c r="K101" s="269">
        <f>IF(ISERROR(VLOOKUP(C101,[1]TD!$4:$65536,7,0)),"",VLOOKUP(C101,[1]TD!$4:$65536,7,0))</f>
        <v>4494981</v>
      </c>
      <c r="L101" s="230"/>
      <c r="M101" s="230" t="str">
        <f>IF(ISERROR(VLOOKUP(L101,POA!$A$2:$C$25,3,0)),"",VLOOKUP(L101,POA!$A$2:$C$25,3,0))</f>
        <v/>
      </c>
      <c r="N101" s="73" t="s">
        <v>229</v>
      </c>
      <c r="O101" s="73" t="str">
        <f>IF(ISERROR(VLOOKUP(N101,POA!$A$2:$F$25,4,0)),"",VLOOKUP(N101,POA!$A$2:$F$25,4,0))</f>
        <v/>
      </c>
      <c r="P101" s="75" t="str">
        <f>IF(ISERROR(VLOOKUP(L101,POA!$A$2:$C$25,2,0)),"",VLOOKUP(L101,POA!$A$2:$C$25,2,0))</f>
        <v/>
      </c>
      <c r="Q101" s="82"/>
      <c r="R101" s="81" t="str">
        <f>IF(Q101=0,"",IF(Q100&gt;=$R$9,"HABIL","NO HABIL"))</f>
        <v/>
      </c>
      <c r="S101" s="177"/>
      <c r="T101" s="81" t="str">
        <f t="shared" ref="T101:T110" si="73">IF(S101=0,"",IF(S101&lt;=$T$9,"HABIL","NO HABIL"))</f>
        <v/>
      </c>
      <c r="U101" s="73" t="str">
        <f>IF(ISERROR(VLOOKUP(N101,POA!$A$2:$F$25,5,0)),"",VLOOKUP(N101,POA!$A$2:$F$25,5,0))</f>
        <v/>
      </c>
      <c r="V101" s="73"/>
      <c r="W101" s="81" t="str">
        <f t="shared" ref="W101:W110" si="74">IF(V101=0,"",IF(V101&gt;=$W$9,"HABIL","NO HABIL"))</f>
        <v/>
      </c>
      <c r="X101" s="81"/>
      <c r="Y101" s="179">
        <f>IF(ISERROR(F101/$Z$9),"",F101/$Z$9)</f>
        <v>20587.597451914593</v>
      </c>
      <c r="Z101" s="146" t="str">
        <f>+IF(Y101&lt;$Z$10,"MIPYME","NO CUMPLE")</f>
        <v>MIPYME</v>
      </c>
      <c r="AA101" s="190"/>
      <c r="AB101" s="81" t="str">
        <f t="shared" ref="AB101:AB110" si="75">IF(AA101=0,"",IF(AA101&gt;=$AB$9,"HABIL","NO HABIL"))</f>
        <v/>
      </c>
      <c r="AC101" s="190"/>
      <c r="AD101" s="81" t="str">
        <f t="shared" ref="AD101:AD110" si="76">IF(AC101=0,"",IF(AC101&gt;=$AD$9,"HABIL","NO HABIL"))</f>
        <v/>
      </c>
      <c r="AE101" s="185"/>
    </row>
    <row r="102" spans="2:31" ht="18" customHeight="1" x14ac:dyDescent="0.15">
      <c r="B102" s="71">
        <f t="shared" si="71"/>
        <v>9.1999999999999993</v>
      </c>
      <c r="C102" s="268" t="s">
        <v>385</v>
      </c>
      <c r="D102" s="268">
        <v>0.2</v>
      </c>
      <c r="E102" s="269">
        <f>IF(ISERROR(VLOOKUP(C102,[1]TD!$4:$65536,2,0)),"",VLOOKUP(C102,[1]TD!$4:$65536,2,0))</f>
        <v>6246520000</v>
      </c>
      <c r="F102" s="269">
        <f>IF(ISERROR(VLOOKUP(C102,[1]TD!$4:$65536,3,0)),"",VLOOKUP(C102,[1]TD!$4:$65536,3,0))</f>
        <v>7252817000</v>
      </c>
      <c r="G102" s="269">
        <f>IF(ISERROR(VLOOKUP(C102,[1]TD!$4:$65536,4,0)),"",VLOOKUP(C102,[1]TD!$4:$65536,4,0))</f>
        <v>86113000</v>
      </c>
      <c r="H102" s="269">
        <f>IF(ISERROR(VLOOKUP(C102,[1]TD!$4:$65536,5,0)),"",VLOOKUP(C102,[1]TD!$4:$65536,5,0))</f>
        <v>2227460000</v>
      </c>
      <c r="I102" s="269">
        <f t="shared" si="72"/>
        <v>5025357000</v>
      </c>
      <c r="J102" s="269">
        <f>IF(ISERROR(VLOOKUP(C102,[1]TD!$4:$65536,6,0)),"",VLOOKUP(C102,[1]TD!$4:$65536,6,0))</f>
        <v>542410000</v>
      </c>
      <c r="K102" s="269">
        <f>IF(ISERROR(VLOOKUP(C102,[1]TD!$4:$65536,7,0)),"",VLOOKUP(C102,[1]TD!$4:$65536,7,0))</f>
        <v>14028000</v>
      </c>
      <c r="L102" s="228"/>
      <c r="M102" s="228" t="str">
        <f>IF(ISERROR(VLOOKUP(L102,POA!$A$2:$C$25,3,0)),"",VLOOKUP(L102,POA!$A$2:$C$25,3,0))</f>
        <v/>
      </c>
      <c r="N102" s="73" t="s">
        <v>229</v>
      </c>
      <c r="O102" s="73" t="str">
        <f>IF(ISERROR(VLOOKUP(N102,POA!$A$2:$F$25,4,0)),"",VLOOKUP(N102,POA!$A$2:$F$25,4,0))</f>
        <v/>
      </c>
      <c r="P102" s="75" t="str">
        <f>IF(ISERROR(VLOOKUP(L102,POA!$A$2:$C$25,2,0)),"",VLOOKUP(L102,POA!$A$2:$C$25,2,0))</f>
        <v/>
      </c>
      <c r="Q102" s="82"/>
      <c r="R102" s="81" t="str">
        <f>IF(Q102=0,"",IF(Q100&gt;=$R$9,"HABIL","NO HABIL"))</f>
        <v/>
      </c>
      <c r="S102" s="177"/>
      <c r="T102" s="81" t="str">
        <f t="shared" si="73"/>
        <v/>
      </c>
      <c r="U102" s="73" t="str">
        <f>IF(ISERROR(VLOOKUP(N102,POA!$A$2:$F$25,5,0)),"",VLOOKUP(N102,POA!$A$2:$F$25,5,0))</f>
        <v/>
      </c>
      <c r="V102" s="73"/>
      <c r="W102" s="81" t="str">
        <f t="shared" si="74"/>
        <v/>
      </c>
      <c r="X102" s="81"/>
      <c r="Y102" s="179">
        <f t="shared" ref="Y102:Y109" si="77">IF(ISERROR(F102/$Z$9),"",F102/$Z$9)</f>
        <v>12798.335980236458</v>
      </c>
      <c r="Z102" s="146" t="str">
        <f t="shared" ref="Z102:Z110" si="78">+IF(Y102&lt;$Z$10,"MIPYME","NO CUMPLE")</f>
        <v>MIPYME</v>
      </c>
      <c r="AA102" s="190"/>
      <c r="AB102" s="81" t="str">
        <f t="shared" si="75"/>
        <v/>
      </c>
      <c r="AC102" s="190"/>
      <c r="AD102" s="81" t="str">
        <f t="shared" si="76"/>
        <v/>
      </c>
      <c r="AE102" s="186"/>
    </row>
    <row r="103" spans="2:31" ht="18" customHeight="1" thickBot="1" x14ac:dyDescent="0.2">
      <c r="B103" s="71" t="str">
        <f t="shared" si="71"/>
        <v/>
      </c>
      <c r="C103" s="136"/>
      <c r="D103" s="136"/>
      <c r="E103" s="70"/>
      <c r="F103" s="70"/>
      <c r="G103" s="70"/>
      <c r="H103" s="70"/>
      <c r="I103" s="70">
        <f t="shared" ref="I103:I106" si="79">IF(ISERROR(F103-H103),"",F103-H103)</f>
        <v>0</v>
      </c>
      <c r="J103" s="70"/>
      <c r="K103" s="70"/>
      <c r="L103" s="228"/>
      <c r="M103" s="228" t="str">
        <f>IF(ISERROR(VLOOKUP(L103,POA!$A$2:$C$25,3,0)),"",VLOOKUP(L103,POA!$A$2:$C$25,3,0))</f>
        <v/>
      </c>
      <c r="N103" s="73"/>
      <c r="O103" s="73" t="str">
        <f>IF(ISERROR(VLOOKUP(N103,POA!$A$2:$F$25,4,0)),"",VLOOKUP(N103,POA!$A$2:$F$25,4,0))</f>
        <v/>
      </c>
      <c r="P103" s="75" t="str">
        <f>IF(ISERROR(VLOOKUP(L103,POA!$A$2:$C$25,2,0)),"",VLOOKUP(L103,POA!$A$2:$C$25,2,0))</f>
        <v/>
      </c>
      <c r="Q103" s="82"/>
      <c r="R103" s="81" t="str">
        <f>IF(Q103=0,"",IF(Q100&gt;=$R$9,"HABIL","NO HABIL"))</f>
        <v/>
      </c>
      <c r="S103" s="177"/>
      <c r="T103" s="81" t="str">
        <f t="shared" si="73"/>
        <v/>
      </c>
      <c r="U103" s="73" t="str">
        <f>IF(ISERROR(VLOOKUP(N103,POA!$A$2:$F$25,5,0)),"",VLOOKUP(N103,POA!$A$2:$F$25,5,0))</f>
        <v/>
      </c>
      <c r="V103" s="73"/>
      <c r="W103" s="81" t="str">
        <f t="shared" si="74"/>
        <v/>
      </c>
      <c r="X103" s="81"/>
      <c r="Y103" s="179">
        <f t="shared" si="77"/>
        <v>0</v>
      </c>
      <c r="Z103" s="146" t="str">
        <f t="shared" si="78"/>
        <v>MIPYME</v>
      </c>
      <c r="AA103" s="190"/>
      <c r="AB103" s="81" t="str">
        <f t="shared" si="75"/>
        <v/>
      </c>
      <c r="AC103" s="190"/>
      <c r="AD103" s="81" t="str">
        <f t="shared" si="76"/>
        <v/>
      </c>
      <c r="AE103" s="186"/>
    </row>
    <row r="104" spans="2:31" ht="18" hidden="1" customHeight="1" x14ac:dyDescent="0.15">
      <c r="B104" s="71" t="str">
        <f t="shared" si="71"/>
        <v/>
      </c>
      <c r="C104" s="136"/>
      <c r="D104" s="136"/>
      <c r="E104" s="70" t="str">
        <f>IF(ISERROR(VLOOKUP(C104,#REF!,2,0)),"",VLOOKUP(C104,#REF!,2,0))</f>
        <v/>
      </c>
      <c r="F104" s="70"/>
      <c r="G104" s="70" t="str">
        <f>IF(ISERROR(VLOOKUP(C104,#REF!,4,0)),"",VLOOKUP(C104,#REF!,4,0))</f>
        <v/>
      </c>
      <c r="H104" s="70"/>
      <c r="I104" s="70">
        <f t="shared" si="79"/>
        <v>0</v>
      </c>
      <c r="J104" s="70"/>
      <c r="K104" s="70"/>
      <c r="L104" s="228"/>
      <c r="M104" s="228" t="str">
        <f>IF(ISERROR(VLOOKUP(L104,POA!$A$2:$C$25,3,0)),"",VLOOKUP(L104,POA!$A$2:$C$25,3,0))</f>
        <v/>
      </c>
      <c r="N104" s="73"/>
      <c r="O104" s="73" t="str">
        <f>IF(ISERROR(VLOOKUP(N104,POA!$A$2:$F$25,4,0)),"",VLOOKUP(N104,POA!$A$2:$F$25,4,0))</f>
        <v/>
      </c>
      <c r="P104" s="75" t="str">
        <f>IF(ISERROR(VLOOKUP(L104,POA!$A$2:$C$25,2,0)),"",VLOOKUP(L104,POA!$A$2:$C$25,2,0))</f>
        <v/>
      </c>
      <c r="Q104" s="82"/>
      <c r="R104" s="81" t="str">
        <f>IF(L104=0,"",IF(Q100&gt;=$R$9,"HABIL","NO HABIL"))</f>
        <v/>
      </c>
      <c r="S104" s="177"/>
      <c r="T104" s="81" t="str">
        <f t="shared" si="73"/>
        <v/>
      </c>
      <c r="U104" s="73" t="str">
        <f>IF(ISERROR(VLOOKUP(N104,POA!$A$2:$F$25,5,0)),"",VLOOKUP(N104,POA!$A$2:$F$25,5,0))</f>
        <v/>
      </c>
      <c r="V104" s="73"/>
      <c r="W104" s="81" t="str">
        <f t="shared" si="74"/>
        <v/>
      </c>
      <c r="X104" s="81"/>
      <c r="Y104" s="179">
        <f t="shared" si="77"/>
        <v>0</v>
      </c>
      <c r="Z104" s="146" t="str">
        <f t="shared" si="78"/>
        <v>MIPYME</v>
      </c>
      <c r="AA104" s="190"/>
      <c r="AB104" s="81" t="str">
        <f t="shared" si="75"/>
        <v/>
      </c>
      <c r="AC104" s="190"/>
      <c r="AD104" s="81" t="str">
        <f t="shared" si="76"/>
        <v/>
      </c>
      <c r="AE104" s="186"/>
    </row>
    <row r="105" spans="2:31" ht="18" hidden="1" customHeight="1" x14ac:dyDescent="0.15">
      <c r="B105" s="71" t="str">
        <f t="shared" si="71"/>
        <v/>
      </c>
      <c r="C105" s="136"/>
      <c r="D105" s="136"/>
      <c r="E105" s="70" t="str">
        <f>IF(ISERROR(VLOOKUP(C105,#REF!,2,0)),"",VLOOKUP(C105,#REF!,2,0))</f>
        <v/>
      </c>
      <c r="F105" s="70"/>
      <c r="G105" s="70" t="str">
        <f>IF(ISERROR(VLOOKUP(C105,#REF!,4,0)),"",VLOOKUP(C105,#REF!,4,0))</f>
        <v/>
      </c>
      <c r="H105" s="70"/>
      <c r="I105" s="70">
        <f t="shared" si="79"/>
        <v>0</v>
      </c>
      <c r="J105" s="70"/>
      <c r="K105" s="70"/>
      <c r="L105" s="228"/>
      <c r="M105" s="228" t="str">
        <f>IF(ISERROR(VLOOKUP(L105,POA!$A$2:$C$25,3,0)),"",VLOOKUP(L105,POA!$A$2:$C$25,3,0))</f>
        <v/>
      </c>
      <c r="N105" s="73"/>
      <c r="O105" s="73" t="str">
        <f>IF(ISERROR(VLOOKUP(N105,POA!$A$2:$F$25,4,0)),"",VLOOKUP(N105,POA!$A$2:$F$25,4,0))</f>
        <v/>
      </c>
      <c r="P105" s="75" t="str">
        <f>IF(ISERROR(VLOOKUP(L105,POA!$A$2:$C$25,2,0)),"",VLOOKUP(L105,POA!$A$2:$C$25,2,0))</f>
        <v/>
      </c>
      <c r="Q105" s="82"/>
      <c r="R105" s="81" t="str">
        <f>IF(L105=0,"",IF(Q100&gt;=$R$9,"HABIL","NO HABIL"))</f>
        <v/>
      </c>
      <c r="S105" s="177"/>
      <c r="T105" s="81" t="str">
        <f t="shared" si="73"/>
        <v/>
      </c>
      <c r="U105" s="73" t="str">
        <f>IF(ISERROR(VLOOKUP(N105,POA!$A$2:$F$25,5,0)),"",VLOOKUP(N105,POA!$A$2:$F$25,5,0))</f>
        <v/>
      </c>
      <c r="V105" s="73"/>
      <c r="W105" s="81" t="str">
        <f t="shared" si="74"/>
        <v/>
      </c>
      <c r="X105" s="81"/>
      <c r="Y105" s="179">
        <f t="shared" si="77"/>
        <v>0</v>
      </c>
      <c r="Z105" s="146" t="str">
        <f t="shared" si="78"/>
        <v>MIPYME</v>
      </c>
      <c r="AA105" s="190"/>
      <c r="AB105" s="81" t="str">
        <f t="shared" si="75"/>
        <v/>
      </c>
      <c r="AC105" s="190"/>
      <c r="AD105" s="81" t="str">
        <f t="shared" si="76"/>
        <v/>
      </c>
      <c r="AE105" s="183"/>
    </row>
    <row r="106" spans="2:31" ht="18" hidden="1" customHeight="1" x14ac:dyDescent="0.15">
      <c r="B106" s="71" t="str">
        <f t="shared" si="71"/>
        <v/>
      </c>
      <c r="C106" s="136"/>
      <c r="D106" s="136"/>
      <c r="E106" s="70" t="str">
        <f>IF(ISERROR(VLOOKUP(C106,#REF!,2,0)),"",VLOOKUP(C106,#REF!,2,0))</f>
        <v/>
      </c>
      <c r="F106" s="70"/>
      <c r="G106" s="70" t="str">
        <f>IF(ISERROR(VLOOKUP(C106,#REF!,4,0)),"",VLOOKUP(C106,#REF!,4,0))</f>
        <v/>
      </c>
      <c r="H106" s="70"/>
      <c r="I106" s="70">
        <f t="shared" si="79"/>
        <v>0</v>
      </c>
      <c r="J106" s="70"/>
      <c r="K106" s="70"/>
      <c r="L106" s="228"/>
      <c r="M106" s="228" t="str">
        <f>IF(ISERROR(VLOOKUP(L106,POA!$A$2:$C$25,3,0)),"",VLOOKUP(L106,POA!$A$2:$C$25,3,0))</f>
        <v/>
      </c>
      <c r="N106" s="73"/>
      <c r="O106" s="73" t="str">
        <f>IF(ISERROR(VLOOKUP(N106,POA!$A$2:$F$25,4,0)),"",VLOOKUP(N106,POA!$A$2:$F$25,4,0))</f>
        <v/>
      </c>
      <c r="P106" s="75" t="str">
        <f>IF(ISERROR(VLOOKUP(L106,POA!$A$2:$C$25,2,0)),"",VLOOKUP(L106,POA!$A$2:$C$25,2,0))</f>
        <v/>
      </c>
      <c r="Q106" s="82"/>
      <c r="R106" s="81" t="str">
        <f>IF(L106=0,"",IF(Q100&gt;=$R$9,"HABIL","NO HABIL"))</f>
        <v/>
      </c>
      <c r="S106" s="177"/>
      <c r="T106" s="81" t="str">
        <f t="shared" si="73"/>
        <v/>
      </c>
      <c r="U106" s="73" t="str">
        <f>IF(ISERROR(VLOOKUP(N106,POA!$A$2:$F$25,5,0)),"",VLOOKUP(N106,POA!$A$2:$F$25,5,0))</f>
        <v/>
      </c>
      <c r="V106" s="73"/>
      <c r="W106" s="81" t="str">
        <f t="shared" si="74"/>
        <v/>
      </c>
      <c r="X106" s="81"/>
      <c r="Y106" s="179">
        <f t="shared" si="77"/>
        <v>0</v>
      </c>
      <c r="Z106" s="146" t="str">
        <f t="shared" si="78"/>
        <v>MIPYME</v>
      </c>
      <c r="AA106" s="190"/>
      <c r="AB106" s="81" t="str">
        <f t="shared" si="75"/>
        <v/>
      </c>
      <c r="AC106" s="190"/>
      <c r="AD106" s="81" t="str">
        <f t="shared" si="76"/>
        <v/>
      </c>
      <c r="AE106" s="186"/>
    </row>
    <row r="107" spans="2:31" ht="18" hidden="1" customHeight="1" x14ac:dyDescent="0.15">
      <c r="B107" s="71" t="str">
        <f>IF(C107="","",B106+0.1)</f>
        <v/>
      </c>
      <c r="C107" s="136"/>
      <c r="D107" s="136"/>
      <c r="E107" s="70" t="str">
        <f>IF(ISERROR(VLOOKUP(C107,#REF!,2,0)),"",VLOOKUP(C107,#REF!,2,0))</f>
        <v/>
      </c>
      <c r="F107" s="70"/>
      <c r="G107" s="70" t="str">
        <f>IF(ISERROR(VLOOKUP(C107,#REF!,4,0)),"",VLOOKUP(C107,#REF!,4,0))</f>
        <v/>
      </c>
      <c r="H107" s="70"/>
      <c r="I107" s="70">
        <f>IF(ISERROR(F107-H107),"",F107-H107)</f>
        <v>0</v>
      </c>
      <c r="J107" s="70"/>
      <c r="K107" s="70"/>
      <c r="L107" s="228"/>
      <c r="M107" s="228" t="str">
        <f>IF(ISERROR(VLOOKUP(L107,POA!$A$2:$C$25,3,0)),"",VLOOKUP(L107,POA!$A$2:$C$25,3,0))</f>
        <v/>
      </c>
      <c r="N107" s="73"/>
      <c r="O107" s="73" t="str">
        <f>IF(ISERROR(VLOOKUP(N107,POA!$A$2:$F$25,4,0)),"",VLOOKUP(N107,POA!$A$2:$F$25,4,0))</f>
        <v/>
      </c>
      <c r="P107" s="75" t="str">
        <f>IF(ISERROR(VLOOKUP(L107,POA!$A$2:$C$25,2,0)),"",VLOOKUP(L107,POA!$A$2:$C$25,2,0))</f>
        <v/>
      </c>
      <c r="Q107" s="82"/>
      <c r="R107" s="81" t="str">
        <f>IF(L107=0,"",IF(Q100&gt;=$R$9,"HABIL","NO HABIL"))</f>
        <v/>
      </c>
      <c r="S107" s="177"/>
      <c r="T107" s="81" t="str">
        <f t="shared" si="73"/>
        <v/>
      </c>
      <c r="U107" s="73" t="str">
        <f>IF(ISERROR(VLOOKUP(N107,POA!$A$2:$F$25,5,0)),"",VLOOKUP(N107,POA!$A$2:$F$25,5,0))</f>
        <v/>
      </c>
      <c r="V107" s="73"/>
      <c r="W107" s="81" t="str">
        <f t="shared" si="74"/>
        <v/>
      </c>
      <c r="X107" s="81"/>
      <c r="Y107" s="179">
        <f t="shared" si="77"/>
        <v>0</v>
      </c>
      <c r="Z107" s="146" t="str">
        <f t="shared" si="78"/>
        <v>MIPYME</v>
      </c>
      <c r="AA107" s="190"/>
      <c r="AB107" s="81" t="str">
        <f t="shared" si="75"/>
        <v/>
      </c>
      <c r="AC107" s="190"/>
      <c r="AD107" s="81" t="str">
        <f t="shared" si="76"/>
        <v/>
      </c>
      <c r="AE107" s="186"/>
    </row>
    <row r="108" spans="2:31" ht="18" hidden="1" customHeight="1" x14ac:dyDescent="0.15">
      <c r="B108" s="71" t="str">
        <f>IF(C108="","",B107+0.1)</f>
        <v/>
      </c>
      <c r="C108" s="136"/>
      <c r="D108" s="136"/>
      <c r="E108" s="70" t="str">
        <f>IF(ISERROR(VLOOKUP(C108,#REF!,2,0)),"",VLOOKUP(C108,#REF!,2,0))</f>
        <v/>
      </c>
      <c r="F108" s="70"/>
      <c r="G108" s="70" t="str">
        <f>IF(ISERROR(VLOOKUP(C108,#REF!,4,0)),"",VLOOKUP(C108,#REF!,4,0))</f>
        <v/>
      </c>
      <c r="H108" s="70"/>
      <c r="I108" s="70">
        <f>IF(ISERROR(F108-H108),"",F108-H108)</f>
        <v>0</v>
      </c>
      <c r="J108" s="70"/>
      <c r="K108" s="70"/>
      <c r="L108" s="228"/>
      <c r="M108" s="228" t="str">
        <f>IF(ISERROR(VLOOKUP(L108,POA!$A$2:$C$25,3,0)),"",VLOOKUP(L108,POA!$A$2:$C$25,3,0))</f>
        <v/>
      </c>
      <c r="N108" s="73"/>
      <c r="O108" s="73" t="str">
        <f>IF(ISERROR(VLOOKUP(N108,POA!$A$2:$F$25,4,0)),"",VLOOKUP(N108,POA!$A$2:$F$25,4,0))</f>
        <v/>
      </c>
      <c r="P108" s="75" t="str">
        <f>IF(ISERROR(VLOOKUP(L108,POA!$A$2:$C$25,2,0)),"",VLOOKUP(L108,POA!$A$2:$C$25,2,0))</f>
        <v/>
      </c>
      <c r="Q108" s="82"/>
      <c r="R108" s="81" t="str">
        <f>IF(L108=0,"",IF(Q100&gt;=$R$9,"HABIL","NO HABIL"))</f>
        <v/>
      </c>
      <c r="S108" s="177"/>
      <c r="T108" s="81" t="str">
        <f t="shared" si="73"/>
        <v/>
      </c>
      <c r="U108" s="73" t="str">
        <f>IF(ISERROR(VLOOKUP(N108,POA!$A$2:$F$25,5,0)),"",VLOOKUP(N108,POA!$A$2:$F$25,5,0))</f>
        <v/>
      </c>
      <c r="V108" s="73"/>
      <c r="W108" s="81" t="str">
        <f t="shared" si="74"/>
        <v/>
      </c>
      <c r="X108" s="81"/>
      <c r="Y108" s="179">
        <f t="shared" si="77"/>
        <v>0</v>
      </c>
      <c r="Z108" s="146" t="str">
        <f t="shared" si="78"/>
        <v>MIPYME</v>
      </c>
      <c r="AA108" s="190"/>
      <c r="AB108" s="81" t="str">
        <f t="shared" si="75"/>
        <v/>
      </c>
      <c r="AC108" s="190"/>
      <c r="AD108" s="81" t="str">
        <f t="shared" si="76"/>
        <v/>
      </c>
      <c r="AE108" s="183"/>
    </row>
    <row r="109" spans="2:31" ht="18" hidden="1" customHeight="1" x14ac:dyDescent="0.15">
      <c r="B109" s="71" t="str">
        <f>IF(C109="","",B108+0.1)</f>
        <v/>
      </c>
      <c r="C109" s="136"/>
      <c r="D109" s="136"/>
      <c r="E109" s="70" t="str">
        <f>IF(ISERROR(VLOOKUP(C109,#REF!,2,0)),"",VLOOKUP(C109,#REF!,2,0))</f>
        <v/>
      </c>
      <c r="F109" s="70"/>
      <c r="G109" s="70" t="str">
        <f>IF(ISERROR(VLOOKUP(C109,#REF!,4,0)),"",VLOOKUP(C109,#REF!,4,0))</f>
        <v/>
      </c>
      <c r="H109" s="70"/>
      <c r="I109" s="70">
        <f>IF(ISERROR(F109-H109),"",F109-H109)</f>
        <v>0</v>
      </c>
      <c r="J109" s="70"/>
      <c r="K109" s="70"/>
      <c r="L109" s="228"/>
      <c r="M109" s="228" t="str">
        <f>IF(ISERROR(VLOOKUP(L109,POA!$A$2:$C$25,3,0)),"",VLOOKUP(L109,POA!$A$2:$C$25,3,0))</f>
        <v/>
      </c>
      <c r="N109" s="73"/>
      <c r="O109" s="73" t="str">
        <f>IF(ISERROR(VLOOKUP(N109,POA!$A$2:$F$25,4,0)),"",VLOOKUP(N109,POA!$A$2:$F$25,4,0))</f>
        <v/>
      </c>
      <c r="P109" s="75" t="str">
        <f>IF(ISERROR(VLOOKUP(L109,POA!$A$2:$C$25,2,0)),"",VLOOKUP(L109,POA!$A$2:$C$25,2,0))</f>
        <v/>
      </c>
      <c r="Q109" s="82"/>
      <c r="R109" s="81" t="str">
        <f>IF(L109=0,"",IF(Q100&gt;=$R$9,"HABIL","NO HABIL"))</f>
        <v/>
      </c>
      <c r="S109" s="177"/>
      <c r="T109" s="81" t="str">
        <f t="shared" si="73"/>
        <v/>
      </c>
      <c r="U109" s="73" t="str">
        <f>IF(ISERROR(VLOOKUP(N109,POA!$A$2:$F$25,5,0)),"",VLOOKUP(N109,POA!$A$2:$F$25,5,0))</f>
        <v/>
      </c>
      <c r="V109" s="73"/>
      <c r="W109" s="81" t="str">
        <f t="shared" si="74"/>
        <v/>
      </c>
      <c r="X109" s="81"/>
      <c r="Y109" s="179">
        <f t="shared" si="77"/>
        <v>0</v>
      </c>
      <c r="Z109" s="146" t="str">
        <f t="shared" si="78"/>
        <v>MIPYME</v>
      </c>
      <c r="AA109" s="190"/>
      <c r="AB109" s="81" t="str">
        <f t="shared" si="75"/>
        <v/>
      </c>
      <c r="AC109" s="190"/>
      <c r="AD109" s="81" t="str">
        <f t="shared" si="76"/>
        <v/>
      </c>
      <c r="AE109" s="183"/>
    </row>
    <row r="110" spans="2:31" ht="18" hidden="1" customHeight="1" thickBot="1" x14ac:dyDescent="0.2">
      <c r="B110" s="111" t="str">
        <f>IF(C110="","",B109+0.1)</f>
        <v/>
      </c>
      <c r="C110" s="137"/>
      <c r="D110" s="137"/>
      <c r="E110" s="74" t="str">
        <f>IF(ISERROR(VLOOKUP(C110,#REF!,2,0)),"",VLOOKUP(C110,#REF!,2,0))</f>
        <v/>
      </c>
      <c r="F110" s="74"/>
      <c r="G110" s="74" t="str">
        <f>IF(ISERROR(VLOOKUP(C110,#REF!,4,0)),"",VLOOKUP(C110,#REF!,4,0))</f>
        <v/>
      </c>
      <c r="H110" s="74"/>
      <c r="I110" s="74">
        <f>IF(ISERROR(F110-H110),"",F110-H110)</f>
        <v>0</v>
      </c>
      <c r="J110" s="74"/>
      <c r="K110" s="74"/>
      <c r="L110" s="229"/>
      <c r="M110" s="229" t="str">
        <f>IF(ISERROR(VLOOKUP(L110,POA!$A$2:$C$25,3,0)),"",VLOOKUP(L110,POA!$A$2:$C$25,3,0))</f>
        <v/>
      </c>
      <c r="N110" s="88"/>
      <c r="O110" s="88" t="str">
        <f>IF(ISERROR(VLOOKUP(N110,POA!$A$2:$F$25,4,0)),"",VLOOKUP(N110,POA!$A$2:$F$25,4,0))</f>
        <v/>
      </c>
      <c r="P110" s="80" t="str">
        <f>IF(ISERROR(VLOOKUP(L110,POA!$A$2:$C$25,2,0)),"",VLOOKUP(L110,POA!$A$2:$C$25,2,0))</f>
        <v/>
      </c>
      <c r="Q110" s="90"/>
      <c r="R110" s="89" t="str">
        <f>IF(L110=0,"",IF(Q100&gt;=$R$9,"HABIL","NO HABIL"))</f>
        <v/>
      </c>
      <c r="S110" s="178"/>
      <c r="T110" s="89" t="str">
        <f t="shared" si="73"/>
        <v/>
      </c>
      <c r="U110" s="88" t="str">
        <f>IF(ISERROR(VLOOKUP(N110,POA!$A$2:$F$25,5,0)),"",VLOOKUP(N110,POA!$A$2:$F$25,5,0))</f>
        <v/>
      </c>
      <c r="V110" s="88"/>
      <c r="W110" s="89" t="str">
        <f t="shared" si="74"/>
        <v/>
      </c>
      <c r="X110" s="89"/>
      <c r="Y110" s="181">
        <f>IF(ISERROR(F110/$Z$9),"",F110/$Z$9)</f>
        <v>0</v>
      </c>
      <c r="Z110" s="147" t="str">
        <f t="shared" si="78"/>
        <v>MIPYME</v>
      </c>
      <c r="AA110" s="191"/>
      <c r="AB110" s="89" t="str">
        <f t="shared" si="75"/>
        <v/>
      </c>
      <c r="AC110" s="191"/>
      <c r="AD110" s="89" t="str">
        <f t="shared" si="76"/>
        <v/>
      </c>
      <c r="AE110" s="184"/>
    </row>
    <row r="111" spans="2:31" ht="18" customHeight="1" x14ac:dyDescent="0.15">
      <c r="B111" s="83">
        <v>10</v>
      </c>
      <c r="C111" s="84" t="s">
        <v>684</v>
      </c>
      <c r="D111" s="135">
        <f>IF(SUM(D112:D121)=0,"",SUM(D112:D121))</f>
        <v>1</v>
      </c>
      <c r="E111" s="85">
        <f>SUM(E112:E121)</f>
        <v>26593294195.650002</v>
      </c>
      <c r="F111" s="85">
        <f>SUM(F112:F121)</f>
        <v>41121494331.279999</v>
      </c>
      <c r="G111" s="85">
        <f>SUM(G112:G121)</f>
        <v>18337968512.279999</v>
      </c>
      <c r="H111" s="85">
        <f>SUM(H112:H121)</f>
        <v>23088912821.639999</v>
      </c>
      <c r="I111" s="85">
        <f>+F111-H111</f>
        <v>18032581509.639999</v>
      </c>
      <c r="J111" s="85">
        <f>SUM(J112:J121)</f>
        <v>1908871706.0999999</v>
      </c>
      <c r="K111" s="85">
        <f>SUM(K112:K121)</f>
        <v>641477208.67000008</v>
      </c>
      <c r="L111" s="78">
        <v>1</v>
      </c>
      <c r="M111" s="78">
        <f>IF(ISERROR(VLOOKUP(L111,POA!$A$2:$C$25,3,0)),"",VLOOKUP(L111,POA!$A$2:$C$25,3,0))</f>
        <v>3</v>
      </c>
      <c r="N111" s="138" t="s">
        <v>229</v>
      </c>
      <c r="O111" s="78">
        <f>+SUM(O112:O121)</f>
        <v>0</v>
      </c>
      <c r="P111" s="79">
        <f>IF(ISERROR(VLOOKUP(L111,POA!$A$2:$C$25,2,0)),"",VLOOKUP(L111,POA!$A$2:$C$25,2,0))</f>
        <v>4167150295</v>
      </c>
      <c r="Q111" s="85">
        <f>SUM(E111/G111)</f>
        <v>1.4501766745777664</v>
      </c>
      <c r="R111" s="86" t="str">
        <f>IF(Q111=0,"",IF(Q111&gt;=$R$9,"HABIL","NO HABIL"))</f>
        <v>HABIL</v>
      </c>
      <c r="S111" s="176">
        <f>SUM(H111/F111)</f>
        <v>0.561480393577937</v>
      </c>
      <c r="T111" s="86" t="str">
        <f>IF(S111=0,"",IF(S111&lt;=$T$9,"HABIL","NO HABIL"))</f>
        <v>HABIL</v>
      </c>
      <c r="U111" s="78">
        <f>+SUM(U112:U121)</f>
        <v>0</v>
      </c>
      <c r="V111" s="87">
        <f>SUM(J111/K111)</f>
        <v>2.9757436122442118</v>
      </c>
      <c r="W111" s="86" t="str">
        <f>IF(V111=0,"",IF(V111&gt;=$W$9,"HABIL","NO HABIL"))</f>
        <v>HABIL</v>
      </c>
      <c r="X111" s="86" t="str">
        <f>IF(R111=0,"",IF(R111="NO HABIL","NO HABIL",IF(T111="NO HABIL","NO HABIL",IF(W111="NO HABIL","NO HABIL",IF(W111="NO HABIL","NO HABIL","HABIL")))))</f>
        <v>HABIL</v>
      </c>
      <c r="Y111" s="180"/>
      <c r="Z111" s="145"/>
      <c r="AA111" s="176">
        <f>SUM(J111/I111)</f>
        <v>0.10585681839727386</v>
      </c>
      <c r="AB111" s="86" t="str">
        <f>IF(AA111=0,"",IF(AA111&gt;=$AB$9,"HABIL","NO HABIL"))</f>
        <v>HABIL</v>
      </c>
      <c r="AC111" s="176">
        <f>SUM(J111/F111)</f>
        <v>4.6420290340664326E-2</v>
      </c>
      <c r="AD111" s="86" t="str">
        <f>IF(AC111=0,"",IF(AC111&gt;=$AD$9,"HABIL","NO HABIL"))</f>
        <v>HABIL</v>
      </c>
      <c r="AE111" s="182" t="str">
        <f>IF(AB111=0,"",IF(AB111="NO HABIL","NO HABIL",IF(AD111="NO HABIL","NO HABIL",IF(AD111="NO HABIL","NO HABIL","HABIL"))))</f>
        <v>HABIL</v>
      </c>
    </row>
    <row r="112" spans="2:31" ht="18" customHeight="1" x14ac:dyDescent="0.15">
      <c r="B112" s="71">
        <f t="shared" ref="B112:B117" si="80">IF(C112="","",B111+0.1)</f>
        <v>10.1</v>
      </c>
      <c r="C112" s="268" t="s">
        <v>409</v>
      </c>
      <c r="D112" s="268">
        <v>0.5</v>
      </c>
      <c r="E112" s="269">
        <f>IF(ISERROR(VLOOKUP(C112,[1]TD!$4:$65536,2,0)),"",VLOOKUP(C112,[1]TD!$4:$65536,2,0))</f>
        <v>4279139508</v>
      </c>
      <c r="F112" s="269">
        <f>IF(ISERROR(VLOOKUP(C112,[1]TD!$4:$65536,3,0)),"",VLOOKUP(C112,[1]TD!$4:$65536,3,0))</f>
        <v>7409302251</v>
      </c>
      <c r="G112" s="269">
        <f>IF(ISERROR(VLOOKUP(C112,[1]TD!$4:$65536,4,0)),"",VLOOKUP(C112,[1]TD!$4:$65536,4,0))</f>
        <v>471458818</v>
      </c>
      <c r="H112" s="269">
        <f>IF(ISERROR(VLOOKUP(C112,[1]TD!$4:$65536,5,0)),"",VLOOKUP(C112,[1]TD!$4:$65536,5,0))</f>
        <v>2991784876</v>
      </c>
      <c r="I112" s="269">
        <f t="shared" ref="I112" si="81">IF(ISERROR(F112-H112),"",F112-H112)</f>
        <v>4417517375</v>
      </c>
      <c r="J112" s="269">
        <f>IF(ISERROR(VLOOKUP(C112,[1]TD!$4:$65536,6,0)),"",VLOOKUP(C112,[1]TD!$4:$65536,6,0))</f>
        <v>1052978421</v>
      </c>
      <c r="K112" s="269">
        <f>IF(ISERROR(VLOOKUP(C112,[1]TD!$4:$65536,7,0)),"",VLOOKUP(C112,[1]TD!$4:$65536,7,0))</f>
        <v>172169561</v>
      </c>
      <c r="L112" s="230"/>
      <c r="M112" s="230" t="str">
        <f>IF(ISERROR(VLOOKUP(L112,POA!$A$2:$C$25,3,0)),"",VLOOKUP(L112,POA!$A$2:$C$25,3,0))</f>
        <v/>
      </c>
      <c r="N112" s="73" t="s">
        <v>229</v>
      </c>
      <c r="O112" s="73" t="str">
        <f>IF(ISERROR(VLOOKUP(N112,POA!$A$2:$F$25,4,0)),"",VLOOKUP(N112,POA!$A$2:$F$25,4,0))</f>
        <v/>
      </c>
      <c r="P112" s="75" t="str">
        <f>IF(ISERROR(VLOOKUP(L112,POA!$A$2:$C$25,2,0)),"",VLOOKUP(L112,POA!$A$2:$C$25,2,0))</f>
        <v/>
      </c>
      <c r="Q112" s="82"/>
      <c r="R112" s="81" t="str">
        <f>IF(Q112=0,"",IF(Q111&gt;=$R$9,"HABIL","NO HABIL"))</f>
        <v/>
      </c>
      <c r="S112" s="177"/>
      <c r="T112" s="81" t="str">
        <f t="shared" ref="T112:T121" si="82">IF(S112=0,"",IF(S112&lt;=$T$9,"HABIL","NO HABIL"))</f>
        <v/>
      </c>
      <c r="U112" s="73" t="str">
        <f>IF(ISERROR(VLOOKUP(N112,POA!$A$2:$F$25,5,0)),"",VLOOKUP(N112,POA!$A$2:$F$25,5,0))</f>
        <v/>
      </c>
      <c r="V112" s="73"/>
      <c r="W112" s="81" t="str">
        <f t="shared" ref="W112:W121" si="83">IF(V112=0,"",IF(V112&gt;=$W$9,"HABIL","NO HABIL"))</f>
        <v/>
      </c>
      <c r="X112" s="81"/>
      <c r="Y112" s="179">
        <f>IF(ISERROR(F112/$Z$9),"",F112/$Z$9)</f>
        <v>13074.470179989412</v>
      </c>
      <c r="Z112" s="146" t="str">
        <f>+IF(Y112&lt;$Z$10,"MIPYME","NO CUMPLE")</f>
        <v>MIPYME</v>
      </c>
      <c r="AA112" s="190"/>
      <c r="AB112" s="81" t="str">
        <f t="shared" ref="AB112:AB121" si="84">IF(AA112=0,"",IF(AA112&gt;=$AB$9,"HABIL","NO HABIL"))</f>
        <v/>
      </c>
      <c r="AC112" s="190"/>
      <c r="AD112" s="81" t="str">
        <f t="shared" ref="AD112:AD121" si="85">IF(AC112=0,"",IF(AC112&gt;=$AD$9,"HABIL","NO HABIL"))</f>
        <v/>
      </c>
      <c r="AE112" s="185"/>
    </row>
    <row r="113" spans="2:31" ht="18" customHeight="1" x14ac:dyDescent="0.15">
      <c r="B113" s="71">
        <f t="shared" si="80"/>
        <v>10.199999999999999</v>
      </c>
      <c r="C113" s="136" t="s">
        <v>685</v>
      </c>
      <c r="D113" s="136">
        <v>0.5</v>
      </c>
      <c r="E113" s="70">
        <v>22314154687.650002</v>
      </c>
      <c r="F113" s="70">
        <v>33712192080.279999</v>
      </c>
      <c r="G113" s="70">
        <v>17866509694.279999</v>
      </c>
      <c r="H113" s="70">
        <v>20097127945.639999</v>
      </c>
      <c r="I113" s="70">
        <f t="shared" ref="I113:I117" si="86">IF(ISERROR(F113-H113),"",F113-H113)</f>
        <v>13615064134.639999</v>
      </c>
      <c r="J113" s="70">
        <v>855893285.10000002</v>
      </c>
      <c r="K113" s="70">
        <v>469307647.67000002</v>
      </c>
      <c r="L113" s="228"/>
      <c r="M113" s="228" t="str">
        <f>IF(ISERROR(VLOOKUP(L113,POA!$A$2:$C$25,3,0)),"",VLOOKUP(L113,POA!$A$2:$C$25,3,0))</f>
        <v/>
      </c>
      <c r="N113" s="73" t="s">
        <v>229</v>
      </c>
      <c r="O113" s="73" t="str">
        <f>IF(ISERROR(VLOOKUP(N113,POA!$A$2:$F$25,4,0)),"",VLOOKUP(N113,POA!$A$2:$F$25,4,0))</f>
        <v/>
      </c>
      <c r="P113" s="75" t="str">
        <f>IF(ISERROR(VLOOKUP(L113,POA!$A$2:$C$25,2,0)),"",VLOOKUP(L113,POA!$A$2:$C$25,2,0))</f>
        <v/>
      </c>
      <c r="Q113" s="82"/>
      <c r="R113" s="81" t="str">
        <f>IF(Q113=0,"",IF(Q111&gt;=$R$9,"HABIL","NO HABIL"))</f>
        <v/>
      </c>
      <c r="S113" s="177"/>
      <c r="T113" s="81" t="str">
        <f t="shared" si="82"/>
        <v/>
      </c>
      <c r="U113" s="73" t="str">
        <f>IF(ISERROR(VLOOKUP(N113,POA!$A$2:$F$25,5,0)),"",VLOOKUP(N113,POA!$A$2:$F$25,5,0))</f>
        <v/>
      </c>
      <c r="V113" s="73"/>
      <c r="W113" s="81" t="str">
        <f t="shared" si="83"/>
        <v/>
      </c>
      <c r="X113" s="81"/>
      <c r="Y113" s="179">
        <f t="shared" ref="Y113:Y120" si="87">IF(ISERROR(F113/$Z$9),"",F113/$Z$9)</f>
        <v>59488.604341415208</v>
      </c>
      <c r="Z113" s="146" t="str">
        <f t="shared" ref="Z113:Z121" si="88">+IF(Y113&lt;$Z$10,"MIPYME","NO CUMPLE")</f>
        <v>NO CUMPLE</v>
      </c>
      <c r="AA113" s="190"/>
      <c r="AB113" s="81" t="str">
        <f t="shared" si="84"/>
        <v/>
      </c>
      <c r="AC113" s="190"/>
      <c r="AD113" s="81" t="str">
        <f t="shared" si="85"/>
        <v/>
      </c>
      <c r="AE113" s="186"/>
    </row>
    <row r="114" spans="2:31" ht="18" customHeight="1" thickBot="1" x14ac:dyDescent="0.2">
      <c r="B114" s="71" t="str">
        <f t="shared" si="80"/>
        <v/>
      </c>
      <c r="C114" s="136"/>
      <c r="D114" s="136"/>
      <c r="E114" s="70"/>
      <c r="F114" s="70"/>
      <c r="G114" s="70"/>
      <c r="H114" s="70"/>
      <c r="I114" s="70">
        <f t="shared" si="86"/>
        <v>0</v>
      </c>
      <c r="J114" s="70"/>
      <c r="K114" s="70"/>
      <c r="L114" s="228"/>
      <c r="M114" s="228" t="str">
        <f>IF(ISERROR(VLOOKUP(L114,POA!$A$2:$C$25,3,0)),"",VLOOKUP(L114,POA!$A$2:$C$25,3,0))</f>
        <v/>
      </c>
      <c r="N114" s="73"/>
      <c r="O114" s="73" t="str">
        <f>IF(ISERROR(VLOOKUP(N114,POA!$A$2:$F$25,4,0)),"",VLOOKUP(N114,POA!$A$2:$F$25,4,0))</f>
        <v/>
      </c>
      <c r="P114" s="75" t="str">
        <f>IF(ISERROR(VLOOKUP(L114,POA!$A$2:$C$25,2,0)),"",VLOOKUP(L114,POA!$A$2:$C$25,2,0))</f>
        <v/>
      </c>
      <c r="Q114" s="82"/>
      <c r="R114" s="81" t="str">
        <f>IF(Q114=0,"",IF(Q111&gt;=$R$9,"HABIL","NO HABIL"))</f>
        <v/>
      </c>
      <c r="S114" s="177"/>
      <c r="T114" s="81" t="str">
        <f t="shared" si="82"/>
        <v/>
      </c>
      <c r="U114" s="73" t="str">
        <f>IF(ISERROR(VLOOKUP(N114,POA!$A$2:$F$25,5,0)),"",VLOOKUP(N114,POA!$A$2:$F$25,5,0))</f>
        <v/>
      </c>
      <c r="V114" s="73"/>
      <c r="W114" s="81" t="str">
        <f t="shared" si="83"/>
        <v/>
      </c>
      <c r="X114" s="81"/>
      <c r="Y114" s="179">
        <f t="shared" si="87"/>
        <v>0</v>
      </c>
      <c r="Z114" s="146" t="str">
        <f t="shared" si="88"/>
        <v>MIPYME</v>
      </c>
      <c r="AA114" s="190"/>
      <c r="AB114" s="81" t="str">
        <f t="shared" si="84"/>
        <v/>
      </c>
      <c r="AC114" s="190"/>
      <c r="AD114" s="81" t="str">
        <f t="shared" si="85"/>
        <v/>
      </c>
      <c r="AE114" s="186"/>
    </row>
    <row r="115" spans="2:31" ht="18" hidden="1" customHeight="1" x14ac:dyDescent="0.15">
      <c r="B115" s="71" t="str">
        <f t="shared" si="80"/>
        <v/>
      </c>
      <c r="C115" s="136"/>
      <c r="D115" s="136"/>
      <c r="E115" s="70" t="str">
        <f>IF(ISERROR(VLOOKUP(C115,#REF!,2,0)),"",VLOOKUP(C115,#REF!,2,0))</f>
        <v/>
      </c>
      <c r="F115" s="70"/>
      <c r="G115" s="70" t="str">
        <f>IF(ISERROR(VLOOKUP(C115,#REF!,4,0)),"",VLOOKUP(C115,#REF!,4,0))</f>
        <v/>
      </c>
      <c r="H115" s="70"/>
      <c r="I115" s="70">
        <f t="shared" si="86"/>
        <v>0</v>
      </c>
      <c r="J115" s="70"/>
      <c r="K115" s="70"/>
      <c r="L115" s="228"/>
      <c r="M115" s="228" t="str">
        <f>IF(ISERROR(VLOOKUP(L115,POA!$A$2:$C$25,3,0)),"",VLOOKUP(L115,POA!$A$2:$C$25,3,0))</f>
        <v/>
      </c>
      <c r="N115" s="73"/>
      <c r="O115" s="73" t="str">
        <f>IF(ISERROR(VLOOKUP(N115,POA!$A$2:$F$25,4,0)),"",VLOOKUP(N115,POA!$A$2:$F$25,4,0))</f>
        <v/>
      </c>
      <c r="P115" s="75" t="str">
        <f>IF(ISERROR(VLOOKUP(L115,POA!$A$2:$C$25,2,0)),"",VLOOKUP(L115,POA!$A$2:$C$25,2,0))</f>
        <v/>
      </c>
      <c r="Q115" s="82"/>
      <c r="R115" s="81" t="str">
        <f>IF(L115=0,"",IF(Q111&gt;=$R$9,"HABIL","NO HABIL"))</f>
        <v/>
      </c>
      <c r="S115" s="177"/>
      <c r="T115" s="81" t="str">
        <f t="shared" si="82"/>
        <v/>
      </c>
      <c r="U115" s="73" t="str">
        <f>IF(ISERROR(VLOOKUP(N115,POA!$A$2:$F$25,5,0)),"",VLOOKUP(N115,POA!$A$2:$F$25,5,0))</f>
        <v/>
      </c>
      <c r="V115" s="73"/>
      <c r="W115" s="81" t="str">
        <f t="shared" si="83"/>
        <v/>
      </c>
      <c r="X115" s="81"/>
      <c r="Y115" s="179">
        <f t="shared" si="87"/>
        <v>0</v>
      </c>
      <c r="Z115" s="146" t="str">
        <f t="shared" si="88"/>
        <v>MIPYME</v>
      </c>
      <c r="AA115" s="190"/>
      <c r="AB115" s="81" t="str">
        <f t="shared" si="84"/>
        <v/>
      </c>
      <c r="AC115" s="190"/>
      <c r="AD115" s="81" t="str">
        <f t="shared" si="85"/>
        <v/>
      </c>
      <c r="AE115" s="186"/>
    </row>
    <row r="116" spans="2:31" ht="18" hidden="1" customHeight="1" x14ac:dyDescent="0.15">
      <c r="B116" s="71" t="str">
        <f t="shared" si="80"/>
        <v/>
      </c>
      <c r="C116" s="136"/>
      <c r="D116" s="136"/>
      <c r="E116" s="70" t="str">
        <f>IF(ISERROR(VLOOKUP(C116,#REF!,2,0)),"",VLOOKUP(C116,#REF!,2,0))</f>
        <v/>
      </c>
      <c r="F116" s="70"/>
      <c r="G116" s="70" t="str">
        <f>IF(ISERROR(VLOOKUP(C116,#REF!,4,0)),"",VLOOKUP(C116,#REF!,4,0))</f>
        <v/>
      </c>
      <c r="H116" s="70"/>
      <c r="I116" s="70">
        <f t="shared" si="86"/>
        <v>0</v>
      </c>
      <c r="J116" s="70"/>
      <c r="K116" s="70"/>
      <c r="L116" s="228"/>
      <c r="M116" s="228" t="str">
        <f>IF(ISERROR(VLOOKUP(L116,POA!$A$2:$C$25,3,0)),"",VLOOKUP(L116,POA!$A$2:$C$25,3,0))</f>
        <v/>
      </c>
      <c r="N116" s="73"/>
      <c r="O116" s="73" t="str">
        <f>IF(ISERROR(VLOOKUP(N116,POA!$A$2:$F$25,4,0)),"",VLOOKUP(N116,POA!$A$2:$F$25,4,0))</f>
        <v/>
      </c>
      <c r="P116" s="75" t="str">
        <f>IF(ISERROR(VLOOKUP(L116,POA!$A$2:$C$25,2,0)),"",VLOOKUP(L116,POA!$A$2:$C$25,2,0))</f>
        <v/>
      </c>
      <c r="Q116" s="82"/>
      <c r="R116" s="81" t="str">
        <f>IF(L116=0,"",IF(Q111&gt;=$R$9,"HABIL","NO HABIL"))</f>
        <v/>
      </c>
      <c r="S116" s="177"/>
      <c r="T116" s="81" t="str">
        <f t="shared" si="82"/>
        <v/>
      </c>
      <c r="U116" s="73" t="str">
        <f>IF(ISERROR(VLOOKUP(N116,POA!$A$2:$F$25,5,0)),"",VLOOKUP(N116,POA!$A$2:$F$25,5,0))</f>
        <v/>
      </c>
      <c r="V116" s="73"/>
      <c r="W116" s="81" t="str">
        <f t="shared" si="83"/>
        <v/>
      </c>
      <c r="X116" s="81"/>
      <c r="Y116" s="179">
        <f t="shared" si="87"/>
        <v>0</v>
      </c>
      <c r="Z116" s="146" t="str">
        <f t="shared" si="88"/>
        <v>MIPYME</v>
      </c>
      <c r="AA116" s="190"/>
      <c r="AB116" s="81" t="str">
        <f t="shared" si="84"/>
        <v/>
      </c>
      <c r="AC116" s="190"/>
      <c r="AD116" s="81" t="str">
        <f t="shared" si="85"/>
        <v/>
      </c>
      <c r="AE116" s="183"/>
    </row>
    <row r="117" spans="2:31" ht="18" hidden="1" customHeight="1" x14ac:dyDescent="0.15">
      <c r="B117" s="71" t="str">
        <f t="shared" si="80"/>
        <v/>
      </c>
      <c r="C117" s="136"/>
      <c r="D117" s="136"/>
      <c r="E117" s="70" t="str">
        <f>IF(ISERROR(VLOOKUP(C117,#REF!,2,0)),"",VLOOKUP(C117,#REF!,2,0))</f>
        <v/>
      </c>
      <c r="F117" s="70"/>
      <c r="G117" s="70" t="str">
        <f>IF(ISERROR(VLOOKUP(C117,#REF!,4,0)),"",VLOOKUP(C117,#REF!,4,0))</f>
        <v/>
      </c>
      <c r="H117" s="70"/>
      <c r="I117" s="70">
        <f t="shared" si="86"/>
        <v>0</v>
      </c>
      <c r="J117" s="70"/>
      <c r="K117" s="70"/>
      <c r="L117" s="228"/>
      <c r="M117" s="228" t="str">
        <f>IF(ISERROR(VLOOKUP(L117,POA!$A$2:$C$25,3,0)),"",VLOOKUP(L117,POA!$A$2:$C$25,3,0))</f>
        <v/>
      </c>
      <c r="N117" s="73"/>
      <c r="O117" s="73" t="str">
        <f>IF(ISERROR(VLOOKUP(N117,POA!$A$2:$F$25,4,0)),"",VLOOKUP(N117,POA!$A$2:$F$25,4,0))</f>
        <v/>
      </c>
      <c r="P117" s="75" t="str">
        <f>IF(ISERROR(VLOOKUP(L117,POA!$A$2:$C$25,2,0)),"",VLOOKUP(L117,POA!$A$2:$C$25,2,0))</f>
        <v/>
      </c>
      <c r="Q117" s="82"/>
      <c r="R117" s="81" t="str">
        <f>IF(L117=0,"",IF(Q111&gt;=$R$9,"HABIL","NO HABIL"))</f>
        <v/>
      </c>
      <c r="S117" s="177"/>
      <c r="T117" s="81" t="str">
        <f t="shared" si="82"/>
        <v/>
      </c>
      <c r="U117" s="73" t="str">
        <f>IF(ISERROR(VLOOKUP(N117,POA!$A$2:$F$25,5,0)),"",VLOOKUP(N117,POA!$A$2:$F$25,5,0))</f>
        <v/>
      </c>
      <c r="V117" s="73"/>
      <c r="W117" s="81" t="str">
        <f t="shared" si="83"/>
        <v/>
      </c>
      <c r="X117" s="81"/>
      <c r="Y117" s="179">
        <f t="shared" si="87"/>
        <v>0</v>
      </c>
      <c r="Z117" s="146" t="str">
        <f t="shared" si="88"/>
        <v>MIPYME</v>
      </c>
      <c r="AA117" s="190"/>
      <c r="AB117" s="81" t="str">
        <f t="shared" si="84"/>
        <v/>
      </c>
      <c r="AC117" s="190"/>
      <c r="AD117" s="81" t="str">
        <f t="shared" si="85"/>
        <v/>
      </c>
      <c r="AE117" s="186"/>
    </row>
    <row r="118" spans="2:31" ht="18" hidden="1" customHeight="1" x14ac:dyDescent="0.15">
      <c r="B118" s="71" t="str">
        <f>IF(C118="","",B117+0.1)</f>
        <v/>
      </c>
      <c r="C118" s="136"/>
      <c r="D118" s="136"/>
      <c r="E118" s="70" t="str">
        <f>IF(ISERROR(VLOOKUP(C118,#REF!,2,0)),"",VLOOKUP(C118,#REF!,2,0))</f>
        <v/>
      </c>
      <c r="F118" s="70"/>
      <c r="G118" s="70" t="str">
        <f>IF(ISERROR(VLOOKUP(C118,#REF!,4,0)),"",VLOOKUP(C118,#REF!,4,0))</f>
        <v/>
      </c>
      <c r="H118" s="70"/>
      <c r="I118" s="70">
        <f>IF(ISERROR(F118-H118),"",F118-H118)</f>
        <v>0</v>
      </c>
      <c r="J118" s="70"/>
      <c r="K118" s="70"/>
      <c r="L118" s="228"/>
      <c r="M118" s="228" t="str">
        <f>IF(ISERROR(VLOOKUP(L118,POA!$A$2:$C$25,3,0)),"",VLOOKUP(L118,POA!$A$2:$C$25,3,0))</f>
        <v/>
      </c>
      <c r="N118" s="73"/>
      <c r="O118" s="73" t="str">
        <f>IF(ISERROR(VLOOKUP(N118,POA!$A$2:$F$25,4,0)),"",VLOOKUP(N118,POA!$A$2:$F$25,4,0))</f>
        <v/>
      </c>
      <c r="P118" s="75" t="str">
        <f>IF(ISERROR(VLOOKUP(L118,POA!$A$2:$C$25,2,0)),"",VLOOKUP(L118,POA!$A$2:$C$25,2,0))</f>
        <v/>
      </c>
      <c r="Q118" s="82"/>
      <c r="R118" s="81" t="str">
        <f>IF(L118=0,"",IF(Q111&gt;=$R$9,"HABIL","NO HABIL"))</f>
        <v/>
      </c>
      <c r="S118" s="177"/>
      <c r="T118" s="81" t="str">
        <f t="shared" si="82"/>
        <v/>
      </c>
      <c r="U118" s="73" t="str">
        <f>IF(ISERROR(VLOOKUP(N118,POA!$A$2:$F$25,5,0)),"",VLOOKUP(N118,POA!$A$2:$F$25,5,0))</f>
        <v/>
      </c>
      <c r="V118" s="73"/>
      <c r="W118" s="81" t="str">
        <f t="shared" si="83"/>
        <v/>
      </c>
      <c r="X118" s="81"/>
      <c r="Y118" s="179">
        <f t="shared" si="87"/>
        <v>0</v>
      </c>
      <c r="Z118" s="146" t="str">
        <f t="shared" si="88"/>
        <v>MIPYME</v>
      </c>
      <c r="AA118" s="190"/>
      <c r="AB118" s="81" t="str">
        <f t="shared" si="84"/>
        <v/>
      </c>
      <c r="AC118" s="190"/>
      <c r="AD118" s="81" t="str">
        <f t="shared" si="85"/>
        <v/>
      </c>
      <c r="AE118" s="186"/>
    </row>
    <row r="119" spans="2:31" ht="18" hidden="1" customHeight="1" x14ac:dyDescent="0.15">
      <c r="B119" s="71" t="str">
        <f>IF(C119="","",B118+0.1)</f>
        <v/>
      </c>
      <c r="C119" s="136"/>
      <c r="D119" s="136"/>
      <c r="E119" s="70" t="str">
        <f>IF(ISERROR(VLOOKUP(C119,#REF!,2,0)),"",VLOOKUP(C119,#REF!,2,0))</f>
        <v/>
      </c>
      <c r="F119" s="70"/>
      <c r="G119" s="70" t="str">
        <f>IF(ISERROR(VLOOKUP(C119,#REF!,4,0)),"",VLOOKUP(C119,#REF!,4,0))</f>
        <v/>
      </c>
      <c r="H119" s="70"/>
      <c r="I119" s="70">
        <f>IF(ISERROR(F119-H119),"",F119-H119)</f>
        <v>0</v>
      </c>
      <c r="J119" s="70"/>
      <c r="K119" s="70"/>
      <c r="L119" s="228"/>
      <c r="M119" s="228" t="str">
        <f>IF(ISERROR(VLOOKUP(L119,POA!$A$2:$C$25,3,0)),"",VLOOKUP(L119,POA!$A$2:$C$25,3,0))</f>
        <v/>
      </c>
      <c r="N119" s="73"/>
      <c r="O119" s="73" t="str">
        <f>IF(ISERROR(VLOOKUP(N119,POA!$A$2:$F$25,4,0)),"",VLOOKUP(N119,POA!$A$2:$F$25,4,0))</f>
        <v/>
      </c>
      <c r="P119" s="75" t="str">
        <f>IF(ISERROR(VLOOKUP(L119,POA!$A$2:$C$25,2,0)),"",VLOOKUP(L119,POA!$A$2:$C$25,2,0))</f>
        <v/>
      </c>
      <c r="Q119" s="82"/>
      <c r="R119" s="81" t="str">
        <f>IF(L119=0,"",IF(Q111&gt;=$R$9,"HABIL","NO HABIL"))</f>
        <v/>
      </c>
      <c r="S119" s="177"/>
      <c r="T119" s="81" t="str">
        <f t="shared" si="82"/>
        <v/>
      </c>
      <c r="U119" s="73" t="str">
        <f>IF(ISERROR(VLOOKUP(N119,POA!$A$2:$F$25,5,0)),"",VLOOKUP(N119,POA!$A$2:$F$25,5,0))</f>
        <v/>
      </c>
      <c r="V119" s="73"/>
      <c r="W119" s="81" t="str">
        <f t="shared" si="83"/>
        <v/>
      </c>
      <c r="X119" s="81"/>
      <c r="Y119" s="179">
        <f t="shared" si="87"/>
        <v>0</v>
      </c>
      <c r="Z119" s="146" t="str">
        <f t="shared" si="88"/>
        <v>MIPYME</v>
      </c>
      <c r="AA119" s="190"/>
      <c r="AB119" s="81" t="str">
        <f t="shared" si="84"/>
        <v/>
      </c>
      <c r="AC119" s="190"/>
      <c r="AD119" s="81" t="str">
        <f t="shared" si="85"/>
        <v/>
      </c>
      <c r="AE119" s="183"/>
    </row>
    <row r="120" spans="2:31" ht="18" hidden="1" customHeight="1" x14ac:dyDescent="0.15">
      <c r="B120" s="71" t="str">
        <f>IF(C120="","",B119+0.1)</f>
        <v/>
      </c>
      <c r="C120" s="136"/>
      <c r="D120" s="136"/>
      <c r="E120" s="70" t="str">
        <f>IF(ISERROR(VLOOKUP(C120,#REF!,2,0)),"",VLOOKUP(C120,#REF!,2,0))</f>
        <v/>
      </c>
      <c r="F120" s="70"/>
      <c r="G120" s="70" t="str">
        <f>IF(ISERROR(VLOOKUP(C120,#REF!,4,0)),"",VLOOKUP(C120,#REF!,4,0))</f>
        <v/>
      </c>
      <c r="H120" s="70"/>
      <c r="I120" s="70">
        <f>IF(ISERROR(F120-H120),"",F120-H120)</f>
        <v>0</v>
      </c>
      <c r="J120" s="70"/>
      <c r="K120" s="70"/>
      <c r="L120" s="228"/>
      <c r="M120" s="228" t="str">
        <f>IF(ISERROR(VLOOKUP(L120,POA!$A$2:$C$25,3,0)),"",VLOOKUP(L120,POA!$A$2:$C$25,3,0))</f>
        <v/>
      </c>
      <c r="N120" s="73"/>
      <c r="O120" s="73" t="str">
        <f>IF(ISERROR(VLOOKUP(N120,POA!$A$2:$F$25,4,0)),"",VLOOKUP(N120,POA!$A$2:$F$25,4,0))</f>
        <v/>
      </c>
      <c r="P120" s="75" t="str">
        <f>IF(ISERROR(VLOOKUP(L120,POA!$A$2:$C$25,2,0)),"",VLOOKUP(L120,POA!$A$2:$C$25,2,0))</f>
        <v/>
      </c>
      <c r="Q120" s="82"/>
      <c r="R120" s="81" t="str">
        <f>IF(L120=0,"",IF(Q111&gt;=$R$9,"HABIL","NO HABIL"))</f>
        <v/>
      </c>
      <c r="S120" s="177"/>
      <c r="T120" s="81" t="str">
        <f t="shared" si="82"/>
        <v/>
      </c>
      <c r="U120" s="73" t="str">
        <f>IF(ISERROR(VLOOKUP(N120,POA!$A$2:$F$25,5,0)),"",VLOOKUP(N120,POA!$A$2:$F$25,5,0))</f>
        <v/>
      </c>
      <c r="V120" s="73"/>
      <c r="W120" s="81" t="str">
        <f t="shared" si="83"/>
        <v/>
      </c>
      <c r="X120" s="81"/>
      <c r="Y120" s="179">
        <f t="shared" si="87"/>
        <v>0</v>
      </c>
      <c r="Z120" s="146" t="str">
        <f t="shared" si="88"/>
        <v>MIPYME</v>
      </c>
      <c r="AA120" s="190"/>
      <c r="AB120" s="81" t="str">
        <f t="shared" si="84"/>
        <v/>
      </c>
      <c r="AC120" s="190"/>
      <c r="AD120" s="81" t="str">
        <f t="shared" si="85"/>
        <v/>
      </c>
      <c r="AE120" s="183"/>
    </row>
    <row r="121" spans="2:31" ht="18" hidden="1" customHeight="1" thickBot="1" x14ac:dyDescent="0.2">
      <c r="B121" s="111" t="str">
        <f>IF(C121="","",B120+0.1)</f>
        <v/>
      </c>
      <c r="C121" s="137"/>
      <c r="D121" s="137"/>
      <c r="E121" s="74" t="str">
        <f>IF(ISERROR(VLOOKUP(C121,#REF!,2,0)),"",VLOOKUP(C121,#REF!,2,0))</f>
        <v/>
      </c>
      <c r="F121" s="74"/>
      <c r="G121" s="74" t="str">
        <f>IF(ISERROR(VLOOKUP(C121,#REF!,4,0)),"",VLOOKUP(C121,#REF!,4,0))</f>
        <v/>
      </c>
      <c r="H121" s="74"/>
      <c r="I121" s="74">
        <f>IF(ISERROR(F121-H121),"",F121-H121)</f>
        <v>0</v>
      </c>
      <c r="J121" s="74"/>
      <c r="K121" s="74"/>
      <c r="L121" s="229"/>
      <c r="M121" s="229" t="str">
        <f>IF(ISERROR(VLOOKUP(L121,POA!$A$2:$C$25,3,0)),"",VLOOKUP(L121,POA!$A$2:$C$25,3,0))</f>
        <v/>
      </c>
      <c r="N121" s="88"/>
      <c r="O121" s="88" t="str">
        <f>IF(ISERROR(VLOOKUP(N121,POA!$A$2:$F$25,4,0)),"",VLOOKUP(N121,POA!$A$2:$F$25,4,0))</f>
        <v/>
      </c>
      <c r="P121" s="80" t="str">
        <f>IF(ISERROR(VLOOKUP(L121,POA!$A$2:$C$25,2,0)),"",VLOOKUP(L121,POA!$A$2:$C$25,2,0))</f>
        <v/>
      </c>
      <c r="Q121" s="90"/>
      <c r="R121" s="89" t="str">
        <f>IF(L121=0,"",IF(Q111&gt;=$R$9,"HABIL","NO HABIL"))</f>
        <v/>
      </c>
      <c r="S121" s="178"/>
      <c r="T121" s="89" t="str">
        <f t="shared" si="82"/>
        <v/>
      </c>
      <c r="U121" s="88" t="str">
        <f>IF(ISERROR(VLOOKUP(N121,POA!$A$2:$F$25,5,0)),"",VLOOKUP(N121,POA!$A$2:$F$25,5,0))</f>
        <v/>
      </c>
      <c r="V121" s="88"/>
      <c r="W121" s="89" t="str">
        <f t="shared" si="83"/>
        <v/>
      </c>
      <c r="X121" s="89"/>
      <c r="Y121" s="181">
        <f>IF(ISERROR(F121/$Z$9),"",F121/$Z$9)</f>
        <v>0</v>
      </c>
      <c r="Z121" s="147" t="str">
        <f t="shared" si="88"/>
        <v>MIPYME</v>
      </c>
      <c r="AA121" s="191"/>
      <c r="AB121" s="89" t="str">
        <f t="shared" si="84"/>
        <v/>
      </c>
      <c r="AC121" s="191"/>
      <c r="AD121" s="89" t="str">
        <f t="shared" si="85"/>
        <v/>
      </c>
      <c r="AE121" s="184"/>
    </row>
    <row r="122" spans="2:31" ht="30" x14ac:dyDescent="0.15">
      <c r="B122" s="83">
        <v>11</v>
      </c>
      <c r="C122" s="84" t="s">
        <v>686</v>
      </c>
      <c r="D122" s="135">
        <f>IF(SUM(D123:D132)=0,"",SUM(D123:D132))</f>
        <v>1</v>
      </c>
      <c r="E122" s="85">
        <f>SUM(E123:E132)</f>
        <v>2386153562</v>
      </c>
      <c r="F122" s="85">
        <f>SUM(F123:F132)</f>
        <v>2450877649</v>
      </c>
      <c r="G122" s="85">
        <f>SUM(G123:G132)</f>
        <v>305744751</v>
      </c>
      <c r="H122" s="85">
        <f>SUM(H123:H132)</f>
        <v>529963688</v>
      </c>
      <c r="I122" s="85">
        <f>+F122-H122</f>
        <v>1920913961</v>
      </c>
      <c r="J122" s="85">
        <f>SUM(J123:J132)</f>
        <v>277970287</v>
      </c>
      <c r="K122" s="85">
        <f>SUM(K123:K132)</f>
        <v>38148936.600000001</v>
      </c>
      <c r="L122" s="78">
        <v>1</v>
      </c>
      <c r="M122" s="78">
        <f>IF(ISERROR(VLOOKUP(L122,POA!$A$2:$C$25,3,0)),"",VLOOKUP(L122,POA!$A$2:$C$25,3,0))</f>
        <v>3</v>
      </c>
      <c r="N122" s="138" t="s">
        <v>229</v>
      </c>
      <c r="O122" s="78">
        <f>+SUM(O123:O132)</f>
        <v>0</v>
      </c>
      <c r="P122" s="79">
        <f>IF(ISERROR(VLOOKUP(L122,POA!$A$2:$C$25,2,0)),"",VLOOKUP(L122,POA!$A$2:$C$25,2,0))</f>
        <v>4167150295</v>
      </c>
      <c r="Q122" s="85">
        <f>SUM(E122/G122)</f>
        <v>7.8043974727140943</v>
      </c>
      <c r="R122" s="86" t="str">
        <f>IF(Q122=0,"",IF(Q122&gt;=$R$9,"HABIL","NO HABIL"))</f>
        <v>HABIL</v>
      </c>
      <c r="S122" s="176">
        <f>SUM(H122/F122)</f>
        <v>0.21623424907246358</v>
      </c>
      <c r="T122" s="86" t="str">
        <f>IF(S122=0,"",IF(S122&lt;=$T$9,"HABIL","NO HABIL"))</f>
        <v>HABIL</v>
      </c>
      <c r="U122" s="78">
        <f>+SUM(U123:U132)</f>
        <v>0</v>
      </c>
      <c r="V122" s="87">
        <f>SUM(J122/K122)</f>
        <v>7.2864491588475886</v>
      </c>
      <c r="W122" s="86" t="str">
        <f>IF(V122=0,"",IF(V122&gt;=$W$9,"HABIL","NO HABIL"))</f>
        <v>HABIL</v>
      </c>
      <c r="X122" s="86" t="str">
        <f>IF(R122=0,"",IF(R122="NO HABIL","NO HABIL",IF(T122="NO HABIL","NO HABIL",IF(W122="NO HABIL","NO HABIL",IF(W122="NO HABIL","NO HABIL","HABIL")))))</f>
        <v>HABIL</v>
      </c>
      <c r="Y122" s="180"/>
      <c r="Z122" s="145"/>
      <c r="AA122" s="176">
        <f>SUM(J122/I122)</f>
        <v>0.14470730737741772</v>
      </c>
      <c r="AB122" s="86" t="str">
        <f>IF(AA122=0,"",IF(AA122&gt;=$AB$9,"HABIL","NO HABIL"))</f>
        <v>HABIL</v>
      </c>
      <c r="AC122" s="176">
        <f>SUM(J122/F122)</f>
        <v>0.11341663143136363</v>
      </c>
      <c r="AD122" s="86" t="str">
        <f>IF(AC122=0,"",IF(AC122&gt;=$AD$9,"HABIL","NO HABIL"))</f>
        <v>HABIL</v>
      </c>
      <c r="AE122" s="182" t="str">
        <f>IF(AB122=0,"",IF(AB122="NO HABIL","NO HABIL",IF(AD122="NO HABIL","NO HABIL",IF(AD122="NO HABIL","NO HABIL","HABIL"))))</f>
        <v>HABIL</v>
      </c>
    </row>
    <row r="123" spans="2:31" ht="18" customHeight="1" x14ac:dyDescent="0.15">
      <c r="B123" s="71">
        <f t="shared" ref="B123:B128" si="89">IF(C123="","",B122+0.1)</f>
        <v>11.1</v>
      </c>
      <c r="C123" s="267" t="s">
        <v>687</v>
      </c>
      <c r="D123" s="268">
        <v>0.4</v>
      </c>
      <c r="E123" s="269">
        <v>1420521431</v>
      </c>
      <c r="F123" s="269">
        <v>1447268745</v>
      </c>
      <c r="G123" s="269">
        <v>197338257</v>
      </c>
      <c r="H123" s="269">
        <v>197338257</v>
      </c>
      <c r="I123" s="269">
        <f t="shared" ref="I123:I125" si="90">IF(ISERROR(F123-H123),"",F123-H123)</f>
        <v>1249930488</v>
      </c>
      <c r="J123" s="269">
        <v>110001396</v>
      </c>
      <c r="K123" s="269">
        <v>1476406.6</v>
      </c>
      <c r="L123" s="230"/>
      <c r="M123" s="230" t="str">
        <f>IF(ISERROR(VLOOKUP(L123,POA!$A$2:$C$25,3,0)),"",VLOOKUP(L123,POA!$A$2:$C$25,3,0))</f>
        <v/>
      </c>
      <c r="N123" s="73" t="s">
        <v>229</v>
      </c>
      <c r="O123" s="73" t="str">
        <f>IF(ISERROR(VLOOKUP(N123,POA!$A$2:$F$25,4,0)),"",VLOOKUP(N123,POA!$A$2:$F$25,4,0))</f>
        <v/>
      </c>
      <c r="P123" s="75" t="str">
        <f>IF(ISERROR(VLOOKUP(L123,POA!$A$2:$C$25,2,0)),"",VLOOKUP(L123,POA!$A$2:$C$25,2,0))</f>
        <v/>
      </c>
      <c r="Q123" s="82"/>
      <c r="R123" s="81" t="str">
        <f>IF(Q123=0,"",IF(Q122&gt;=$R$9,"HABIL","NO HABIL"))</f>
        <v/>
      </c>
      <c r="S123" s="177"/>
      <c r="T123" s="81" t="str">
        <f t="shared" ref="T123:T132" si="91">IF(S123=0,"",IF(S123&lt;=$T$9,"HABIL","NO HABIL"))</f>
        <v/>
      </c>
      <c r="U123" s="73" t="str">
        <f>IF(ISERROR(VLOOKUP(N123,POA!$A$2:$F$25,5,0)),"",VLOOKUP(N123,POA!$A$2:$F$25,5,0))</f>
        <v/>
      </c>
      <c r="V123" s="73"/>
      <c r="W123" s="81" t="str">
        <f t="shared" ref="W123:W132" si="92">IF(V123=0,"",IF(V123&gt;=$W$9,"HABIL","NO HABIL"))</f>
        <v/>
      </c>
      <c r="X123" s="81"/>
      <c r="Y123" s="179">
        <f>IF(ISERROR(F123/$Z$9),"",F123/$Z$9)</f>
        <v>2553.8534409740605</v>
      </c>
      <c r="Z123" s="146" t="str">
        <f>+IF(Y123&lt;$Z$10,"MIPYME","NO CUMPLE")</f>
        <v>MIPYME</v>
      </c>
      <c r="AA123" s="190"/>
      <c r="AB123" s="81" t="str">
        <f t="shared" ref="AB123:AB132" si="93">IF(AA123=0,"",IF(AA123&gt;=$AB$9,"HABIL","NO HABIL"))</f>
        <v/>
      </c>
      <c r="AC123" s="190"/>
      <c r="AD123" s="81" t="str">
        <f t="shared" ref="AD123:AD132" si="94">IF(AC123=0,"",IF(AC123&gt;=$AD$9,"HABIL","NO HABIL"))</f>
        <v/>
      </c>
      <c r="AE123" s="185"/>
    </row>
    <row r="124" spans="2:31" ht="18" customHeight="1" x14ac:dyDescent="0.15">
      <c r="B124" s="71">
        <f t="shared" si="89"/>
        <v>11.2</v>
      </c>
      <c r="C124" s="268" t="s">
        <v>688</v>
      </c>
      <c r="D124" s="268">
        <v>0.4</v>
      </c>
      <c r="E124" s="269">
        <v>510173286</v>
      </c>
      <c r="F124" s="269">
        <v>510173286</v>
      </c>
      <c r="G124" s="269">
        <v>32638151</v>
      </c>
      <c r="H124" s="269">
        <v>32638151</v>
      </c>
      <c r="I124" s="269">
        <f t="shared" si="90"/>
        <v>477535135</v>
      </c>
      <c r="J124" s="269">
        <v>48269067</v>
      </c>
      <c r="K124" s="269">
        <v>30201</v>
      </c>
      <c r="L124" s="228"/>
      <c r="M124" s="228" t="str">
        <f>IF(ISERROR(VLOOKUP(L124,POA!$A$2:$C$25,3,0)),"",VLOOKUP(L124,POA!$A$2:$C$25,3,0))</f>
        <v/>
      </c>
      <c r="N124" s="73" t="s">
        <v>229</v>
      </c>
      <c r="O124" s="73" t="str">
        <f>IF(ISERROR(VLOOKUP(N124,POA!$A$2:$F$25,4,0)),"",VLOOKUP(N124,POA!$A$2:$F$25,4,0))</f>
        <v/>
      </c>
      <c r="P124" s="75" t="str">
        <f>IF(ISERROR(VLOOKUP(L124,POA!$A$2:$C$25,2,0)),"",VLOOKUP(L124,POA!$A$2:$C$25,2,0))</f>
        <v/>
      </c>
      <c r="Q124" s="82"/>
      <c r="R124" s="81" t="str">
        <f>IF(Q124=0,"",IF(Q122&gt;=$R$9,"HABIL","NO HABIL"))</f>
        <v/>
      </c>
      <c r="S124" s="177"/>
      <c r="T124" s="81" t="str">
        <f t="shared" si="91"/>
        <v/>
      </c>
      <c r="U124" s="73" t="str">
        <f>IF(ISERROR(VLOOKUP(N124,POA!$A$2:$F$25,5,0)),"",VLOOKUP(N124,POA!$A$2:$F$25,5,0))</f>
        <v/>
      </c>
      <c r="V124" s="73"/>
      <c r="W124" s="81" t="str">
        <f t="shared" si="92"/>
        <v/>
      </c>
      <c r="X124" s="81"/>
      <c r="Y124" s="179">
        <f t="shared" ref="Y124:Y131" si="95">IF(ISERROR(F124/$Z$9),"",F124/$Z$9)</f>
        <v>900.25284277395451</v>
      </c>
      <c r="Z124" s="146" t="str">
        <f t="shared" ref="Z124:Z132" si="96">+IF(Y124&lt;$Z$10,"MIPYME","NO CUMPLE")</f>
        <v>MIPYME</v>
      </c>
      <c r="AA124" s="190"/>
      <c r="AB124" s="81" t="str">
        <f t="shared" si="93"/>
        <v/>
      </c>
      <c r="AC124" s="190"/>
      <c r="AD124" s="81" t="str">
        <f t="shared" si="94"/>
        <v/>
      </c>
      <c r="AE124" s="186"/>
    </row>
    <row r="125" spans="2:31" ht="18" customHeight="1" x14ac:dyDescent="0.15">
      <c r="B125" s="71">
        <f t="shared" si="89"/>
        <v>11.299999999999999</v>
      </c>
      <c r="C125" s="268" t="s">
        <v>689</v>
      </c>
      <c r="D125" s="268">
        <v>0.2</v>
      </c>
      <c r="E125" s="269">
        <v>455458845</v>
      </c>
      <c r="F125" s="269">
        <v>493435618</v>
      </c>
      <c r="G125" s="269">
        <v>75768343</v>
      </c>
      <c r="H125" s="269">
        <v>299987280</v>
      </c>
      <c r="I125" s="269">
        <f t="shared" si="90"/>
        <v>193448338</v>
      </c>
      <c r="J125" s="269">
        <v>119699824</v>
      </c>
      <c r="K125" s="269">
        <v>36642329</v>
      </c>
      <c r="L125" s="228"/>
      <c r="M125" s="228" t="str">
        <f>IF(ISERROR(VLOOKUP(L125,POA!$A$2:$C$25,3,0)),"",VLOOKUP(L125,POA!$A$2:$C$25,3,0))</f>
        <v/>
      </c>
      <c r="N125" s="73"/>
      <c r="O125" s="73" t="str">
        <f>IF(ISERROR(VLOOKUP(N125,POA!$A$2:$F$25,4,0)),"",VLOOKUP(N125,POA!$A$2:$F$25,4,0))</f>
        <v/>
      </c>
      <c r="P125" s="75" t="str">
        <f>IF(ISERROR(VLOOKUP(L125,POA!$A$2:$C$25,2,0)),"",VLOOKUP(L125,POA!$A$2:$C$25,2,0))</f>
        <v/>
      </c>
      <c r="Q125" s="82"/>
      <c r="R125" s="81" t="str">
        <f>IF(Q125=0,"",IF(Q122&gt;=$R$9,"HABIL","NO HABIL"))</f>
        <v/>
      </c>
      <c r="S125" s="177"/>
      <c r="T125" s="81" t="str">
        <f t="shared" si="91"/>
        <v/>
      </c>
      <c r="U125" s="73" t="str">
        <f>IF(ISERROR(VLOOKUP(N125,POA!$A$2:$F$25,5,0)),"",VLOOKUP(N125,POA!$A$2:$F$25,5,0))</f>
        <v/>
      </c>
      <c r="V125" s="73"/>
      <c r="W125" s="81" t="str">
        <f t="shared" si="92"/>
        <v/>
      </c>
      <c r="X125" s="81"/>
      <c r="Y125" s="179">
        <f t="shared" si="95"/>
        <v>870.71751896947239</v>
      </c>
      <c r="Z125" s="146" t="str">
        <f t="shared" si="96"/>
        <v>MIPYME</v>
      </c>
      <c r="AA125" s="190"/>
      <c r="AB125" s="81" t="str">
        <f t="shared" si="93"/>
        <v/>
      </c>
      <c r="AC125" s="190"/>
      <c r="AD125" s="81" t="str">
        <f t="shared" si="94"/>
        <v/>
      </c>
      <c r="AE125" s="186"/>
    </row>
    <row r="126" spans="2:31" ht="18" customHeight="1" thickBot="1" x14ac:dyDescent="0.2">
      <c r="B126" s="71" t="str">
        <f t="shared" si="89"/>
        <v/>
      </c>
      <c r="C126" s="136"/>
      <c r="D126" s="136"/>
      <c r="E126" s="70" t="str">
        <f>IF(ISERROR(VLOOKUP(C126,#REF!,2,0)),"",VLOOKUP(C126,#REF!,2,0))</f>
        <v/>
      </c>
      <c r="F126" s="70"/>
      <c r="G126" s="70" t="str">
        <f>IF(ISERROR(VLOOKUP(C126,#REF!,4,0)),"",VLOOKUP(C126,#REF!,4,0))</f>
        <v/>
      </c>
      <c r="H126" s="70"/>
      <c r="I126" s="70">
        <f t="shared" ref="I126:I128" si="97">IF(ISERROR(F126-H126),"",F126-H126)</f>
        <v>0</v>
      </c>
      <c r="J126" s="70"/>
      <c r="K126" s="70"/>
      <c r="L126" s="228"/>
      <c r="M126" s="228" t="str">
        <f>IF(ISERROR(VLOOKUP(L126,POA!$A$2:$C$25,3,0)),"",VLOOKUP(L126,POA!$A$2:$C$25,3,0))</f>
        <v/>
      </c>
      <c r="N126" s="73"/>
      <c r="O126" s="73" t="str">
        <f>IF(ISERROR(VLOOKUP(N126,POA!$A$2:$F$25,4,0)),"",VLOOKUP(N126,POA!$A$2:$F$25,4,0))</f>
        <v/>
      </c>
      <c r="P126" s="75" t="str">
        <f>IF(ISERROR(VLOOKUP(L126,POA!$A$2:$C$25,2,0)),"",VLOOKUP(L126,POA!$A$2:$C$25,2,0))</f>
        <v/>
      </c>
      <c r="Q126" s="82"/>
      <c r="R126" s="81" t="str">
        <f>IF(L126=0,"",IF(Q122&gt;=$R$9,"HABIL","NO HABIL"))</f>
        <v/>
      </c>
      <c r="S126" s="177"/>
      <c r="T126" s="81" t="str">
        <f t="shared" si="91"/>
        <v/>
      </c>
      <c r="U126" s="73" t="str">
        <f>IF(ISERROR(VLOOKUP(N126,POA!$A$2:$F$25,5,0)),"",VLOOKUP(N126,POA!$A$2:$F$25,5,0))</f>
        <v/>
      </c>
      <c r="V126" s="73"/>
      <c r="W126" s="81" t="str">
        <f t="shared" si="92"/>
        <v/>
      </c>
      <c r="X126" s="81"/>
      <c r="Y126" s="179">
        <f t="shared" si="95"/>
        <v>0</v>
      </c>
      <c r="Z126" s="146" t="str">
        <f t="shared" si="96"/>
        <v>MIPYME</v>
      </c>
      <c r="AA126" s="190"/>
      <c r="AB126" s="81" t="str">
        <f t="shared" si="93"/>
        <v/>
      </c>
      <c r="AC126" s="190"/>
      <c r="AD126" s="81" t="str">
        <f t="shared" si="94"/>
        <v/>
      </c>
      <c r="AE126" s="186"/>
    </row>
    <row r="127" spans="2:31" ht="18" hidden="1" customHeight="1" x14ac:dyDescent="0.15">
      <c r="B127" s="71" t="str">
        <f t="shared" si="89"/>
        <v/>
      </c>
      <c r="C127" s="136"/>
      <c r="D127" s="136"/>
      <c r="E127" s="70" t="str">
        <f>IF(ISERROR(VLOOKUP(C127,#REF!,2,0)),"",VLOOKUP(C127,#REF!,2,0))</f>
        <v/>
      </c>
      <c r="F127" s="70"/>
      <c r="G127" s="70" t="str">
        <f>IF(ISERROR(VLOOKUP(C127,#REF!,4,0)),"",VLOOKUP(C127,#REF!,4,0))</f>
        <v/>
      </c>
      <c r="H127" s="70"/>
      <c r="I127" s="70">
        <f t="shared" si="97"/>
        <v>0</v>
      </c>
      <c r="J127" s="70"/>
      <c r="K127" s="70"/>
      <c r="L127" s="228"/>
      <c r="M127" s="228" t="str">
        <f>IF(ISERROR(VLOOKUP(L127,POA!$A$2:$C$25,3,0)),"",VLOOKUP(L127,POA!$A$2:$C$25,3,0))</f>
        <v/>
      </c>
      <c r="N127" s="73"/>
      <c r="O127" s="73" t="str">
        <f>IF(ISERROR(VLOOKUP(N127,POA!$A$2:$F$25,4,0)),"",VLOOKUP(N127,POA!$A$2:$F$25,4,0))</f>
        <v/>
      </c>
      <c r="P127" s="75" t="str">
        <f>IF(ISERROR(VLOOKUP(L127,POA!$A$2:$C$25,2,0)),"",VLOOKUP(L127,POA!$A$2:$C$25,2,0))</f>
        <v/>
      </c>
      <c r="Q127" s="82"/>
      <c r="R127" s="81" t="str">
        <f>IF(L127=0,"",IF(Q122&gt;=$R$9,"HABIL","NO HABIL"))</f>
        <v/>
      </c>
      <c r="S127" s="177"/>
      <c r="T127" s="81" t="str">
        <f t="shared" si="91"/>
        <v/>
      </c>
      <c r="U127" s="73" t="str">
        <f>IF(ISERROR(VLOOKUP(N127,POA!$A$2:$F$25,5,0)),"",VLOOKUP(N127,POA!$A$2:$F$25,5,0))</f>
        <v/>
      </c>
      <c r="V127" s="73"/>
      <c r="W127" s="81" t="str">
        <f t="shared" si="92"/>
        <v/>
      </c>
      <c r="X127" s="81"/>
      <c r="Y127" s="179">
        <f t="shared" si="95"/>
        <v>0</v>
      </c>
      <c r="Z127" s="146" t="str">
        <f t="shared" si="96"/>
        <v>MIPYME</v>
      </c>
      <c r="AA127" s="190"/>
      <c r="AB127" s="81" t="str">
        <f t="shared" si="93"/>
        <v/>
      </c>
      <c r="AC127" s="190"/>
      <c r="AD127" s="81" t="str">
        <f t="shared" si="94"/>
        <v/>
      </c>
      <c r="AE127" s="183"/>
    </row>
    <row r="128" spans="2:31" ht="18" hidden="1" customHeight="1" x14ac:dyDescent="0.15">
      <c r="B128" s="71" t="str">
        <f t="shared" si="89"/>
        <v/>
      </c>
      <c r="C128" s="136"/>
      <c r="D128" s="136"/>
      <c r="E128" s="70" t="str">
        <f>IF(ISERROR(VLOOKUP(C128,#REF!,2,0)),"",VLOOKUP(C128,#REF!,2,0))</f>
        <v/>
      </c>
      <c r="F128" s="70"/>
      <c r="G128" s="70" t="str">
        <f>IF(ISERROR(VLOOKUP(C128,#REF!,4,0)),"",VLOOKUP(C128,#REF!,4,0))</f>
        <v/>
      </c>
      <c r="H128" s="70"/>
      <c r="I128" s="70">
        <f t="shared" si="97"/>
        <v>0</v>
      </c>
      <c r="J128" s="70"/>
      <c r="K128" s="70"/>
      <c r="L128" s="228"/>
      <c r="M128" s="228" t="str">
        <f>IF(ISERROR(VLOOKUP(L128,POA!$A$2:$C$25,3,0)),"",VLOOKUP(L128,POA!$A$2:$C$25,3,0))</f>
        <v/>
      </c>
      <c r="N128" s="73"/>
      <c r="O128" s="73" t="str">
        <f>IF(ISERROR(VLOOKUP(N128,POA!$A$2:$F$25,4,0)),"",VLOOKUP(N128,POA!$A$2:$F$25,4,0))</f>
        <v/>
      </c>
      <c r="P128" s="75" t="str">
        <f>IF(ISERROR(VLOOKUP(L128,POA!$A$2:$C$25,2,0)),"",VLOOKUP(L128,POA!$A$2:$C$25,2,0))</f>
        <v/>
      </c>
      <c r="Q128" s="82"/>
      <c r="R128" s="81" t="str">
        <f>IF(L128=0,"",IF(Q122&gt;=$R$9,"HABIL","NO HABIL"))</f>
        <v/>
      </c>
      <c r="S128" s="177"/>
      <c r="T128" s="81" t="str">
        <f t="shared" si="91"/>
        <v/>
      </c>
      <c r="U128" s="73" t="str">
        <f>IF(ISERROR(VLOOKUP(N128,POA!$A$2:$F$25,5,0)),"",VLOOKUP(N128,POA!$A$2:$F$25,5,0))</f>
        <v/>
      </c>
      <c r="V128" s="73"/>
      <c r="W128" s="81" t="str">
        <f t="shared" si="92"/>
        <v/>
      </c>
      <c r="X128" s="81"/>
      <c r="Y128" s="179">
        <f t="shared" si="95"/>
        <v>0</v>
      </c>
      <c r="Z128" s="146" t="str">
        <f t="shared" si="96"/>
        <v>MIPYME</v>
      </c>
      <c r="AA128" s="190"/>
      <c r="AB128" s="81" t="str">
        <f t="shared" si="93"/>
        <v/>
      </c>
      <c r="AC128" s="190"/>
      <c r="AD128" s="81" t="str">
        <f t="shared" si="94"/>
        <v/>
      </c>
      <c r="AE128" s="186"/>
    </row>
    <row r="129" spans="2:31" ht="18" hidden="1" customHeight="1" x14ac:dyDescent="0.15">
      <c r="B129" s="71" t="str">
        <f>IF(C129="","",B128+0.1)</f>
        <v/>
      </c>
      <c r="C129" s="136"/>
      <c r="D129" s="136"/>
      <c r="E129" s="70" t="str">
        <f>IF(ISERROR(VLOOKUP(C129,#REF!,2,0)),"",VLOOKUP(C129,#REF!,2,0))</f>
        <v/>
      </c>
      <c r="F129" s="70"/>
      <c r="G129" s="70" t="str">
        <f>IF(ISERROR(VLOOKUP(C129,#REF!,4,0)),"",VLOOKUP(C129,#REF!,4,0))</f>
        <v/>
      </c>
      <c r="H129" s="70"/>
      <c r="I129" s="70">
        <f>IF(ISERROR(F129-H129),"",F129-H129)</f>
        <v>0</v>
      </c>
      <c r="J129" s="70"/>
      <c r="K129" s="70"/>
      <c r="L129" s="228"/>
      <c r="M129" s="228" t="str">
        <f>IF(ISERROR(VLOOKUP(L129,POA!$A$2:$C$25,3,0)),"",VLOOKUP(L129,POA!$A$2:$C$25,3,0))</f>
        <v/>
      </c>
      <c r="N129" s="73"/>
      <c r="O129" s="73" t="str">
        <f>IF(ISERROR(VLOOKUP(N129,POA!$A$2:$F$25,4,0)),"",VLOOKUP(N129,POA!$A$2:$F$25,4,0))</f>
        <v/>
      </c>
      <c r="P129" s="75" t="str">
        <f>IF(ISERROR(VLOOKUP(L129,POA!$A$2:$C$25,2,0)),"",VLOOKUP(L129,POA!$A$2:$C$25,2,0))</f>
        <v/>
      </c>
      <c r="Q129" s="82"/>
      <c r="R129" s="81" t="str">
        <f>IF(L129=0,"",IF(Q122&gt;=$R$9,"HABIL","NO HABIL"))</f>
        <v/>
      </c>
      <c r="S129" s="177"/>
      <c r="T129" s="81" t="str">
        <f t="shared" si="91"/>
        <v/>
      </c>
      <c r="U129" s="73" t="str">
        <f>IF(ISERROR(VLOOKUP(N129,POA!$A$2:$F$25,5,0)),"",VLOOKUP(N129,POA!$A$2:$F$25,5,0))</f>
        <v/>
      </c>
      <c r="V129" s="73"/>
      <c r="W129" s="81" t="str">
        <f t="shared" si="92"/>
        <v/>
      </c>
      <c r="X129" s="81"/>
      <c r="Y129" s="179">
        <f t="shared" si="95"/>
        <v>0</v>
      </c>
      <c r="Z129" s="146" t="str">
        <f t="shared" si="96"/>
        <v>MIPYME</v>
      </c>
      <c r="AA129" s="190"/>
      <c r="AB129" s="81" t="str">
        <f t="shared" si="93"/>
        <v/>
      </c>
      <c r="AC129" s="190"/>
      <c r="AD129" s="81" t="str">
        <f t="shared" si="94"/>
        <v/>
      </c>
      <c r="AE129" s="186"/>
    </row>
    <row r="130" spans="2:31" ht="18" hidden="1" customHeight="1" x14ac:dyDescent="0.15">
      <c r="B130" s="71" t="str">
        <f>IF(C130="","",B129+0.1)</f>
        <v/>
      </c>
      <c r="C130" s="136"/>
      <c r="D130" s="136"/>
      <c r="E130" s="70" t="str">
        <f>IF(ISERROR(VLOOKUP(C130,#REF!,2,0)),"",VLOOKUP(C130,#REF!,2,0))</f>
        <v/>
      </c>
      <c r="F130" s="70"/>
      <c r="G130" s="70" t="str">
        <f>IF(ISERROR(VLOOKUP(C130,#REF!,4,0)),"",VLOOKUP(C130,#REF!,4,0))</f>
        <v/>
      </c>
      <c r="H130" s="70"/>
      <c r="I130" s="70">
        <f>IF(ISERROR(F130-H130),"",F130-H130)</f>
        <v>0</v>
      </c>
      <c r="J130" s="70"/>
      <c r="K130" s="70"/>
      <c r="L130" s="228"/>
      <c r="M130" s="228" t="str">
        <f>IF(ISERROR(VLOOKUP(L130,POA!$A$2:$C$25,3,0)),"",VLOOKUP(L130,POA!$A$2:$C$25,3,0))</f>
        <v/>
      </c>
      <c r="N130" s="73"/>
      <c r="O130" s="73" t="str">
        <f>IF(ISERROR(VLOOKUP(N130,POA!$A$2:$F$25,4,0)),"",VLOOKUP(N130,POA!$A$2:$F$25,4,0))</f>
        <v/>
      </c>
      <c r="P130" s="75" t="str">
        <f>IF(ISERROR(VLOOKUP(L130,POA!$A$2:$C$25,2,0)),"",VLOOKUP(L130,POA!$A$2:$C$25,2,0))</f>
        <v/>
      </c>
      <c r="Q130" s="82"/>
      <c r="R130" s="81" t="str">
        <f>IF(L130=0,"",IF(Q122&gt;=$R$9,"HABIL","NO HABIL"))</f>
        <v/>
      </c>
      <c r="S130" s="177"/>
      <c r="T130" s="81" t="str">
        <f t="shared" si="91"/>
        <v/>
      </c>
      <c r="U130" s="73" t="str">
        <f>IF(ISERROR(VLOOKUP(N130,POA!$A$2:$F$25,5,0)),"",VLOOKUP(N130,POA!$A$2:$F$25,5,0))</f>
        <v/>
      </c>
      <c r="V130" s="73"/>
      <c r="W130" s="81" t="str">
        <f t="shared" si="92"/>
        <v/>
      </c>
      <c r="X130" s="81"/>
      <c r="Y130" s="179">
        <f t="shared" si="95"/>
        <v>0</v>
      </c>
      <c r="Z130" s="146" t="str">
        <f t="shared" si="96"/>
        <v>MIPYME</v>
      </c>
      <c r="AA130" s="190"/>
      <c r="AB130" s="81" t="str">
        <f t="shared" si="93"/>
        <v/>
      </c>
      <c r="AC130" s="190"/>
      <c r="AD130" s="81" t="str">
        <f t="shared" si="94"/>
        <v/>
      </c>
      <c r="AE130" s="183"/>
    </row>
    <row r="131" spans="2:31" ht="18" hidden="1" customHeight="1" x14ac:dyDescent="0.15">
      <c r="B131" s="71" t="str">
        <f>IF(C131="","",B130+0.1)</f>
        <v/>
      </c>
      <c r="C131" s="136"/>
      <c r="D131" s="136"/>
      <c r="E131" s="70" t="str">
        <f>IF(ISERROR(VLOOKUP(C131,#REF!,2,0)),"",VLOOKUP(C131,#REF!,2,0))</f>
        <v/>
      </c>
      <c r="F131" s="70"/>
      <c r="G131" s="70" t="str">
        <f>IF(ISERROR(VLOOKUP(C131,#REF!,4,0)),"",VLOOKUP(C131,#REF!,4,0))</f>
        <v/>
      </c>
      <c r="H131" s="70"/>
      <c r="I131" s="70">
        <f>IF(ISERROR(F131-H131),"",F131-H131)</f>
        <v>0</v>
      </c>
      <c r="J131" s="70"/>
      <c r="K131" s="70"/>
      <c r="L131" s="228"/>
      <c r="M131" s="228" t="str">
        <f>IF(ISERROR(VLOOKUP(L131,POA!$A$2:$C$25,3,0)),"",VLOOKUP(L131,POA!$A$2:$C$25,3,0))</f>
        <v/>
      </c>
      <c r="N131" s="73"/>
      <c r="O131" s="73" t="str">
        <f>IF(ISERROR(VLOOKUP(N131,POA!$A$2:$F$25,4,0)),"",VLOOKUP(N131,POA!$A$2:$F$25,4,0))</f>
        <v/>
      </c>
      <c r="P131" s="75" t="str">
        <f>IF(ISERROR(VLOOKUP(L131,POA!$A$2:$C$25,2,0)),"",VLOOKUP(L131,POA!$A$2:$C$25,2,0))</f>
        <v/>
      </c>
      <c r="Q131" s="82"/>
      <c r="R131" s="81" t="str">
        <f>IF(L131=0,"",IF(Q122&gt;=$R$9,"HABIL","NO HABIL"))</f>
        <v/>
      </c>
      <c r="S131" s="177"/>
      <c r="T131" s="81" t="str">
        <f t="shared" si="91"/>
        <v/>
      </c>
      <c r="U131" s="73" t="str">
        <f>IF(ISERROR(VLOOKUP(N131,POA!$A$2:$F$25,5,0)),"",VLOOKUP(N131,POA!$A$2:$F$25,5,0))</f>
        <v/>
      </c>
      <c r="V131" s="73"/>
      <c r="W131" s="81" t="str">
        <f t="shared" si="92"/>
        <v/>
      </c>
      <c r="X131" s="81"/>
      <c r="Y131" s="179">
        <f t="shared" si="95"/>
        <v>0</v>
      </c>
      <c r="Z131" s="146" t="str">
        <f t="shared" si="96"/>
        <v>MIPYME</v>
      </c>
      <c r="AA131" s="190"/>
      <c r="AB131" s="81" t="str">
        <f t="shared" si="93"/>
        <v/>
      </c>
      <c r="AC131" s="190"/>
      <c r="AD131" s="81" t="str">
        <f t="shared" si="94"/>
        <v/>
      </c>
      <c r="AE131" s="183"/>
    </row>
    <row r="132" spans="2:31" ht="18" hidden="1" customHeight="1" thickBot="1" x14ac:dyDescent="0.2">
      <c r="B132" s="111" t="str">
        <f>IF(C132="","",B131+0.1)</f>
        <v/>
      </c>
      <c r="C132" s="137"/>
      <c r="D132" s="137"/>
      <c r="E132" s="74" t="str">
        <f>IF(ISERROR(VLOOKUP(C132,#REF!,2,0)),"",VLOOKUP(C132,#REF!,2,0))</f>
        <v/>
      </c>
      <c r="F132" s="74"/>
      <c r="G132" s="74" t="str">
        <f>IF(ISERROR(VLOOKUP(C132,#REF!,4,0)),"",VLOOKUP(C132,#REF!,4,0))</f>
        <v/>
      </c>
      <c r="H132" s="74"/>
      <c r="I132" s="74">
        <f>IF(ISERROR(F132-H132),"",F132-H132)</f>
        <v>0</v>
      </c>
      <c r="J132" s="74"/>
      <c r="K132" s="74"/>
      <c r="L132" s="229"/>
      <c r="M132" s="229" t="str">
        <f>IF(ISERROR(VLOOKUP(L132,POA!$A$2:$C$25,3,0)),"",VLOOKUP(L132,POA!$A$2:$C$25,3,0))</f>
        <v/>
      </c>
      <c r="N132" s="88"/>
      <c r="O132" s="88" t="str">
        <f>IF(ISERROR(VLOOKUP(N132,POA!$A$2:$F$25,4,0)),"",VLOOKUP(N132,POA!$A$2:$F$25,4,0))</f>
        <v/>
      </c>
      <c r="P132" s="80" t="str">
        <f>IF(ISERROR(VLOOKUP(L132,POA!$A$2:$C$25,2,0)),"",VLOOKUP(L132,POA!$A$2:$C$25,2,0))</f>
        <v/>
      </c>
      <c r="Q132" s="90"/>
      <c r="R132" s="89" t="str">
        <f>IF(L132=0,"",IF(Q122&gt;=$R$9,"HABIL","NO HABIL"))</f>
        <v/>
      </c>
      <c r="S132" s="178"/>
      <c r="T132" s="89" t="str">
        <f t="shared" si="91"/>
        <v/>
      </c>
      <c r="U132" s="88" t="str">
        <f>IF(ISERROR(VLOOKUP(N132,POA!$A$2:$F$25,5,0)),"",VLOOKUP(N132,POA!$A$2:$F$25,5,0))</f>
        <v/>
      </c>
      <c r="V132" s="88"/>
      <c r="W132" s="89" t="str">
        <f t="shared" si="92"/>
        <v/>
      </c>
      <c r="X132" s="89"/>
      <c r="Y132" s="181">
        <f>IF(ISERROR(F132/$Z$9),"",F132/$Z$9)</f>
        <v>0</v>
      </c>
      <c r="Z132" s="147" t="str">
        <f t="shared" si="96"/>
        <v>MIPYME</v>
      </c>
      <c r="AA132" s="191"/>
      <c r="AB132" s="89" t="str">
        <f t="shared" si="93"/>
        <v/>
      </c>
      <c r="AC132" s="191"/>
      <c r="AD132" s="89" t="str">
        <f t="shared" si="94"/>
        <v/>
      </c>
      <c r="AE132" s="184"/>
    </row>
    <row r="133" spans="2:31" ht="18" customHeight="1" x14ac:dyDescent="0.15">
      <c r="B133" s="83">
        <v>12</v>
      </c>
      <c r="C133" s="84" t="s">
        <v>690</v>
      </c>
      <c r="D133" s="135">
        <f>IF(SUM(D134:D143)=0,"",SUM(D134:D143))</f>
        <v>1</v>
      </c>
      <c r="E133" s="85">
        <f>SUM(E134:E143)</f>
        <v>4526425249</v>
      </c>
      <c r="F133" s="85">
        <f>SUM(F134:F143)</f>
        <v>6030775390</v>
      </c>
      <c r="G133" s="85">
        <f>SUM(G134:G143)</f>
        <v>267900929</v>
      </c>
      <c r="H133" s="85">
        <f>SUM(H134:H143)</f>
        <v>1570888766</v>
      </c>
      <c r="I133" s="85">
        <f>+F133-H133</f>
        <v>4459886624</v>
      </c>
      <c r="J133" s="85">
        <f>SUM(J134:J143)</f>
        <v>339059271</v>
      </c>
      <c r="K133" s="85">
        <f>SUM(K134:K143)</f>
        <v>756200</v>
      </c>
      <c r="L133" s="78">
        <v>1</v>
      </c>
      <c r="M133" s="78">
        <f>IF(ISERROR(VLOOKUP(L133,POA!$A$2:$C$25,3,0)),"",VLOOKUP(L133,POA!$A$2:$C$25,3,0))</f>
        <v>3</v>
      </c>
      <c r="N133" s="138" t="s">
        <v>229</v>
      </c>
      <c r="O133" s="78">
        <f>+SUM(O134:O143)</f>
        <v>0</v>
      </c>
      <c r="P133" s="79">
        <f>IF(ISERROR(VLOOKUP(L133,POA!$A$2:$C$25,2,0)),"",VLOOKUP(L133,POA!$A$2:$C$25,2,0))</f>
        <v>4167150295</v>
      </c>
      <c r="Q133" s="85">
        <f>SUM(E133/G133)</f>
        <v>16.895892320701883</v>
      </c>
      <c r="R133" s="86" t="str">
        <f>IF(Q133=0,"",IF(Q133&gt;=$R$9,"HABIL","NO HABIL"))</f>
        <v>HABIL</v>
      </c>
      <c r="S133" s="176">
        <f>SUM(H133/F133)</f>
        <v>0.26047873853912507</v>
      </c>
      <c r="T133" s="86" t="str">
        <f>IF(S133=0,"",IF(S133&lt;=$T$9,"HABIL","NO HABIL"))</f>
        <v>HABIL</v>
      </c>
      <c r="U133" s="78">
        <f>+SUM(U134:U143)</f>
        <v>0</v>
      </c>
      <c r="V133" s="87">
        <f>SUM(J133/K133)</f>
        <v>448.37248214758</v>
      </c>
      <c r="W133" s="86" t="str">
        <f>IF(V133=0,"",IF(V133&gt;=$W$9,"HABIL","NO HABIL"))</f>
        <v>HABIL</v>
      </c>
      <c r="X133" s="86" t="str">
        <f>IF(R133=0,"",IF(R133="NO HABIL","NO HABIL",IF(T133="NO HABIL","NO HABIL",IF(W133="NO HABIL","NO HABIL",IF(W133="NO HABIL","NO HABIL","HABIL")))))</f>
        <v>HABIL</v>
      </c>
      <c r="Y133" s="180"/>
      <c r="Z133" s="145"/>
      <c r="AA133" s="176">
        <f>SUM(J133/I133)</f>
        <v>7.6024190654403509E-2</v>
      </c>
      <c r="AB133" s="86" t="str">
        <f>IF(AA133=0,"",IF(AA133&gt;=$AB$9,"HABIL","NO HABIL"))</f>
        <v>HABIL</v>
      </c>
      <c r="AC133" s="176">
        <f>SUM(J133/F133)</f>
        <v>5.6221505374286537E-2</v>
      </c>
      <c r="AD133" s="86" t="str">
        <f>IF(AC133=0,"",IF(AC133&gt;=$AD$9,"HABIL","NO HABIL"))</f>
        <v>HABIL</v>
      </c>
      <c r="AE133" s="182" t="str">
        <f>IF(AB133=0,"",IF(AB133="NO HABIL","NO HABIL",IF(AD133="NO HABIL","NO HABIL",IF(AD133="NO HABIL","NO HABIL","HABIL"))))</f>
        <v>HABIL</v>
      </c>
    </row>
    <row r="134" spans="2:31" ht="30" x14ac:dyDescent="0.15">
      <c r="B134" s="71">
        <f t="shared" ref="B134:B139" si="98">IF(C134="","",B133+0.1)</f>
        <v>12.1</v>
      </c>
      <c r="C134" s="72" t="s">
        <v>691</v>
      </c>
      <c r="D134" s="136">
        <v>0.3</v>
      </c>
      <c r="E134" s="70">
        <v>1817327762</v>
      </c>
      <c r="F134" s="70">
        <v>1918948790</v>
      </c>
      <c r="G134" s="70">
        <v>109193747</v>
      </c>
      <c r="H134" s="70">
        <v>585711904</v>
      </c>
      <c r="I134" s="70">
        <f t="shared" ref="I134:I139" si="99">IF(ISERROR(F134-H134),"",F134-H134)</f>
        <v>1333236886</v>
      </c>
      <c r="J134" s="70">
        <v>110089595</v>
      </c>
      <c r="K134" s="70">
        <v>133200</v>
      </c>
      <c r="L134" s="230"/>
      <c r="M134" s="230" t="str">
        <f>IF(ISERROR(VLOOKUP(L134,POA!$A$2:$C$25,3,0)),"",VLOOKUP(L134,POA!$A$2:$C$25,3,0))</f>
        <v/>
      </c>
      <c r="N134" s="73" t="s">
        <v>229</v>
      </c>
      <c r="O134" s="73" t="str">
        <f>IF(ISERROR(VLOOKUP(N134,POA!$A$2:$F$25,4,0)),"",VLOOKUP(N134,POA!$A$2:$F$25,4,0))</f>
        <v/>
      </c>
      <c r="P134" s="75" t="str">
        <f>IF(ISERROR(VLOOKUP(L134,POA!$A$2:$C$25,2,0)),"",VLOOKUP(L134,POA!$A$2:$C$25,2,0))</f>
        <v/>
      </c>
      <c r="Q134" s="82"/>
      <c r="R134" s="81" t="str">
        <f>IF(Q134=0,"",IF(Q133&gt;=$R$9,"HABIL","NO HABIL"))</f>
        <v/>
      </c>
      <c r="S134" s="177"/>
      <c r="T134" s="81" t="str">
        <f t="shared" ref="T134:T143" si="100">IF(S134=0,"",IF(S134&lt;=$T$9,"HABIL","NO HABIL"))</f>
        <v/>
      </c>
      <c r="U134" s="73" t="str">
        <f>IF(ISERROR(VLOOKUP(N134,POA!$A$2:$F$25,5,0)),"",VLOOKUP(N134,POA!$A$2:$F$25,5,0))</f>
        <v/>
      </c>
      <c r="V134" s="73"/>
      <c r="W134" s="81" t="str">
        <f t="shared" ref="W134:W143" si="101">IF(V134=0,"",IF(V134&gt;=$W$9,"HABIL","NO HABIL"))</f>
        <v/>
      </c>
      <c r="X134" s="81"/>
      <c r="Y134" s="179">
        <f>IF(ISERROR(F134/$Z$9),"",F134/$Z$9)</f>
        <v>3386.1810305276158</v>
      </c>
      <c r="Z134" s="146" t="str">
        <f>+IF(Y134&lt;$Z$10,"MIPYME","NO CUMPLE")</f>
        <v>MIPYME</v>
      </c>
      <c r="AA134" s="190"/>
      <c r="AB134" s="81" t="str">
        <f t="shared" ref="AB134:AB143" si="102">IF(AA134=0,"",IF(AA134&gt;=$AB$9,"HABIL","NO HABIL"))</f>
        <v/>
      </c>
      <c r="AC134" s="190"/>
      <c r="AD134" s="81" t="str">
        <f t="shared" ref="AD134:AD143" si="103">IF(AC134=0,"",IF(AC134&gt;=$AD$9,"HABIL","NO HABIL"))</f>
        <v/>
      </c>
      <c r="AE134" s="185"/>
    </row>
    <row r="135" spans="2:31" ht="18" customHeight="1" x14ac:dyDescent="0.15">
      <c r="B135" s="71">
        <f t="shared" si="98"/>
        <v>12.2</v>
      </c>
      <c r="C135" s="136" t="s">
        <v>692</v>
      </c>
      <c r="D135" s="136">
        <v>0.3</v>
      </c>
      <c r="E135" s="70">
        <v>870339760</v>
      </c>
      <c r="F135" s="70">
        <v>2095157830</v>
      </c>
      <c r="G135" s="70">
        <v>99005026</v>
      </c>
      <c r="H135" s="70">
        <v>897612073</v>
      </c>
      <c r="I135" s="70">
        <f t="shared" si="99"/>
        <v>1197545757</v>
      </c>
      <c r="J135" s="70">
        <v>127669815</v>
      </c>
      <c r="K135" s="70">
        <v>418000</v>
      </c>
      <c r="L135" s="228"/>
      <c r="M135" s="228" t="str">
        <f>IF(ISERROR(VLOOKUP(L135,POA!$A$2:$C$25,3,0)),"",VLOOKUP(L135,POA!$A$2:$C$25,3,0))</f>
        <v/>
      </c>
      <c r="N135" s="73" t="s">
        <v>229</v>
      </c>
      <c r="O135" s="73" t="str">
        <f>IF(ISERROR(VLOOKUP(N135,POA!$A$2:$F$25,4,0)),"",VLOOKUP(N135,POA!$A$2:$F$25,4,0))</f>
        <v/>
      </c>
      <c r="P135" s="75" t="str">
        <f>IF(ISERROR(VLOOKUP(L135,POA!$A$2:$C$25,2,0)),"",VLOOKUP(L135,POA!$A$2:$C$25,2,0))</f>
        <v/>
      </c>
      <c r="Q135" s="82"/>
      <c r="R135" s="81" t="str">
        <f>IF(Q135=0,"",IF(Q133&gt;=$R$9,"HABIL","NO HABIL"))</f>
        <v/>
      </c>
      <c r="S135" s="177"/>
      <c r="T135" s="81" t="str">
        <f t="shared" si="100"/>
        <v/>
      </c>
      <c r="U135" s="73" t="str">
        <f>IF(ISERROR(VLOOKUP(N135,POA!$A$2:$F$25,5,0)),"",VLOOKUP(N135,POA!$A$2:$F$25,5,0))</f>
        <v/>
      </c>
      <c r="V135" s="73"/>
      <c r="W135" s="81" t="str">
        <f t="shared" si="101"/>
        <v/>
      </c>
      <c r="X135" s="81"/>
      <c r="Y135" s="179">
        <f t="shared" ref="Y135:Y142" si="104">IF(ISERROR(F135/$Z$9),"",F135/$Z$9)</f>
        <v>3697.1198694194459</v>
      </c>
      <c r="Z135" s="146" t="str">
        <f t="shared" ref="Z135:Z143" si="105">+IF(Y135&lt;$Z$10,"MIPYME","NO CUMPLE")</f>
        <v>MIPYME</v>
      </c>
      <c r="AA135" s="190"/>
      <c r="AB135" s="81" t="str">
        <f t="shared" si="102"/>
        <v/>
      </c>
      <c r="AC135" s="190"/>
      <c r="AD135" s="81" t="str">
        <f t="shared" si="103"/>
        <v/>
      </c>
      <c r="AE135" s="186"/>
    </row>
    <row r="136" spans="2:31" ht="18" customHeight="1" x14ac:dyDescent="0.15">
      <c r="B136" s="71">
        <f t="shared" si="98"/>
        <v>12.299999999999999</v>
      </c>
      <c r="C136" s="136" t="s">
        <v>693</v>
      </c>
      <c r="D136" s="136">
        <v>0.4</v>
      </c>
      <c r="E136" s="70">
        <v>1838757727</v>
      </c>
      <c r="F136" s="70">
        <v>2016668770</v>
      </c>
      <c r="G136" s="70">
        <v>59702156</v>
      </c>
      <c r="H136" s="70">
        <v>87564789</v>
      </c>
      <c r="I136" s="70">
        <f t="shared" si="99"/>
        <v>1929103981</v>
      </c>
      <c r="J136" s="70">
        <v>101299861</v>
      </c>
      <c r="K136" s="70">
        <v>205000</v>
      </c>
      <c r="L136" s="228"/>
      <c r="M136" s="228" t="str">
        <f>IF(ISERROR(VLOOKUP(L136,POA!$A$2:$C$25,3,0)),"",VLOOKUP(L136,POA!$A$2:$C$25,3,0))</f>
        <v/>
      </c>
      <c r="N136" s="73"/>
      <c r="O136" s="73" t="str">
        <f>IF(ISERROR(VLOOKUP(N136,POA!$A$2:$F$25,4,0)),"",VLOOKUP(N136,POA!$A$2:$F$25,4,0))</f>
        <v/>
      </c>
      <c r="P136" s="75" t="str">
        <f>IF(ISERROR(VLOOKUP(L136,POA!$A$2:$C$25,2,0)),"",VLOOKUP(L136,POA!$A$2:$C$25,2,0))</f>
        <v/>
      </c>
      <c r="Q136" s="82"/>
      <c r="R136" s="81" t="str">
        <f>IF(Q136=0,"",IF(Q133&gt;=$R$9,"HABIL","NO HABIL"))</f>
        <v/>
      </c>
      <c r="S136" s="177"/>
      <c r="T136" s="81" t="str">
        <f t="shared" si="100"/>
        <v/>
      </c>
      <c r="U136" s="73" t="str">
        <f>IF(ISERROR(VLOOKUP(N136,POA!$A$2:$F$25,5,0)),"",VLOOKUP(N136,POA!$A$2:$F$25,5,0))</f>
        <v/>
      </c>
      <c r="V136" s="73"/>
      <c r="W136" s="81" t="str">
        <f t="shared" si="101"/>
        <v/>
      </c>
      <c r="X136" s="81"/>
      <c r="Y136" s="179">
        <f t="shared" si="104"/>
        <v>3558.6179107111348</v>
      </c>
      <c r="Z136" s="146" t="str">
        <f t="shared" si="105"/>
        <v>MIPYME</v>
      </c>
      <c r="AA136" s="190"/>
      <c r="AB136" s="81" t="str">
        <f t="shared" si="102"/>
        <v/>
      </c>
      <c r="AC136" s="190"/>
      <c r="AD136" s="81" t="str">
        <f t="shared" si="103"/>
        <v/>
      </c>
      <c r="AE136" s="186"/>
    </row>
    <row r="137" spans="2:31" ht="18" customHeight="1" thickBot="1" x14ac:dyDescent="0.2">
      <c r="B137" s="71" t="str">
        <f t="shared" si="98"/>
        <v/>
      </c>
      <c r="C137" s="136"/>
      <c r="D137" s="136"/>
      <c r="E137" s="70" t="str">
        <f>IF(ISERROR(VLOOKUP(C137,#REF!,2,0)),"",VLOOKUP(C137,#REF!,2,0))</f>
        <v/>
      </c>
      <c r="F137" s="70"/>
      <c r="G137" s="70" t="str">
        <f>IF(ISERROR(VLOOKUP(C137,#REF!,4,0)),"",VLOOKUP(C137,#REF!,4,0))</f>
        <v/>
      </c>
      <c r="H137" s="70"/>
      <c r="I137" s="70">
        <f t="shared" si="99"/>
        <v>0</v>
      </c>
      <c r="J137" s="70"/>
      <c r="K137" s="70"/>
      <c r="L137" s="228"/>
      <c r="M137" s="228" t="str">
        <f>IF(ISERROR(VLOOKUP(L137,POA!$A$2:$C$25,3,0)),"",VLOOKUP(L137,POA!$A$2:$C$25,3,0))</f>
        <v/>
      </c>
      <c r="N137" s="73"/>
      <c r="O137" s="73" t="str">
        <f>IF(ISERROR(VLOOKUP(N137,POA!$A$2:$F$25,4,0)),"",VLOOKUP(N137,POA!$A$2:$F$25,4,0))</f>
        <v/>
      </c>
      <c r="P137" s="75" t="str">
        <f>IF(ISERROR(VLOOKUP(L137,POA!$A$2:$C$25,2,0)),"",VLOOKUP(L137,POA!$A$2:$C$25,2,0))</f>
        <v/>
      </c>
      <c r="Q137" s="82"/>
      <c r="R137" s="81" t="str">
        <f>IF(L137=0,"",IF(Q133&gt;=$R$9,"HABIL","NO HABIL"))</f>
        <v/>
      </c>
      <c r="S137" s="177"/>
      <c r="T137" s="81" t="str">
        <f t="shared" si="100"/>
        <v/>
      </c>
      <c r="U137" s="73" t="str">
        <f>IF(ISERROR(VLOOKUP(N137,POA!$A$2:$F$25,5,0)),"",VLOOKUP(N137,POA!$A$2:$F$25,5,0))</f>
        <v/>
      </c>
      <c r="V137" s="73"/>
      <c r="W137" s="81" t="str">
        <f t="shared" si="101"/>
        <v/>
      </c>
      <c r="X137" s="81"/>
      <c r="Y137" s="179">
        <f t="shared" si="104"/>
        <v>0</v>
      </c>
      <c r="Z137" s="146" t="str">
        <f t="shared" si="105"/>
        <v>MIPYME</v>
      </c>
      <c r="AA137" s="190"/>
      <c r="AB137" s="81" t="str">
        <f t="shared" si="102"/>
        <v/>
      </c>
      <c r="AC137" s="190"/>
      <c r="AD137" s="81" t="str">
        <f t="shared" si="103"/>
        <v/>
      </c>
      <c r="AE137" s="186"/>
    </row>
    <row r="138" spans="2:31" ht="18" hidden="1" customHeight="1" x14ac:dyDescent="0.15">
      <c r="B138" s="71" t="str">
        <f t="shared" si="98"/>
        <v/>
      </c>
      <c r="C138" s="136"/>
      <c r="D138" s="136"/>
      <c r="E138" s="70" t="str">
        <f>IF(ISERROR(VLOOKUP(C138,#REF!,2,0)),"",VLOOKUP(C138,#REF!,2,0))</f>
        <v/>
      </c>
      <c r="F138" s="70"/>
      <c r="G138" s="70" t="str">
        <f>IF(ISERROR(VLOOKUP(C138,#REF!,4,0)),"",VLOOKUP(C138,#REF!,4,0))</f>
        <v/>
      </c>
      <c r="H138" s="70"/>
      <c r="I138" s="70">
        <f t="shared" si="99"/>
        <v>0</v>
      </c>
      <c r="J138" s="70"/>
      <c r="K138" s="70"/>
      <c r="L138" s="228"/>
      <c r="M138" s="228" t="str">
        <f>IF(ISERROR(VLOOKUP(L138,POA!$A$2:$C$25,3,0)),"",VLOOKUP(L138,POA!$A$2:$C$25,3,0))</f>
        <v/>
      </c>
      <c r="N138" s="73"/>
      <c r="O138" s="73" t="str">
        <f>IF(ISERROR(VLOOKUP(N138,POA!$A$2:$F$25,4,0)),"",VLOOKUP(N138,POA!$A$2:$F$25,4,0))</f>
        <v/>
      </c>
      <c r="P138" s="75" t="str">
        <f>IF(ISERROR(VLOOKUP(L138,POA!$A$2:$C$25,2,0)),"",VLOOKUP(L138,POA!$A$2:$C$25,2,0))</f>
        <v/>
      </c>
      <c r="Q138" s="82"/>
      <c r="R138" s="81" t="str">
        <f>IF(L138=0,"",IF(Q133&gt;=$R$9,"HABIL","NO HABIL"))</f>
        <v/>
      </c>
      <c r="S138" s="177"/>
      <c r="T138" s="81" t="str">
        <f t="shared" si="100"/>
        <v/>
      </c>
      <c r="U138" s="73" t="str">
        <f>IF(ISERROR(VLOOKUP(N138,POA!$A$2:$F$25,5,0)),"",VLOOKUP(N138,POA!$A$2:$F$25,5,0))</f>
        <v/>
      </c>
      <c r="V138" s="73"/>
      <c r="W138" s="81" t="str">
        <f t="shared" si="101"/>
        <v/>
      </c>
      <c r="X138" s="81"/>
      <c r="Y138" s="179">
        <f t="shared" si="104"/>
        <v>0</v>
      </c>
      <c r="Z138" s="146" t="str">
        <f t="shared" si="105"/>
        <v>MIPYME</v>
      </c>
      <c r="AA138" s="190"/>
      <c r="AB138" s="81" t="str">
        <f t="shared" si="102"/>
        <v/>
      </c>
      <c r="AC138" s="190"/>
      <c r="AD138" s="81" t="str">
        <f t="shared" si="103"/>
        <v/>
      </c>
      <c r="AE138" s="183"/>
    </row>
    <row r="139" spans="2:31" ht="18" hidden="1" customHeight="1" x14ac:dyDescent="0.15">
      <c r="B139" s="71" t="str">
        <f t="shared" si="98"/>
        <v/>
      </c>
      <c r="C139" s="136"/>
      <c r="D139" s="136"/>
      <c r="E139" s="70" t="str">
        <f>IF(ISERROR(VLOOKUP(C139,#REF!,2,0)),"",VLOOKUP(C139,#REF!,2,0))</f>
        <v/>
      </c>
      <c r="F139" s="70"/>
      <c r="G139" s="70" t="str">
        <f>IF(ISERROR(VLOOKUP(C139,#REF!,4,0)),"",VLOOKUP(C139,#REF!,4,0))</f>
        <v/>
      </c>
      <c r="H139" s="70"/>
      <c r="I139" s="70">
        <f t="shared" si="99"/>
        <v>0</v>
      </c>
      <c r="J139" s="70"/>
      <c r="K139" s="70"/>
      <c r="L139" s="228"/>
      <c r="M139" s="228" t="str">
        <f>IF(ISERROR(VLOOKUP(L139,POA!$A$2:$C$25,3,0)),"",VLOOKUP(L139,POA!$A$2:$C$25,3,0))</f>
        <v/>
      </c>
      <c r="N139" s="73"/>
      <c r="O139" s="73" t="str">
        <f>IF(ISERROR(VLOOKUP(N139,POA!$A$2:$F$25,4,0)),"",VLOOKUP(N139,POA!$A$2:$F$25,4,0))</f>
        <v/>
      </c>
      <c r="P139" s="75" t="str">
        <f>IF(ISERROR(VLOOKUP(L139,POA!$A$2:$C$25,2,0)),"",VLOOKUP(L139,POA!$A$2:$C$25,2,0))</f>
        <v/>
      </c>
      <c r="Q139" s="82"/>
      <c r="R139" s="81" t="str">
        <f>IF(L139=0,"",IF(Q133&gt;=$R$9,"HABIL","NO HABIL"))</f>
        <v/>
      </c>
      <c r="S139" s="177"/>
      <c r="T139" s="81" t="str">
        <f t="shared" si="100"/>
        <v/>
      </c>
      <c r="U139" s="73" t="str">
        <f>IF(ISERROR(VLOOKUP(N139,POA!$A$2:$F$25,5,0)),"",VLOOKUP(N139,POA!$A$2:$F$25,5,0))</f>
        <v/>
      </c>
      <c r="V139" s="73"/>
      <c r="W139" s="81" t="str">
        <f t="shared" si="101"/>
        <v/>
      </c>
      <c r="X139" s="81"/>
      <c r="Y139" s="179">
        <f t="shared" si="104"/>
        <v>0</v>
      </c>
      <c r="Z139" s="146" t="str">
        <f t="shared" si="105"/>
        <v>MIPYME</v>
      </c>
      <c r="AA139" s="190"/>
      <c r="AB139" s="81" t="str">
        <f t="shared" si="102"/>
        <v/>
      </c>
      <c r="AC139" s="190"/>
      <c r="AD139" s="81" t="str">
        <f t="shared" si="103"/>
        <v/>
      </c>
      <c r="AE139" s="186"/>
    </row>
    <row r="140" spans="2:31" ht="18" hidden="1" customHeight="1" x14ac:dyDescent="0.15">
      <c r="B140" s="71" t="str">
        <f>IF(C140="","",B139+0.1)</f>
        <v/>
      </c>
      <c r="C140" s="136"/>
      <c r="D140" s="136"/>
      <c r="E140" s="70" t="str">
        <f>IF(ISERROR(VLOOKUP(C140,#REF!,2,0)),"",VLOOKUP(C140,#REF!,2,0))</f>
        <v/>
      </c>
      <c r="F140" s="70"/>
      <c r="G140" s="70" t="str">
        <f>IF(ISERROR(VLOOKUP(C140,#REF!,4,0)),"",VLOOKUP(C140,#REF!,4,0))</f>
        <v/>
      </c>
      <c r="H140" s="70"/>
      <c r="I140" s="70">
        <f>IF(ISERROR(F140-H140),"",F140-H140)</f>
        <v>0</v>
      </c>
      <c r="J140" s="70"/>
      <c r="K140" s="70"/>
      <c r="L140" s="228"/>
      <c r="M140" s="228" t="str">
        <f>IF(ISERROR(VLOOKUP(L140,POA!$A$2:$C$25,3,0)),"",VLOOKUP(L140,POA!$A$2:$C$25,3,0))</f>
        <v/>
      </c>
      <c r="N140" s="73"/>
      <c r="O140" s="73" t="str">
        <f>IF(ISERROR(VLOOKUP(N140,POA!$A$2:$F$25,4,0)),"",VLOOKUP(N140,POA!$A$2:$F$25,4,0))</f>
        <v/>
      </c>
      <c r="P140" s="75" t="str">
        <f>IF(ISERROR(VLOOKUP(L140,POA!$A$2:$C$25,2,0)),"",VLOOKUP(L140,POA!$A$2:$C$25,2,0))</f>
        <v/>
      </c>
      <c r="Q140" s="82"/>
      <c r="R140" s="81" t="str">
        <f>IF(L140=0,"",IF(Q133&gt;=$R$9,"HABIL","NO HABIL"))</f>
        <v/>
      </c>
      <c r="S140" s="177"/>
      <c r="T140" s="81" t="str">
        <f t="shared" si="100"/>
        <v/>
      </c>
      <c r="U140" s="73" t="str">
        <f>IF(ISERROR(VLOOKUP(N140,POA!$A$2:$F$25,5,0)),"",VLOOKUP(N140,POA!$A$2:$F$25,5,0))</f>
        <v/>
      </c>
      <c r="V140" s="73"/>
      <c r="W140" s="81" t="str">
        <f t="shared" si="101"/>
        <v/>
      </c>
      <c r="X140" s="81"/>
      <c r="Y140" s="179">
        <f t="shared" si="104"/>
        <v>0</v>
      </c>
      <c r="Z140" s="146" t="str">
        <f t="shared" si="105"/>
        <v>MIPYME</v>
      </c>
      <c r="AA140" s="190"/>
      <c r="AB140" s="81" t="str">
        <f t="shared" si="102"/>
        <v/>
      </c>
      <c r="AC140" s="190"/>
      <c r="AD140" s="81" t="str">
        <f t="shared" si="103"/>
        <v/>
      </c>
      <c r="AE140" s="186"/>
    </row>
    <row r="141" spans="2:31" ht="18" hidden="1" customHeight="1" x14ac:dyDescent="0.15">
      <c r="B141" s="71" t="str">
        <f>IF(C141="","",B140+0.1)</f>
        <v/>
      </c>
      <c r="C141" s="136"/>
      <c r="D141" s="136"/>
      <c r="E141" s="70" t="str">
        <f>IF(ISERROR(VLOOKUP(C141,#REF!,2,0)),"",VLOOKUP(C141,#REF!,2,0))</f>
        <v/>
      </c>
      <c r="F141" s="70"/>
      <c r="G141" s="70" t="str">
        <f>IF(ISERROR(VLOOKUP(C141,#REF!,4,0)),"",VLOOKUP(C141,#REF!,4,0))</f>
        <v/>
      </c>
      <c r="H141" s="70"/>
      <c r="I141" s="70">
        <f>IF(ISERROR(F141-H141),"",F141-H141)</f>
        <v>0</v>
      </c>
      <c r="J141" s="70"/>
      <c r="K141" s="70"/>
      <c r="L141" s="228"/>
      <c r="M141" s="228" t="str">
        <f>IF(ISERROR(VLOOKUP(L141,POA!$A$2:$C$25,3,0)),"",VLOOKUP(L141,POA!$A$2:$C$25,3,0))</f>
        <v/>
      </c>
      <c r="N141" s="73"/>
      <c r="O141" s="73" t="str">
        <f>IF(ISERROR(VLOOKUP(N141,POA!$A$2:$F$25,4,0)),"",VLOOKUP(N141,POA!$A$2:$F$25,4,0))</f>
        <v/>
      </c>
      <c r="P141" s="75" t="str">
        <f>IF(ISERROR(VLOOKUP(L141,POA!$A$2:$C$25,2,0)),"",VLOOKUP(L141,POA!$A$2:$C$25,2,0))</f>
        <v/>
      </c>
      <c r="Q141" s="82"/>
      <c r="R141" s="81" t="str">
        <f>IF(L141=0,"",IF(Q133&gt;=$R$9,"HABIL","NO HABIL"))</f>
        <v/>
      </c>
      <c r="S141" s="177"/>
      <c r="T141" s="81" t="str">
        <f t="shared" si="100"/>
        <v/>
      </c>
      <c r="U141" s="73" t="str">
        <f>IF(ISERROR(VLOOKUP(N141,POA!$A$2:$F$25,5,0)),"",VLOOKUP(N141,POA!$A$2:$F$25,5,0))</f>
        <v/>
      </c>
      <c r="V141" s="73"/>
      <c r="W141" s="81" t="str">
        <f t="shared" si="101"/>
        <v/>
      </c>
      <c r="X141" s="81"/>
      <c r="Y141" s="179">
        <f t="shared" si="104"/>
        <v>0</v>
      </c>
      <c r="Z141" s="146" t="str">
        <f t="shared" si="105"/>
        <v>MIPYME</v>
      </c>
      <c r="AA141" s="190"/>
      <c r="AB141" s="81" t="str">
        <f t="shared" si="102"/>
        <v/>
      </c>
      <c r="AC141" s="190"/>
      <c r="AD141" s="81" t="str">
        <f t="shared" si="103"/>
        <v/>
      </c>
      <c r="AE141" s="183"/>
    </row>
    <row r="142" spans="2:31" ht="18" hidden="1" customHeight="1" x14ac:dyDescent="0.15">
      <c r="B142" s="71" t="str">
        <f>IF(C142="","",B141+0.1)</f>
        <v/>
      </c>
      <c r="C142" s="136"/>
      <c r="D142" s="136"/>
      <c r="E142" s="70" t="str">
        <f>IF(ISERROR(VLOOKUP(C142,#REF!,2,0)),"",VLOOKUP(C142,#REF!,2,0))</f>
        <v/>
      </c>
      <c r="F142" s="70"/>
      <c r="G142" s="70" t="str">
        <f>IF(ISERROR(VLOOKUP(C142,#REF!,4,0)),"",VLOOKUP(C142,#REF!,4,0))</f>
        <v/>
      </c>
      <c r="H142" s="70"/>
      <c r="I142" s="70">
        <f>IF(ISERROR(F142-H142),"",F142-H142)</f>
        <v>0</v>
      </c>
      <c r="J142" s="70"/>
      <c r="K142" s="70"/>
      <c r="L142" s="228"/>
      <c r="M142" s="228" t="str">
        <f>IF(ISERROR(VLOOKUP(L142,POA!$A$2:$C$25,3,0)),"",VLOOKUP(L142,POA!$A$2:$C$25,3,0))</f>
        <v/>
      </c>
      <c r="N142" s="73"/>
      <c r="O142" s="73" t="str">
        <f>IF(ISERROR(VLOOKUP(N142,POA!$A$2:$F$25,4,0)),"",VLOOKUP(N142,POA!$A$2:$F$25,4,0))</f>
        <v/>
      </c>
      <c r="P142" s="75" t="str">
        <f>IF(ISERROR(VLOOKUP(L142,POA!$A$2:$C$25,2,0)),"",VLOOKUP(L142,POA!$A$2:$C$25,2,0))</f>
        <v/>
      </c>
      <c r="Q142" s="82"/>
      <c r="R142" s="81" t="str">
        <f>IF(L142=0,"",IF(Q133&gt;=$R$9,"HABIL","NO HABIL"))</f>
        <v/>
      </c>
      <c r="S142" s="177"/>
      <c r="T142" s="81" t="str">
        <f t="shared" si="100"/>
        <v/>
      </c>
      <c r="U142" s="73" t="str">
        <f>IF(ISERROR(VLOOKUP(N142,POA!$A$2:$F$25,5,0)),"",VLOOKUP(N142,POA!$A$2:$F$25,5,0))</f>
        <v/>
      </c>
      <c r="V142" s="73"/>
      <c r="W142" s="81" t="str">
        <f t="shared" si="101"/>
        <v/>
      </c>
      <c r="X142" s="81"/>
      <c r="Y142" s="179">
        <f t="shared" si="104"/>
        <v>0</v>
      </c>
      <c r="Z142" s="146" t="str">
        <f t="shared" si="105"/>
        <v>MIPYME</v>
      </c>
      <c r="AA142" s="190"/>
      <c r="AB142" s="81" t="str">
        <f t="shared" si="102"/>
        <v/>
      </c>
      <c r="AC142" s="190"/>
      <c r="AD142" s="81" t="str">
        <f t="shared" si="103"/>
        <v/>
      </c>
      <c r="AE142" s="183"/>
    </row>
    <row r="143" spans="2:31" ht="18" hidden="1" customHeight="1" thickBot="1" x14ac:dyDescent="0.2">
      <c r="B143" s="111" t="str">
        <f>IF(C143="","",B142+0.1)</f>
        <v/>
      </c>
      <c r="C143" s="137"/>
      <c r="D143" s="137"/>
      <c r="E143" s="74" t="str">
        <f>IF(ISERROR(VLOOKUP(C143,#REF!,2,0)),"",VLOOKUP(C143,#REF!,2,0))</f>
        <v/>
      </c>
      <c r="F143" s="74"/>
      <c r="G143" s="74" t="str">
        <f>IF(ISERROR(VLOOKUP(C143,#REF!,4,0)),"",VLOOKUP(C143,#REF!,4,0))</f>
        <v/>
      </c>
      <c r="H143" s="74"/>
      <c r="I143" s="74">
        <f>IF(ISERROR(F143-H143),"",F143-H143)</f>
        <v>0</v>
      </c>
      <c r="J143" s="74"/>
      <c r="K143" s="74"/>
      <c r="L143" s="229"/>
      <c r="M143" s="229" t="str">
        <f>IF(ISERROR(VLOOKUP(L143,POA!$A$2:$C$25,3,0)),"",VLOOKUP(L143,POA!$A$2:$C$25,3,0))</f>
        <v/>
      </c>
      <c r="N143" s="88"/>
      <c r="O143" s="88" t="str">
        <f>IF(ISERROR(VLOOKUP(N143,POA!$A$2:$F$25,4,0)),"",VLOOKUP(N143,POA!$A$2:$F$25,4,0))</f>
        <v/>
      </c>
      <c r="P143" s="80" t="str">
        <f>IF(ISERROR(VLOOKUP(L143,POA!$A$2:$C$25,2,0)),"",VLOOKUP(L143,POA!$A$2:$C$25,2,0))</f>
        <v/>
      </c>
      <c r="Q143" s="90"/>
      <c r="R143" s="89" t="str">
        <f>IF(L143=0,"",IF(Q133&gt;=$R$9,"HABIL","NO HABIL"))</f>
        <v/>
      </c>
      <c r="S143" s="178"/>
      <c r="T143" s="89" t="str">
        <f t="shared" si="100"/>
        <v/>
      </c>
      <c r="U143" s="88" t="str">
        <f>IF(ISERROR(VLOOKUP(N143,POA!$A$2:$F$25,5,0)),"",VLOOKUP(N143,POA!$A$2:$F$25,5,0))</f>
        <v/>
      </c>
      <c r="V143" s="88"/>
      <c r="W143" s="89" t="str">
        <f t="shared" si="101"/>
        <v/>
      </c>
      <c r="X143" s="89"/>
      <c r="Y143" s="181">
        <f>IF(ISERROR(F143/$Z$9),"",F143/$Z$9)</f>
        <v>0</v>
      </c>
      <c r="Z143" s="147" t="str">
        <f t="shared" si="105"/>
        <v>MIPYME</v>
      </c>
      <c r="AA143" s="191"/>
      <c r="AB143" s="89" t="str">
        <f t="shared" si="102"/>
        <v/>
      </c>
      <c r="AC143" s="191"/>
      <c r="AD143" s="89" t="str">
        <f t="shared" si="103"/>
        <v/>
      </c>
      <c r="AE143" s="184"/>
    </row>
    <row r="144" spans="2:31" ht="18" customHeight="1" x14ac:dyDescent="0.15">
      <c r="B144" s="83">
        <v>13</v>
      </c>
      <c r="C144" s="84" t="s">
        <v>695</v>
      </c>
      <c r="D144" s="135">
        <f>IF(SUM(D145:D154)=0,"",SUM(D145:D154))</f>
        <v>1</v>
      </c>
      <c r="E144" s="85">
        <f>SUM(E145:E154)</f>
        <v>3184170600</v>
      </c>
      <c r="F144" s="85">
        <f>SUM(F145:F154)</f>
        <v>3543508766</v>
      </c>
      <c r="G144" s="85">
        <f>SUM(G145:G154)</f>
        <v>557057400</v>
      </c>
      <c r="H144" s="85">
        <f>SUM(H145:H154)</f>
        <v>764888897</v>
      </c>
      <c r="I144" s="85">
        <f>+F144-H144</f>
        <v>2778619869</v>
      </c>
      <c r="J144" s="85">
        <f>SUM(J145:J154)</f>
        <v>204187195</v>
      </c>
      <c r="K144" s="85">
        <f>SUM(K145:K154)</f>
        <v>1638691</v>
      </c>
      <c r="L144" s="78">
        <v>1</v>
      </c>
      <c r="M144" s="78">
        <f>IF(ISERROR(VLOOKUP(L144,POA!$A$2:$C$25,3,0)),"",VLOOKUP(L144,POA!$A$2:$C$25,3,0))</f>
        <v>3</v>
      </c>
      <c r="N144" s="138" t="s">
        <v>229</v>
      </c>
      <c r="O144" s="78">
        <f>+SUM(O145:O154)</f>
        <v>0</v>
      </c>
      <c r="P144" s="79">
        <f>IF(ISERROR(VLOOKUP(L144,POA!$A$2:$C$25,2,0)),"",VLOOKUP(L144,POA!$A$2:$C$25,2,0))</f>
        <v>4167150295</v>
      </c>
      <c r="Q144" s="85">
        <f>SUM(E144/G144)</f>
        <v>5.7160547548600915</v>
      </c>
      <c r="R144" s="86" t="str">
        <f>IF(Q144=0,"",IF(Q144&gt;=$R$9,"HABIL","NO HABIL"))</f>
        <v>HABIL</v>
      </c>
      <c r="S144" s="176">
        <f>SUM(H144/F144)</f>
        <v>0.21585635806495421</v>
      </c>
      <c r="T144" s="86" t="str">
        <f>IF(S144=0,"",IF(S144&lt;=$T$9,"HABIL","NO HABIL"))</f>
        <v>HABIL</v>
      </c>
      <c r="U144" s="78">
        <f>+SUM(U145:U154)</f>
        <v>0</v>
      </c>
      <c r="V144" s="87">
        <f>SUM(J144/K144)</f>
        <v>124.60384233513213</v>
      </c>
      <c r="W144" s="86" t="str">
        <f>IF(V144=0,"",IF(V144&gt;=$W$9,"HABIL","NO HABIL"))</f>
        <v>HABIL</v>
      </c>
      <c r="X144" s="86" t="str">
        <f>IF(R144=0,"",IF(R144="NO HABIL","NO HABIL",IF(T144="NO HABIL","NO HABIL",IF(W144="NO HABIL","NO HABIL",IF(W144="NO HABIL","NO HABIL","HABIL")))))</f>
        <v>HABIL</v>
      </c>
      <c r="Y144" s="180"/>
      <c r="Z144" s="145"/>
      <c r="AA144" s="176">
        <f>SUM(J144/I144)</f>
        <v>7.3485112979302603E-2</v>
      </c>
      <c r="AB144" s="86" t="str">
        <f>IF(AA144=0,"",IF(AA144&gt;=$AB$9,"HABIL","NO HABIL"))</f>
        <v>HABIL</v>
      </c>
      <c r="AC144" s="176">
        <f>SUM(J144/F144)</f>
        <v>5.762288411959865E-2</v>
      </c>
      <c r="AD144" s="86" t="str">
        <f>IF(AC144=0,"",IF(AC144&gt;=$AD$9,"HABIL","NO HABIL"))</f>
        <v>HABIL</v>
      </c>
      <c r="AE144" s="182" t="str">
        <f>IF(AB144=0,"",IF(AB144="NO HABIL","NO HABIL",IF(AD144="NO HABIL","NO HABIL",IF(AD144="NO HABIL","NO HABIL","HABIL"))))</f>
        <v>HABIL</v>
      </c>
    </row>
    <row r="145" spans="2:31" ht="18" customHeight="1" x14ac:dyDescent="0.15">
      <c r="B145" s="71">
        <f t="shared" ref="B145:B150" si="106">IF(C145="","",B144+0.1)</f>
        <v>13.1</v>
      </c>
      <c r="C145" s="268" t="s">
        <v>694</v>
      </c>
      <c r="D145" s="268">
        <v>0.33</v>
      </c>
      <c r="E145" s="269">
        <f>IF(ISERROR(VLOOKUP(C145,[1]TD!$4:$65536,2,0)),"",VLOOKUP(C145,[1]TD!$4:$65536,2,0))</f>
        <v>2438502512</v>
      </c>
      <c r="F145" s="269">
        <f>IF(ISERROR(VLOOKUP(C145,[1]TD!$4:$65536,3,0)),"",VLOOKUP(C145,[1]TD!$4:$65536,3,0))</f>
        <v>2458002512</v>
      </c>
      <c r="G145" s="269">
        <f>IF(ISERROR(VLOOKUP(C145,[1]TD!$4:$65536,4,0)),"",VLOOKUP(C145,[1]TD!$4:$65536,4,0))</f>
        <v>410044353</v>
      </c>
      <c r="H145" s="269">
        <f>IF(ISERROR(VLOOKUP(C145,[1]TD!$4:$65536,5,0)),"",VLOOKUP(C145,[1]TD!$4:$65536,5,0))</f>
        <v>520885643</v>
      </c>
      <c r="I145" s="269">
        <f t="shared" ref="I145:I146" si="107">IF(ISERROR(F145-H145),"",F145-H145)</f>
        <v>1937116869</v>
      </c>
      <c r="J145" s="269">
        <f>IF(ISERROR(VLOOKUP(C145,[1]TD!$4:$65536,6,0)),"",VLOOKUP(C145,[1]TD!$4:$65536,6,0))</f>
        <v>115402195</v>
      </c>
      <c r="K145" s="269">
        <f>IF(ISERROR(VLOOKUP(C145,[1]TD!$4:$65536,7,0)),"",VLOOKUP(C145,[1]TD!$4:$65536,7,0))</f>
        <v>14691</v>
      </c>
      <c r="L145" s="230"/>
      <c r="M145" s="230" t="str">
        <f>IF(ISERROR(VLOOKUP(L145,POA!$A$2:$C$25,3,0)),"",VLOOKUP(L145,POA!$A$2:$C$25,3,0))</f>
        <v/>
      </c>
      <c r="N145" s="73" t="s">
        <v>229</v>
      </c>
      <c r="O145" s="73" t="str">
        <f>IF(ISERROR(VLOOKUP(N145,POA!$A$2:$F$25,4,0)),"",VLOOKUP(N145,POA!$A$2:$F$25,4,0))</f>
        <v/>
      </c>
      <c r="P145" s="75" t="str">
        <f>IF(ISERROR(VLOOKUP(L145,POA!$A$2:$C$25,2,0)),"",VLOOKUP(L145,POA!$A$2:$C$25,2,0))</f>
        <v/>
      </c>
      <c r="Q145" s="82"/>
      <c r="R145" s="81" t="str">
        <f>IF(Q145=0,"",IF(Q144&gt;=$R$9,"HABIL","NO HABIL"))</f>
        <v/>
      </c>
      <c r="S145" s="177"/>
      <c r="T145" s="81" t="str">
        <f t="shared" ref="T145:T154" si="108">IF(S145=0,"",IF(S145&lt;=$T$9,"HABIL","NO HABIL"))</f>
        <v/>
      </c>
      <c r="U145" s="73" t="str">
        <f>IF(ISERROR(VLOOKUP(N145,POA!$A$2:$F$25,5,0)),"",VLOOKUP(N145,POA!$A$2:$F$25,5,0))</f>
        <v/>
      </c>
      <c r="V145" s="73"/>
      <c r="W145" s="81" t="str">
        <f t="shared" ref="W145:W154" si="109">IF(V145=0,"",IF(V145&gt;=$W$9,"HABIL","NO HABIL"))</f>
        <v/>
      </c>
      <c r="X145" s="81"/>
      <c r="Y145" s="179">
        <f>IF(ISERROR(F145/$Z$9),"",F145/$Z$9)</f>
        <v>4337.3963508028937</v>
      </c>
      <c r="Z145" s="146" t="str">
        <f>+IF(Y145&lt;$Z$10,"MIPYME","NO CUMPLE")</f>
        <v>MIPYME</v>
      </c>
      <c r="AA145" s="190"/>
      <c r="AB145" s="81" t="str">
        <f t="shared" ref="AB145:AB154" si="110">IF(AA145=0,"",IF(AA145&gt;=$AB$9,"HABIL","NO HABIL"))</f>
        <v/>
      </c>
      <c r="AC145" s="190"/>
      <c r="AD145" s="81" t="str">
        <f t="shared" ref="AD145:AD154" si="111">IF(AC145=0,"",IF(AC145&gt;=$AD$9,"HABIL","NO HABIL"))</f>
        <v/>
      </c>
      <c r="AE145" s="185"/>
    </row>
    <row r="146" spans="2:31" ht="18" customHeight="1" x14ac:dyDescent="0.15">
      <c r="B146" s="71">
        <f t="shared" si="106"/>
        <v>13.2</v>
      </c>
      <c r="C146" s="268" t="s">
        <v>696</v>
      </c>
      <c r="D146" s="268">
        <v>0.33</v>
      </c>
      <c r="E146" s="269">
        <v>50000000</v>
      </c>
      <c r="F146" s="269">
        <v>50000000</v>
      </c>
      <c r="G146" s="269">
        <v>0</v>
      </c>
      <c r="H146" s="269">
        <v>0</v>
      </c>
      <c r="I146" s="269">
        <f t="shared" si="107"/>
        <v>50000000</v>
      </c>
      <c r="J146" s="269">
        <v>0</v>
      </c>
      <c r="K146" s="269">
        <v>0</v>
      </c>
      <c r="L146" s="228"/>
      <c r="M146" s="228" t="str">
        <f>IF(ISERROR(VLOOKUP(L146,POA!$A$2:$C$25,3,0)),"",VLOOKUP(L146,POA!$A$2:$C$25,3,0))</f>
        <v/>
      </c>
      <c r="N146" s="73" t="s">
        <v>229</v>
      </c>
      <c r="O146" s="73" t="str">
        <f>IF(ISERROR(VLOOKUP(N146,POA!$A$2:$F$25,4,0)),"",VLOOKUP(N146,POA!$A$2:$F$25,4,0))</f>
        <v/>
      </c>
      <c r="P146" s="75" t="str">
        <f>IF(ISERROR(VLOOKUP(L146,POA!$A$2:$C$25,2,0)),"",VLOOKUP(L146,POA!$A$2:$C$25,2,0))</f>
        <v/>
      </c>
      <c r="Q146" s="82"/>
      <c r="R146" s="81" t="str">
        <f>IF(Q146=0,"",IF(Q144&gt;=$R$9,"HABIL","NO HABIL"))</f>
        <v/>
      </c>
      <c r="S146" s="177"/>
      <c r="T146" s="81" t="str">
        <f t="shared" si="108"/>
        <v/>
      </c>
      <c r="U146" s="73" t="str">
        <f>IF(ISERROR(VLOOKUP(N146,POA!$A$2:$F$25,5,0)),"",VLOOKUP(N146,POA!$A$2:$F$25,5,0))</f>
        <v/>
      </c>
      <c r="V146" s="73"/>
      <c r="W146" s="81" t="str">
        <f t="shared" si="109"/>
        <v/>
      </c>
      <c r="X146" s="81"/>
      <c r="Y146" s="179">
        <f t="shared" ref="Y146:Y153" si="112">IF(ISERROR(F146/$Z$9),"",F146/$Z$9)</f>
        <v>88.230104111522849</v>
      </c>
      <c r="Z146" s="146" t="str">
        <f t="shared" ref="Z146:Z154" si="113">+IF(Y146&lt;$Z$10,"MIPYME","NO CUMPLE")</f>
        <v>MIPYME</v>
      </c>
      <c r="AA146" s="190"/>
      <c r="AB146" s="81" t="str">
        <f t="shared" si="110"/>
        <v/>
      </c>
      <c r="AC146" s="190"/>
      <c r="AD146" s="81" t="str">
        <f t="shared" si="111"/>
        <v/>
      </c>
      <c r="AE146" s="186"/>
    </row>
    <row r="147" spans="2:31" ht="18" customHeight="1" x14ac:dyDescent="0.15">
      <c r="B147" s="71">
        <f t="shared" si="106"/>
        <v>13.299999999999999</v>
      </c>
      <c r="C147" s="136" t="s">
        <v>697</v>
      </c>
      <c r="D147" s="136">
        <v>0.34</v>
      </c>
      <c r="E147" s="70">
        <v>695668088</v>
      </c>
      <c r="F147" s="70">
        <v>1035506254</v>
      </c>
      <c r="G147" s="70">
        <v>147013047</v>
      </c>
      <c r="H147" s="70">
        <v>244003254</v>
      </c>
      <c r="I147" s="70">
        <f t="shared" ref="I147:I150" si="114">IF(ISERROR(F147-H147),"",F147-H147)</f>
        <v>791503000</v>
      </c>
      <c r="J147" s="70">
        <v>88785000</v>
      </c>
      <c r="K147" s="70">
        <v>1624000</v>
      </c>
      <c r="L147" s="228"/>
      <c r="M147" s="228" t="str">
        <f>IF(ISERROR(VLOOKUP(L147,POA!$A$2:$C$25,3,0)),"",VLOOKUP(L147,POA!$A$2:$C$25,3,0))</f>
        <v/>
      </c>
      <c r="N147" s="73"/>
      <c r="O147" s="73" t="str">
        <f>IF(ISERROR(VLOOKUP(N147,POA!$A$2:$F$25,4,0)),"",VLOOKUP(N147,POA!$A$2:$F$25,4,0))</f>
        <v/>
      </c>
      <c r="P147" s="75" t="str">
        <f>IF(ISERROR(VLOOKUP(L147,POA!$A$2:$C$25,2,0)),"",VLOOKUP(L147,POA!$A$2:$C$25,2,0))</f>
        <v/>
      </c>
      <c r="Q147" s="82"/>
      <c r="R147" s="81" t="str">
        <f>IF(Q147=0,"",IF(Q144&gt;=$R$9,"HABIL","NO HABIL"))</f>
        <v/>
      </c>
      <c r="S147" s="177"/>
      <c r="T147" s="81" t="str">
        <f t="shared" si="108"/>
        <v/>
      </c>
      <c r="U147" s="73" t="str">
        <f>IF(ISERROR(VLOOKUP(N147,POA!$A$2:$F$25,5,0)),"",VLOOKUP(N147,POA!$A$2:$F$25,5,0))</f>
        <v/>
      </c>
      <c r="V147" s="73"/>
      <c r="W147" s="81" t="str">
        <f t="shared" si="109"/>
        <v/>
      </c>
      <c r="X147" s="81"/>
      <c r="Y147" s="179">
        <f t="shared" si="112"/>
        <v>1827.2564919710605</v>
      </c>
      <c r="Z147" s="146" t="str">
        <f t="shared" si="113"/>
        <v>MIPYME</v>
      </c>
      <c r="AA147" s="190"/>
      <c r="AB147" s="81" t="str">
        <f t="shared" si="110"/>
        <v/>
      </c>
      <c r="AC147" s="190"/>
      <c r="AD147" s="81" t="str">
        <f t="shared" si="111"/>
        <v/>
      </c>
      <c r="AE147" s="186"/>
    </row>
    <row r="148" spans="2:31" ht="18" customHeight="1" thickBot="1" x14ac:dyDescent="0.2">
      <c r="B148" s="71" t="str">
        <f t="shared" si="106"/>
        <v/>
      </c>
      <c r="C148" s="136"/>
      <c r="D148" s="136"/>
      <c r="E148" s="70" t="str">
        <f>IF(ISERROR(VLOOKUP(C148,#REF!,2,0)),"",VLOOKUP(C148,#REF!,2,0))</f>
        <v/>
      </c>
      <c r="F148" s="70"/>
      <c r="G148" s="70" t="str">
        <f>IF(ISERROR(VLOOKUP(C148,#REF!,4,0)),"",VLOOKUP(C148,#REF!,4,0))</f>
        <v/>
      </c>
      <c r="H148" s="70"/>
      <c r="I148" s="70">
        <f t="shared" si="114"/>
        <v>0</v>
      </c>
      <c r="J148" s="70"/>
      <c r="K148" s="70"/>
      <c r="L148" s="228"/>
      <c r="M148" s="228" t="str">
        <f>IF(ISERROR(VLOOKUP(L148,POA!$A$2:$C$25,3,0)),"",VLOOKUP(L148,POA!$A$2:$C$25,3,0))</f>
        <v/>
      </c>
      <c r="N148" s="73"/>
      <c r="O148" s="73" t="str">
        <f>IF(ISERROR(VLOOKUP(N148,POA!$A$2:$F$25,4,0)),"",VLOOKUP(N148,POA!$A$2:$F$25,4,0))</f>
        <v/>
      </c>
      <c r="P148" s="75" t="str">
        <f>IF(ISERROR(VLOOKUP(L148,POA!$A$2:$C$25,2,0)),"",VLOOKUP(L148,POA!$A$2:$C$25,2,0))</f>
        <v/>
      </c>
      <c r="Q148" s="82"/>
      <c r="R148" s="81" t="str">
        <f>IF(L148=0,"",IF(Q144&gt;=$R$9,"HABIL","NO HABIL"))</f>
        <v/>
      </c>
      <c r="S148" s="177"/>
      <c r="T148" s="81" t="str">
        <f t="shared" si="108"/>
        <v/>
      </c>
      <c r="U148" s="73" t="str">
        <f>IF(ISERROR(VLOOKUP(N148,POA!$A$2:$F$25,5,0)),"",VLOOKUP(N148,POA!$A$2:$F$25,5,0))</f>
        <v/>
      </c>
      <c r="V148" s="73"/>
      <c r="W148" s="81" t="str">
        <f t="shared" si="109"/>
        <v/>
      </c>
      <c r="X148" s="81"/>
      <c r="Y148" s="179">
        <f t="shared" si="112"/>
        <v>0</v>
      </c>
      <c r="Z148" s="146" t="str">
        <f t="shared" si="113"/>
        <v>MIPYME</v>
      </c>
      <c r="AA148" s="190"/>
      <c r="AB148" s="81" t="str">
        <f t="shared" si="110"/>
        <v/>
      </c>
      <c r="AC148" s="190"/>
      <c r="AD148" s="81" t="str">
        <f t="shared" si="111"/>
        <v/>
      </c>
      <c r="AE148" s="186"/>
    </row>
    <row r="149" spans="2:31" ht="18" hidden="1" customHeight="1" x14ac:dyDescent="0.15">
      <c r="B149" s="71" t="str">
        <f t="shared" si="106"/>
        <v/>
      </c>
      <c r="C149" s="136"/>
      <c r="D149" s="136"/>
      <c r="E149" s="70" t="str">
        <f>IF(ISERROR(VLOOKUP(C149,#REF!,2,0)),"",VLOOKUP(C149,#REF!,2,0))</f>
        <v/>
      </c>
      <c r="F149" s="70"/>
      <c r="G149" s="70" t="str">
        <f>IF(ISERROR(VLOOKUP(C149,#REF!,4,0)),"",VLOOKUP(C149,#REF!,4,0))</f>
        <v/>
      </c>
      <c r="H149" s="70"/>
      <c r="I149" s="70">
        <f t="shared" si="114"/>
        <v>0</v>
      </c>
      <c r="J149" s="70"/>
      <c r="K149" s="70"/>
      <c r="L149" s="228"/>
      <c r="M149" s="228" t="str">
        <f>IF(ISERROR(VLOOKUP(L149,POA!$A$2:$C$25,3,0)),"",VLOOKUP(L149,POA!$A$2:$C$25,3,0))</f>
        <v/>
      </c>
      <c r="N149" s="73"/>
      <c r="O149" s="73" t="str">
        <f>IF(ISERROR(VLOOKUP(N149,POA!$A$2:$F$25,4,0)),"",VLOOKUP(N149,POA!$A$2:$F$25,4,0))</f>
        <v/>
      </c>
      <c r="P149" s="75" t="str">
        <f>IF(ISERROR(VLOOKUP(L149,POA!$A$2:$C$25,2,0)),"",VLOOKUP(L149,POA!$A$2:$C$25,2,0))</f>
        <v/>
      </c>
      <c r="Q149" s="82"/>
      <c r="R149" s="81" t="str">
        <f>IF(L149=0,"",IF(Q144&gt;=$R$9,"HABIL","NO HABIL"))</f>
        <v/>
      </c>
      <c r="S149" s="177"/>
      <c r="T149" s="81" t="str">
        <f t="shared" si="108"/>
        <v/>
      </c>
      <c r="U149" s="73" t="str">
        <f>IF(ISERROR(VLOOKUP(N149,POA!$A$2:$F$25,5,0)),"",VLOOKUP(N149,POA!$A$2:$F$25,5,0))</f>
        <v/>
      </c>
      <c r="V149" s="73"/>
      <c r="W149" s="81" t="str">
        <f t="shared" si="109"/>
        <v/>
      </c>
      <c r="X149" s="81"/>
      <c r="Y149" s="179">
        <f t="shared" si="112"/>
        <v>0</v>
      </c>
      <c r="Z149" s="146" t="str">
        <f t="shared" si="113"/>
        <v>MIPYME</v>
      </c>
      <c r="AA149" s="190"/>
      <c r="AB149" s="81" t="str">
        <f t="shared" si="110"/>
        <v/>
      </c>
      <c r="AC149" s="190"/>
      <c r="AD149" s="81" t="str">
        <f t="shared" si="111"/>
        <v/>
      </c>
      <c r="AE149" s="183"/>
    </row>
    <row r="150" spans="2:31" ht="18" hidden="1" customHeight="1" x14ac:dyDescent="0.15">
      <c r="B150" s="71" t="str">
        <f t="shared" si="106"/>
        <v/>
      </c>
      <c r="C150" s="136"/>
      <c r="D150" s="136"/>
      <c r="E150" s="70" t="str">
        <f>IF(ISERROR(VLOOKUP(C150,#REF!,2,0)),"",VLOOKUP(C150,#REF!,2,0))</f>
        <v/>
      </c>
      <c r="F150" s="70"/>
      <c r="G150" s="70" t="str">
        <f>IF(ISERROR(VLOOKUP(C150,#REF!,4,0)),"",VLOOKUP(C150,#REF!,4,0))</f>
        <v/>
      </c>
      <c r="H150" s="70"/>
      <c r="I150" s="70">
        <f t="shared" si="114"/>
        <v>0</v>
      </c>
      <c r="J150" s="70"/>
      <c r="K150" s="70"/>
      <c r="L150" s="228"/>
      <c r="M150" s="228" t="str">
        <f>IF(ISERROR(VLOOKUP(L150,POA!$A$2:$C$25,3,0)),"",VLOOKUP(L150,POA!$A$2:$C$25,3,0))</f>
        <v/>
      </c>
      <c r="N150" s="73"/>
      <c r="O150" s="73" t="str">
        <f>IF(ISERROR(VLOOKUP(N150,POA!$A$2:$F$25,4,0)),"",VLOOKUP(N150,POA!$A$2:$F$25,4,0))</f>
        <v/>
      </c>
      <c r="P150" s="75" t="str">
        <f>IF(ISERROR(VLOOKUP(L150,POA!$A$2:$C$25,2,0)),"",VLOOKUP(L150,POA!$A$2:$C$25,2,0))</f>
        <v/>
      </c>
      <c r="Q150" s="82"/>
      <c r="R150" s="81" t="str">
        <f>IF(L150=0,"",IF(Q144&gt;=$R$9,"HABIL","NO HABIL"))</f>
        <v/>
      </c>
      <c r="S150" s="177"/>
      <c r="T150" s="81" t="str">
        <f t="shared" si="108"/>
        <v/>
      </c>
      <c r="U150" s="73" t="str">
        <f>IF(ISERROR(VLOOKUP(N150,POA!$A$2:$F$25,5,0)),"",VLOOKUP(N150,POA!$A$2:$F$25,5,0))</f>
        <v/>
      </c>
      <c r="V150" s="73"/>
      <c r="W150" s="81" t="str">
        <f t="shared" si="109"/>
        <v/>
      </c>
      <c r="X150" s="81"/>
      <c r="Y150" s="179">
        <f t="shared" si="112"/>
        <v>0</v>
      </c>
      <c r="Z150" s="146" t="str">
        <f t="shared" si="113"/>
        <v>MIPYME</v>
      </c>
      <c r="AA150" s="190"/>
      <c r="AB150" s="81" t="str">
        <f t="shared" si="110"/>
        <v/>
      </c>
      <c r="AC150" s="190"/>
      <c r="AD150" s="81" t="str">
        <f t="shared" si="111"/>
        <v/>
      </c>
      <c r="AE150" s="186"/>
    </row>
    <row r="151" spans="2:31" ht="18" hidden="1" customHeight="1" x14ac:dyDescent="0.15">
      <c r="B151" s="71" t="str">
        <f>IF(C151="","",B150+0.1)</f>
        <v/>
      </c>
      <c r="C151" s="136"/>
      <c r="D151" s="136"/>
      <c r="E151" s="70" t="str">
        <f>IF(ISERROR(VLOOKUP(C151,#REF!,2,0)),"",VLOOKUP(C151,#REF!,2,0))</f>
        <v/>
      </c>
      <c r="F151" s="70"/>
      <c r="G151" s="70" t="str">
        <f>IF(ISERROR(VLOOKUP(C151,#REF!,4,0)),"",VLOOKUP(C151,#REF!,4,0))</f>
        <v/>
      </c>
      <c r="H151" s="70"/>
      <c r="I151" s="70">
        <f>IF(ISERROR(F151-H151),"",F151-H151)</f>
        <v>0</v>
      </c>
      <c r="J151" s="70"/>
      <c r="K151" s="70"/>
      <c r="L151" s="228"/>
      <c r="M151" s="228" t="str">
        <f>IF(ISERROR(VLOOKUP(L151,POA!$A$2:$C$25,3,0)),"",VLOOKUP(L151,POA!$A$2:$C$25,3,0))</f>
        <v/>
      </c>
      <c r="N151" s="73"/>
      <c r="O151" s="73" t="str">
        <f>IF(ISERROR(VLOOKUP(N151,POA!$A$2:$F$25,4,0)),"",VLOOKUP(N151,POA!$A$2:$F$25,4,0))</f>
        <v/>
      </c>
      <c r="P151" s="75" t="str">
        <f>IF(ISERROR(VLOOKUP(L151,POA!$A$2:$C$25,2,0)),"",VLOOKUP(L151,POA!$A$2:$C$25,2,0))</f>
        <v/>
      </c>
      <c r="Q151" s="82"/>
      <c r="R151" s="81" t="str">
        <f>IF(L151=0,"",IF(Q144&gt;=$R$9,"HABIL","NO HABIL"))</f>
        <v/>
      </c>
      <c r="S151" s="177"/>
      <c r="T151" s="81" t="str">
        <f t="shared" si="108"/>
        <v/>
      </c>
      <c r="U151" s="73" t="str">
        <f>IF(ISERROR(VLOOKUP(N151,POA!$A$2:$F$25,5,0)),"",VLOOKUP(N151,POA!$A$2:$F$25,5,0))</f>
        <v/>
      </c>
      <c r="V151" s="73"/>
      <c r="W151" s="81" t="str">
        <f t="shared" si="109"/>
        <v/>
      </c>
      <c r="X151" s="81"/>
      <c r="Y151" s="179">
        <f t="shared" si="112"/>
        <v>0</v>
      </c>
      <c r="Z151" s="146" t="str">
        <f t="shared" si="113"/>
        <v>MIPYME</v>
      </c>
      <c r="AA151" s="190"/>
      <c r="AB151" s="81" t="str">
        <f t="shared" si="110"/>
        <v/>
      </c>
      <c r="AC151" s="190"/>
      <c r="AD151" s="81" t="str">
        <f t="shared" si="111"/>
        <v/>
      </c>
      <c r="AE151" s="186"/>
    </row>
    <row r="152" spans="2:31" ht="18" hidden="1" customHeight="1" x14ac:dyDescent="0.15">
      <c r="B152" s="71" t="str">
        <f>IF(C152="","",B151+0.1)</f>
        <v/>
      </c>
      <c r="C152" s="136"/>
      <c r="D152" s="136"/>
      <c r="E152" s="70" t="str">
        <f>IF(ISERROR(VLOOKUP(C152,#REF!,2,0)),"",VLOOKUP(C152,#REF!,2,0))</f>
        <v/>
      </c>
      <c r="F152" s="70"/>
      <c r="G152" s="70" t="str">
        <f>IF(ISERROR(VLOOKUP(C152,#REF!,4,0)),"",VLOOKUP(C152,#REF!,4,0))</f>
        <v/>
      </c>
      <c r="H152" s="70"/>
      <c r="I152" s="70">
        <f>IF(ISERROR(F152-H152),"",F152-H152)</f>
        <v>0</v>
      </c>
      <c r="J152" s="70"/>
      <c r="K152" s="70"/>
      <c r="L152" s="228"/>
      <c r="M152" s="228" t="str">
        <f>IF(ISERROR(VLOOKUP(L152,POA!$A$2:$C$25,3,0)),"",VLOOKUP(L152,POA!$A$2:$C$25,3,0))</f>
        <v/>
      </c>
      <c r="N152" s="73"/>
      <c r="O152" s="73" t="str">
        <f>IF(ISERROR(VLOOKUP(N152,POA!$A$2:$F$25,4,0)),"",VLOOKUP(N152,POA!$A$2:$F$25,4,0))</f>
        <v/>
      </c>
      <c r="P152" s="75" t="str">
        <f>IF(ISERROR(VLOOKUP(L152,POA!$A$2:$C$25,2,0)),"",VLOOKUP(L152,POA!$A$2:$C$25,2,0))</f>
        <v/>
      </c>
      <c r="Q152" s="82"/>
      <c r="R152" s="81" t="str">
        <f>IF(L152=0,"",IF(Q144&gt;=$R$9,"HABIL","NO HABIL"))</f>
        <v/>
      </c>
      <c r="S152" s="177"/>
      <c r="T152" s="81" t="str">
        <f t="shared" si="108"/>
        <v/>
      </c>
      <c r="U152" s="73" t="str">
        <f>IF(ISERROR(VLOOKUP(N152,POA!$A$2:$F$25,5,0)),"",VLOOKUP(N152,POA!$A$2:$F$25,5,0))</f>
        <v/>
      </c>
      <c r="V152" s="73"/>
      <c r="W152" s="81" t="str">
        <f t="shared" si="109"/>
        <v/>
      </c>
      <c r="X152" s="81"/>
      <c r="Y152" s="179">
        <f t="shared" si="112"/>
        <v>0</v>
      </c>
      <c r="Z152" s="146" t="str">
        <f t="shared" si="113"/>
        <v>MIPYME</v>
      </c>
      <c r="AA152" s="190"/>
      <c r="AB152" s="81" t="str">
        <f t="shared" si="110"/>
        <v/>
      </c>
      <c r="AC152" s="190"/>
      <c r="AD152" s="81" t="str">
        <f t="shared" si="111"/>
        <v/>
      </c>
      <c r="AE152" s="183"/>
    </row>
    <row r="153" spans="2:31" ht="18" hidden="1" customHeight="1" x14ac:dyDescent="0.15">
      <c r="B153" s="71" t="str">
        <f>IF(C153="","",B152+0.1)</f>
        <v/>
      </c>
      <c r="C153" s="136"/>
      <c r="D153" s="136"/>
      <c r="E153" s="70" t="str">
        <f>IF(ISERROR(VLOOKUP(C153,#REF!,2,0)),"",VLOOKUP(C153,#REF!,2,0))</f>
        <v/>
      </c>
      <c r="F153" s="70"/>
      <c r="G153" s="70" t="str">
        <f>IF(ISERROR(VLOOKUP(C153,#REF!,4,0)),"",VLOOKUP(C153,#REF!,4,0))</f>
        <v/>
      </c>
      <c r="H153" s="70"/>
      <c r="I153" s="70">
        <f>IF(ISERROR(F153-H153),"",F153-H153)</f>
        <v>0</v>
      </c>
      <c r="J153" s="70"/>
      <c r="K153" s="70"/>
      <c r="L153" s="228"/>
      <c r="M153" s="228" t="str">
        <f>IF(ISERROR(VLOOKUP(L153,POA!$A$2:$C$25,3,0)),"",VLOOKUP(L153,POA!$A$2:$C$25,3,0))</f>
        <v/>
      </c>
      <c r="N153" s="73"/>
      <c r="O153" s="73" t="str">
        <f>IF(ISERROR(VLOOKUP(N153,POA!$A$2:$F$25,4,0)),"",VLOOKUP(N153,POA!$A$2:$F$25,4,0))</f>
        <v/>
      </c>
      <c r="P153" s="75" t="str">
        <f>IF(ISERROR(VLOOKUP(L153,POA!$A$2:$C$25,2,0)),"",VLOOKUP(L153,POA!$A$2:$C$25,2,0))</f>
        <v/>
      </c>
      <c r="Q153" s="82"/>
      <c r="R153" s="81" t="str">
        <f>IF(L153=0,"",IF(Q144&gt;=$R$9,"HABIL","NO HABIL"))</f>
        <v/>
      </c>
      <c r="S153" s="177"/>
      <c r="T153" s="81" t="str">
        <f t="shared" si="108"/>
        <v/>
      </c>
      <c r="U153" s="73" t="str">
        <f>IF(ISERROR(VLOOKUP(N153,POA!$A$2:$F$25,5,0)),"",VLOOKUP(N153,POA!$A$2:$F$25,5,0))</f>
        <v/>
      </c>
      <c r="V153" s="73"/>
      <c r="W153" s="81" t="str">
        <f t="shared" si="109"/>
        <v/>
      </c>
      <c r="X153" s="81"/>
      <c r="Y153" s="179">
        <f t="shared" si="112"/>
        <v>0</v>
      </c>
      <c r="Z153" s="146" t="str">
        <f t="shared" si="113"/>
        <v>MIPYME</v>
      </c>
      <c r="AA153" s="190"/>
      <c r="AB153" s="81" t="str">
        <f t="shared" si="110"/>
        <v/>
      </c>
      <c r="AC153" s="190"/>
      <c r="AD153" s="81" t="str">
        <f t="shared" si="111"/>
        <v/>
      </c>
      <c r="AE153" s="183"/>
    </row>
    <row r="154" spans="2:31" ht="18" hidden="1" customHeight="1" thickBot="1" x14ac:dyDescent="0.2">
      <c r="B154" s="111" t="str">
        <f>IF(C154="","",B153+0.1)</f>
        <v/>
      </c>
      <c r="C154" s="137"/>
      <c r="D154" s="137"/>
      <c r="E154" s="74" t="str">
        <f>IF(ISERROR(VLOOKUP(C154,#REF!,2,0)),"",VLOOKUP(C154,#REF!,2,0))</f>
        <v/>
      </c>
      <c r="F154" s="74"/>
      <c r="G154" s="74" t="str">
        <f>IF(ISERROR(VLOOKUP(C154,#REF!,4,0)),"",VLOOKUP(C154,#REF!,4,0))</f>
        <v/>
      </c>
      <c r="H154" s="74"/>
      <c r="I154" s="74">
        <f>IF(ISERROR(F154-H154),"",F154-H154)</f>
        <v>0</v>
      </c>
      <c r="J154" s="74"/>
      <c r="K154" s="74"/>
      <c r="L154" s="229"/>
      <c r="M154" s="229" t="str">
        <f>IF(ISERROR(VLOOKUP(L154,POA!$A$2:$C$25,3,0)),"",VLOOKUP(L154,POA!$A$2:$C$25,3,0))</f>
        <v/>
      </c>
      <c r="N154" s="88"/>
      <c r="O154" s="88" t="str">
        <f>IF(ISERROR(VLOOKUP(N154,POA!$A$2:$F$25,4,0)),"",VLOOKUP(N154,POA!$A$2:$F$25,4,0))</f>
        <v/>
      </c>
      <c r="P154" s="80" t="str">
        <f>IF(ISERROR(VLOOKUP(L154,POA!$A$2:$C$25,2,0)),"",VLOOKUP(L154,POA!$A$2:$C$25,2,0))</f>
        <v/>
      </c>
      <c r="Q154" s="90"/>
      <c r="R154" s="89" t="str">
        <f>IF(L154=0,"",IF(Q144&gt;=$R$9,"HABIL","NO HABIL"))</f>
        <v/>
      </c>
      <c r="S154" s="178"/>
      <c r="T154" s="89" t="str">
        <f t="shared" si="108"/>
        <v/>
      </c>
      <c r="U154" s="88" t="str">
        <f>IF(ISERROR(VLOOKUP(N154,POA!$A$2:$F$25,5,0)),"",VLOOKUP(N154,POA!$A$2:$F$25,5,0))</f>
        <v/>
      </c>
      <c r="V154" s="88"/>
      <c r="W154" s="89" t="str">
        <f t="shared" si="109"/>
        <v/>
      </c>
      <c r="X154" s="89"/>
      <c r="Y154" s="181">
        <f>IF(ISERROR(F154/$Z$9),"",F154/$Z$9)</f>
        <v>0</v>
      </c>
      <c r="Z154" s="147" t="str">
        <f t="shared" si="113"/>
        <v>MIPYME</v>
      </c>
      <c r="AA154" s="191"/>
      <c r="AB154" s="89" t="str">
        <f t="shared" si="110"/>
        <v/>
      </c>
      <c r="AC154" s="191"/>
      <c r="AD154" s="89" t="str">
        <f t="shared" si="111"/>
        <v/>
      </c>
      <c r="AE154" s="184"/>
    </row>
    <row r="155" spans="2:31" ht="18" customHeight="1" x14ac:dyDescent="0.15">
      <c r="B155" s="83">
        <v>14</v>
      </c>
      <c r="C155" s="84" t="s">
        <v>698</v>
      </c>
      <c r="D155" s="135">
        <f>IF(SUM(D156:D165)=0,"",SUM(D156:D165))</f>
        <v>1</v>
      </c>
      <c r="E155" s="85">
        <f>SUM(E156:E165)</f>
        <v>10849538445</v>
      </c>
      <c r="F155" s="85">
        <f>SUM(F156:F165)</f>
        <v>22978378347</v>
      </c>
      <c r="G155" s="85">
        <f>SUM(G156:G165)</f>
        <v>1984519030</v>
      </c>
      <c r="H155" s="85">
        <f>SUM(H156:H165)</f>
        <v>5643212780</v>
      </c>
      <c r="I155" s="85">
        <f>+F155-H155</f>
        <v>17335165567</v>
      </c>
      <c r="J155" s="85">
        <f>SUM(J156:J165)</f>
        <v>1001678291</v>
      </c>
      <c r="K155" s="85">
        <f>SUM(K156:K165)</f>
        <v>182674495</v>
      </c>
      <c r="L155" s="78">
        <v>1</v>
      </c>
      <c r="M155" s="78">
        <f>IF(ISERROR(VLOOKUP(L155,POA!$A$2:$C$25,3,0)),"",VLOOKUP(L155,POA!$A$2:$C$25,3,0))</f>
        <v>3</v>
      </c>
      <c r="N155" s="138" t="s">
        <v>229</v>
      </c>
      <c r="O155" s="78">
        <f>+SUM(O156:O165)</f>
        <v>0</v>
      </c>
      <c r="P155" s="79">
        <f>IF(ISERROR(VLOOKUP(L155,POA!$A$2:$C$25,2,0)),"",VLOOKUP(L155,POA!$A$2:$C$25,2,0))</f>
        <v>4167150295</v>
      </c>
      <c r="Q155" s="85">
        <f>SUM(E155/G155)</f>
        <v>5.4670871284111593</v>
      </c>
      <c r="R155" s="86" t="str">
        <f>IF(Q155=0,"",IF(Q155&gt;=$R$9,"HABIL","NO HABIL"))</f>
        <v>HABIL</v>
      </c>
      <c r="S155" s="176">
        <f>SUM(H155/F155)</f>
        <v>0.24558794771245307</v>
      </c>
      <c r="T155" s="86" t="str">
        <f>IF(S155=0,"",IF(S155&lt;=$T$9,"HABIL","NO HABIL"))</f>
        <v>HABIL</v>
      </c>
      <c r="U155" s="78">
        <f>+SUM(U156:U165)</f>
        <v>0</v>
      </c>
      <c r="V155" s="87">
        <f>SUM(J155/K155)</f>
        <v>5.483405283260808</v>
      </c>
      <c r="W155" s="86" t="str">
        <f>IF(V155=0,"",IF(V155&gt;=$W$9,"HABIL","NO HABIL"))</f>
        <v>HABIL</v>
      </c>
      <c r="X155" s="86" t="str">
        <f>IF(R155=0,"",IF(R155="NO HABIL","NO HABIL",IF(T155="NO HABIL","NO HABIL",IF(W155="NO HABIL","NO HABIL",IF(W155="NO HABIL","NO HABIL","HABIL")))))</f>
        <v>HABIL</v>
      </c>
      <c r="Y155" s="180"/>
      <c r="Z155" s="145"/>
      <c r="AA155" s="176">
        <f>SUM(J155/I155)</f>
        <v>5.7783024172947027E-2</v>
      </c>
      <c r="AB155" s="86" t="str">
        <f>IF(AA155=0,"",IF(AA155&gt;=$AB$9,"HABIL","NO HABIL"))</f>
        <v>HABIL</v>
      </c>
      <c r="AC155" s="176">
        <f>SUM(J155/F155)</f>
        <v>4.35922098536939E-2</v>
      </c>
      <c r="AD155" s="86" t="str">
        <f>IF(AC155=0,"",IF(AC155&gt;=$AD$9,"HABIL","NO HABIL"))</f>
        <v>HABIL</v>
      </c>
      <c r="AE155" s="182" t="str">
        <f>IF(AB155=0,"",IF(AB155="NO HABIL","NO HABIL",IF(AD155="NO HABIL","NO HABIL",IF(AD155="NO HABIL","NO HABIL","HABIL"))))</f>
        <v>HABIL</v>
      </c>
    </row>
    <row r="156" spans="2:31" ht="18" customHeight="1" x14ac:dyDescent="0.15">
      <c r="B156" s="71">
        <f t="shared" ref="B156:B161" si="115">IF(C156="","",B155+0.1)</f>
        <v>14.1</v>
      </c>
      <c r="C156" s="72" t="s">
        <v>699</v>
      </c>
      <c r="D156" s="136">
        <v>0.5</v>
      </c>
      <c r="E156" s="70">
        <v>3252320445</v>
      </c>
      <c r="F156" s="70">
        <v>10059862347</v>
      </c>
      <c r="G156" s="70">
        <v>962999030</v>
      </c>
      <c r="H156" s="70">
        <v>4383239780</v>
      </c>
      <c r="I156" s="70">
        <f t="shared" ref="I156:I161" si="116">IF(ISERROR(F156-H156),"",F156-H156)</f>
        <v>5676622567</v>
      </c>
      <c r="J156" s="70">
        <v>789091291</v>
      </c>
      <c r="K156" s="70">
        <v>154840495</v>
      </c>
      <c r="L156" s="230"/>
      <c r="M156" s="230" t="str">
        <f>IF(ISERROR(VLOOKUP(L156,POA!$A$2:$C$25,3,0)),"",VLOOKUP(L156,POA!$A$2:$C$25,3,0))</f>
        <v/>
      </c>
      <c r="N156" s="73" t="s">
        <v>229</v>
      </c>
      <c r="O156" s="73" t="str">
        <f>IF(ISERROR(VLOOKUP(N156,POA!$A$2:$F$25,4,0)),"",VLOOKUP(N156,POA!$A$2:$F$25,4,0))</f>
        <v/>
      </c>
      <c r="P156" s="75" t="str">
        <f>IF(ISERROR(VLOOKUP(L156,POA!$A$2:$C$25,2,0)),"",VLOOKUP(L156,POA!$A$2:$C$25,2,0))</f>
        <v/>
      </c>
      <c r="Q156" s="82"/>
      <c r="R156" s="81" t="str">
        <f>IF(Q156=0,"",IF(Q155&gt;=$R$9,"HABIL","NO HABIL"))</f>
        <v/>
      </c>
      <c r="S156" s="177"/>
      <c r="T156" s="81" t="str">
        <f t="shared" ref="T156:T165" si="117">IF(S156=0,"",IF(S156&lt;=$T$9,"HABIL","NO HABIL"))</f>
        <v/>
      </c>
      <c r="U156" s="73" t="str">
        <f>IF(ISERROR(VLOOKUP(N156,POA!$A$2:$F$25,5,0)),"",VLOOKUP(N156,POA!$A$2:$F$25,5,0))</f>
        <v/>
      </c>
      <c r="V156" s="73"/>
      <c r="W156" s="81" t="str">
        <f t="shared" ref="W156:W165" si="118">IF(V156=0,"",IF(V156&gt;=$W$9,"HABIL","NO HABIL"))</f>
        <v/>
      </c>
      <c r="X156" s="81"/>
      <c r="Y156" s="179">
        <f>IF(ISERROR(F156/$Z$9),"",F156/$Z$9)</f>
        <v>17751.654044467974</v>
      </c>
      <c r="Z156" s="146" t="str">
        <f>+IF(Y156&lt;$Z$10,"MIPYME","NO CUMPLE")</f>
        <v>MIPYME</v>
      </c>
      <c r="AA156" s="190"/>
      <c r="AB156" s="81" t="str">
        <f t="shared" ref="AB156:AB165" si="119">IF(AA156=0,"",IF(AA156&gt;=$AB$9,"HABIL","NO HABIL"))</f>
        <v/>
      </c>
      <c r="AC156" s="190"/>
      <c r="AD156" s="81" t="str">
        <f t="shared" ref="AD156:AD165" si="120">IF(AC156=0,"",IF(AC156&gt;=$AD$9,"HABIL","NO HABIL"))</f>
        <v/>
      </c>
      <c r="AE156" s="185"/>
    </row>
    <row r="157" spans="2:31" ht="18" customHeight="1" x14ac:dyDescent="0.15">
      <c r="B157" s="71">
        <f t="shared" si="115"/>
        <v>14.2</v>
      </c>
      <c r="C157" s="136" t="s">
        <v>165</v>
      </c>
      <c r="D157" s="136">
        <v>0.5</v>
      </c>
      <c r="E157" s="70">
        <v>7597218000</v>
      </c>
      <c r="F157" s="70">
        <v>12918516000</v>
      </c>
      <c r="G157" s="70">
        <v>1021520000</v>
      </c>
      <c r="H157" s="70">
        <v>1259973000</v>
      </c>
      <c r="I157" s="70">
        <f t="shared" si="116"/>
        <v>11658543000</v>
      </c>
      <c r="J157" s="70">
        <v>212587000</v>
      </c>
      <c r="K157" s="70">
        <v>27834000</v>
      </c>
      <c r="L157" s="228"/>
      <c r="M157" s="228" t="str">
        <f>IF(ISERROR(VLOOKUP(L157,POA!$A$2:$C$25,3,0)),"",VLOOKUP(L157,POA!$A$2:$C$25,3,0))</f>
        <v/>
      </c>
      <c r="N157" s="73" t="s">
        <v>229</v>
      </c>
      <c r="O157" s="73" t="str">
        <f>IF(ISERROR(VLOOKUP(N157,POA!$A$2:$F$25,4,0)),"",VLOOKUP(N157,POA!$A$2:$F$25,4,0))</f>
        <v/>
      </c>
      <c r="P157" s="75" t="str">
        <f>IF(ISERROR(VLOOKUP(L157,POA!$A$2:$C$25,2,0)),"",VLOOKUP(L157,POA!$A$2:$C$25,2,0))</f>
        <v/>
      </c>
      <c r="Q157" s="82"/>
      <c r="R157" s="81" t="str">
        <f>IF(Q157=0,"",IF(Q155&gt;=$R$9,"HABIL","NO HABIL"))</f>
        <v/>
      </c>
      <c r="S157" s="177"/>
      <c r="T157" s="81" t="str">
        <f t="shared" si="117"/>
        <v/>
      </c>
      <c r="U157" s="73" t="str">
        <f>IF(ISERROR(VLOOKUP(N157,POA!$A$2:$F$25,5,0)),"",VLOOKUP(N157,POA!$A$2:$F$25,5,0))</f>
        <v/>
      </c>
      <c r="V157" s="73"/>
      <c r="W157" s="81" t="str">
        <f t="shared" si="118"/>
        <v/>
      </c>
      <c r="X157" s="81"/>
      <c r="Y157" s="179">
        <f t="shared" ref="Y157:Y164" si="121">IF(ISERROR(F157/$Z$9),"",F157/$Z$9)</f>
        <v>22796.040232927477</v>
      </c>
      <c r="Z157" s="146" t="str">
        <f t="shared" ref="Z157:Z165" si="122">+IF(Y157&lt;$Z$10,"MIPYME","NO CUMPLE")</f>
        <v>MIPYME</v>
      </c>
      <c r="AA157" s="190"/>
      <c r="AB157" s="81" t="str">
        <f t="shared" si="119"/>
        <v/>
      </c>
      <c r="AC157" s="190"/>
      <c r="AD157" s="81" t="str">
        <f t="shared" si="120"/>
        <v/>
      </c>
      <c r="AE157" s="186"/>
    </row>
    <row r="158" spans="2:31" ht="18" customHeight="1" thickBot="1" x14ac:dyDescent="0.2">
      <c r="B158" s="71" t="str">
        <f t="shared" si="115"/>
        <v/>
      </c>
      <c r="C158" s="136"/>
      <c r="D158" s="136"/>
      <c r="E158" s="70"/>
      <c r="F158" s="70"/>
      <c r="G158" s="70"/>
      <c r="H158" s="70"/>
      <c r="I158" s="70">
        <f t="shared" si="116"/>
        <v>0</v>
      </c>
      <c r="J158" s="70"/>
      <c r="K158" s="70"/>
      <c r="L158" s="228"/>
      <c r="M158" s="228" t="str">
        <f>IF(ISERROR(VLOOKUP(L158,POA!$A$2:$C$25,3,0)),"",VLOOKUP(L158,POA!$A$2:$C$25,3,0))</f>
        <v/>
      </c>
      <c r="N158" s="73"/>
      <c r="O158" s="73" t="str">
        <f>IF(ISERROR(VLOOKUP(N158,POA!$A$2:$F$25,4,0)),"",VLOOKUP(N158,POA!$A$2:$F$25,4,0))</f>
        <v/>
      </c>
      <c r="P158" s="75" t="str">
        <f>IF(ISERROR(VLOOKUP(L158,POA!$A$2:$C$25,2,0)),"",VLOOKUP(L158,POA!$A$2:$C$25,2,0))</f>
        <v/>
      </c>
      <c r="Q158" s="82"/>
      <c r="R158" s="81" t="str">
        <f>IF(Q158=0,"",IF(Q155&gt;=$R$9,"HABIL","NO HABIL"))</f>
        <v/>
      </c>
      <c r="S158" s="177"/>
      <c r="T158" s="81" t="str">
        <f t="shared" si="117"/>
        <v/>
      </c>
      <c r="U158" s="73" t="str">
        <f>IF(ISERROR(VLOOKUP(N158,POA!$A$2:$F$25,5,0)),"",VLOOKUP(N158,POA!$A$2:$F$25,5,0))</f>
        <v/>
      </c>
      <c r="V158" s="73"/>
      <c r="W158" s="81" t="str">
        <f t="shared" si="118"/>
        <v/>
      </c>
      <c r="X158" s="81"/>
      <c r="Y158" s="179">
        <f t="shared" si="121"/>
        <v>0</v>
      </c>
      <c r="Z158" s="146" t="str">
        <f t="shared" si="122"/>
        <v>MIPYME</v>
      </c>
      <c r="AA158" s="190"/>
      <c r="AB158" s="81" t="str">
        <f t="shared" si="119"/>
        <v/>
      </c>
      <c r="AC158" s="190"/>
      <c r="AD158" s="81" t="str">
        <f t="shared" si="120"/>
        <v/>
      </c>
      <c r="AE158" s="186"/>
    </row>
    <row r="159" spans="2:31" ht="18" hidden="1" customHeight="1" x14ac:dyDescent="0.15">
      <c r="B159" s="71" t="str">
        <f t="shared" si="115"/>
        <v/>
      </c>
      <c r="C159" s="136"/>
      <c r="D159" s="136"/>
      <c r="E159" s="70" t="str">
        <f>IF(ISERROR(VLOOKUP(C159,#REF!,2,0)),"",VLOOKUP(C159,#REF!,2,0))</f>
        <v/>
      </c>
      <c r="F159" s="70"/>
      <c r="G159" s="70" t="str">
        <f>IF(ISERROR(VLOOKUP(C159,#REF!,4,0)),"",VLOOKUP(C159,#REF!,4,0))</f>
        <v/>
      </c>
      <c r="H159" s="70"/>
      <c r="I159" s="70">
        <f t="shared" si="116"/>
        <v>0</v>
      </c>
      <c r="J159" s="70"/>
      <c r="K159" s="70"/>
      <c r="L159" s="228"/>
      <c r="M159" s="228" t="str">
        <f>IF(ISERROR(VLOOKUP(L159,POA!$A$2:$C$25,3,0)),"",VLOOKUP(L159,POA!$A$2:$C$25,3,0))</f>
        <v/>
      </c>
      <c r="N159" s="73"/>
      <c r="O159" s="73" t="str">
        <f>IF(ISERROR(VLOOKUP(N159,POA!$A$2:$F$25,4,0)),"",VLOOKUP(N159,POA!$A$2:$F$25,4,0))</f>
        <v/>
      </c>
      <c r="P159" s="75" t="str">
        <f>IF(ISERROR(VLOOKUP(L159,POA!$A$2:$C$25,2,0)),"",VLOOKUP(L159,POA!$A$2:$C$25,2,0))</f>
        <v/>
      </c>
      <c r="Q159" s="82"/>
      <c r="R159" s="81" t="str">
        <f>IF(L159=0,"",IF(Q155&gt;=$R$9,"HABIL","NO HABIL"))</f>
        <v/>
      </c>
      <c r="S159" s="177"/>
      <c r="T159" s="81" t="str">
        <f t="shared" si="117"/>
        <v/>
      </c>
      <c r="U159" s="73" t="str">
        <f>IF(ISERROR(VLOOKUP(N159,POA!$A$2:$F$25,5,0)),"",VLOOKUP(N159,POA!$A$2:$F$25,5,0))</f>
        <v/>
      </c>
      <c r="V159" s="73"/>
      <c r="W159" s="81" t="str">
        <f t="shared" si="118"/>
        <v/>
      </c>
      <c r="X159" s="81"/>
      <c r="Y159" s="179">
        <f t="shared" si="121"/>
        <v>0</v>
      </c>
      <c r="Z159" s="146" t="str">
        <f t="shared" si="122"/>
        <v>MIPYME</v>
      </c>
      <c r="AA159" s="190"/>
      <c r="AB159" s="81" t="str">
        <f t="shared" si="119"/>
        <v/>
      </c>
      <c r="AC159" s="190"/>
      <c r="AD159" s="81" t="str">
        <f t="shared" si="120"/>
        <v/>
      </c>
      <c r="AE159" s="186"/>
    </row>
    <row r="160" spans="2:31" ht="18" hidden="1" customHeight="1" x14ac:dyDescent="0.15">
      <c r="B160" s="71" t="str">
        <f t="shared" si="115"/>
        <v/>
      </c>
      <c r="C160" s="136"/>
      <c r="D160" s="136"/>
      <c r="E160" s="70" t="str">
        <f>IF(ISERROR(VLOOKUP(C160,#REF!,2,0)),"",VLOOKUP(C160,#REF!,2,0))</f>
        <v/>
      </c>
      <c r="F160" s="70"/>
      <c r="G160" s="70" t="str">
        <f>IF(ISERROR(VLOOKUP(C160,#REF!,4,0)),"",VLOOKUP(C160,#REF!,4,0))</f>
        <v/>
      </c>
      <c r="H160" s="70"/>
      <c r="I160" s="70">
        <f t="shared" si="116"/>
        <v>0</v>
      </c>
      <c r="J160" s="70"/>
      <c r="K160" s="70"/>
      <c r="L160" s="228"/>
      <c r="M160" s="228" t="str">
        <f>IF(ISERROR(VLOOKUP(L160,POA!$A$2:$C$25,3,0)),"",VLOOKUP(L160,POA!$A$2:$C$25,3,0))</f>
        <v/>
      </c>
      <c r="N160" s="73"/>
      <c r="O160" s="73" t="str">
        <f>IF(ISERROR(VLOOKUP(N160,POA!$A$2:$F$25,4,0)),"",VLOOKUP(N160,POA!$A$2:$F$25,4,0))</f>
        <v/>
      </c>
      <c r="P160" s="75" t="str">
        <f>IF(ISERROR(VLOOKUP(L160,POA!$A$2:$C$25,2,0)),"",VLOOKUP(L160,POA!$A$2:$C$25,2,0))</f>
        <v/>
      </c>
      <c r="Q160" s="82"/>
      <c r="R160" s="81" t="str">
        <f>IF(L160=0,"",IF(Q155&gt;=$R$9,"HABIL","NO HABIL"))</f>
        <v/>
      </c>
      <c r="S160" s="177"/>
      <c r="T160" s="81" t="str">
        <f t="shared" si="117"/>
        <v/>
      </c>
      <c r="U160" s="73" t="str">
        <f>IF(ISERROR(VLOOKUP(N160,POA!$A$2:$F$25,5,0)),"",VLOOKUP(N160,POA!$A$2:$F$25,5,0))</f>
        <v/>
      </c>
      <c r="V160" s="73"/>
      <c r="W160" s="81" t="str">
        <f t="shared" si="118"/>
        <v/>
      </c>
      <c r="X160" s="81"/>
      <c r="Y160" s="179">
        <f t="shared" si="121"/>
        <v>0</v>
      </c>
      <c r="Z160" s="146" t="str">
        <f t="shared" si="122"/>
        <v>MIPYME</v>
      </c>
      <c r="AA160" s="190"/>
      <c r="AB160" s="81" t="str">
        <f t="shared" si="119"/>
        <v/>
      </c>
      <c r="AC160" s="190"/>
      <c r="AD160" s="81" t="str">
        <f t="shared" si="120"/>
        <v/>
      </c>
      <c r="AE160" s="183"/>
    </row>
    <row r="161" spans="1:31" ht="18" hidden="1" customHeight="1" x14ac:dyDescent="0.15">
      <c r="B161" s="71" t="str">
        <f t="shared" si="115"/>
        <v/>
      </c>
      <c r="C161" s="136"/>
      <c r="D161" s="136"/>
      <c r="E161" s="70" t="str">
        <f>IF(ISERROR(VLOOKUP(C161,#REF!,2,0)),"",VLOOKUP(C161,#REF!,2,0))</f>
        <v/>
      </c>
      <c r="F161" s="70"/>
      <c r="G161" s="70" t="str">
        <f>IF(ISERROR(VLOOKUP(C161,#REF!,4,0)),"",VLOOKUP(C161,#REF!,4,0))</f>
        <v/>
      </c>
      <c r="H161" s="70"/>
      <c r="I161" s="70">
        <f t="shared" si="116"/>
        <v>0</v>
      </c>
      <c r="J161" s="70"/>
      <c r="K161" s="70"/>
      <c r="L161" s="228"/>
      <c r="M161" s="228" t="str">
        <f>IF(ISERROR(VLOOKUP(L161,POA!$A$2:$C$25,3,0)),"",VLOOKUP(L161,POA!$A$2:$C$25,3,0))</f>
        <v/>
      </c>
      <c r="N161" s="73"/>
      <c r="O161" s="73" t="str">
        <f>IF(ISERROR(VLOOKUP(N161,POA!$A$2:$F$25,4,0)),"",VLOOKUP(N161,POA!$A$2:$F$25,4,0))</f>
        <v/>
      </c>
      <c r="P161" s="75" t="str">
        <f>IF(ISERROR(VLOOKUP(L161,POA!$A$2:$C$25,2,0)),"",VLOOKUP(L161,POA!$A$2:$C$25,2,0))</f>
        <v/>
      </c>
      <c r="Q161" s="82"/>
      <c r="R161" s="81" t="str">
        <f>IF(L161=0,"",IF(Q155&gt;=$R$9,"HABIL","NO HABIL"))</f>
        <v/>
      </c>
      <c r="S161" s="177"/>
      <c r="T161" s="81" t="str">
        <f t="shared" si="117"/>
        <v/>
      </c>
      <c r="U161" s="73" t="str">
        <f>IF(ISERROR(VLOOKUP(N161,POA!$A$2:$F$25,5,0)),"",VLOOKUP(N161,POA!$A$2:$F$25,5,0))</f>
        <v/>
      </c>
      <c r="V161" s="73"/>
      <c r="W161" s="81" t="str">
        <f t="shared" si="118"/>
        <v/>
      </c>
      <c r="X161" s="81"/>
      <c r="Y161" s="179">
        <f t="shared" si="121"/>
        <v>0</v>
      </c>
      <c r="Z161" s="146" t="str">
        <f t="shared" si="122"/>
        <v>MIPYME</v>
      </c>
      <c r="AA161" s="190"/>
      <c r="AB161" s="81" t="str">
        <f t="shared" si="119"/>
        <v/>
      </c>
      <c r="AC161" s="190"/>
      <c r="AD161" s="81" t="str">
        <f t="shared" si="120"/>
        <v/>
      </c>
      <c r="AE161" s="186"/>
    </row>
    <row r="162" spans="1:31" ht="18" hidden="1" customHeight="1" x14ac:dyDescent="0.15">
      <c r="B162" s="71" t="str">
        <f>IF(C162="","",B161+0.1)</f>
        <v/>
      </c>
      <c r="C162" s="136"/>
      <c r="D162" s="136"/>
      <c r="E162" s="70" t="str">
        <f>IF(ISERROR(VLOOKUP(C162,#REF!,2,0)),"",VLOOKUP(C162,#REF!,2,0))</f>
        <v/>
      </c>
      <c r="F162" s="70"/>
      <c r="G162" s="70" t="str">
        <f>IF(ISERROR(VLOOKUP(C162,#REF!,4,0)),"",VLOOKUP(C162,#REF!,4,0))</f>
        <v/>
      </c>
      <c r="H162" s="70"/>
      <c r="I162" s="70">
        <f>IF(ISERROR(F162-H162),"",F162-H162)</f>
        <v>0</v>
      </c>
      <c r="J162" s="70"/>
      <c r="K162" s="70"/>
      <c r="L162" s="228"/>
      <c r="M162" s="228" t="str">
        <f>IF(ISERROR(VLOOKUP(L162,POA!$A$2:$C$25,3,0)),"",VLOOKUP(L162,POA!$A$2:$C$25,3,0))</f>
        <v/>
      </c>
      <c r="N162" s="73"/>
      <c r="O162" s="73" t="str">
        <f>IF(ISERROR(VLOOKUP(N162,POA!$A$2:$F$25,4,0)),"",VLOOKUP(N162,POA!$A$2:$F$25,4,0))</f>
        <v/>
      </c>
      <c r="P162" s="75" t="str">
        <f>IF(ISERROR(VLOOKUP(L162,POA!$A$2:$C$25,2,0)),"",VLOOKUP(L162,POA!$A$2:$C$25,2,0))</f>
        <v/>
      </c>
      <c r="Q162" s="82"/>
      <c r="R162" s="81" t="str">
        <f>IF(L162=0,"",IF(Q155&gt;=$R$9,"HABIL","NO HABIL"))</f>
        <v/>
      </c>
      <c r="S162" s="177"/>
      <c r="T162" s="81" t="str">
        <f t="shared" si="117"/>
        <v/>
      </c>
      <c r="U162" s="73" t="str">
        <f>IF(ISERROR(VLOOKUP(N162,POA!$A$2:$F$25,5,0)),"",VLOOKUP(N162,POA!$A$2:$F$25,5,0))</f>
        <v/>
      </c>
      <c r="V162" s="73"/>
      <c r="W162" s="81" t="str">
        <f t="shared" si="118"/>
        <v/>
      </c>
      <c r="X162" s="81"/>
      <c r="Y162" s="179">
        <f t="shared" si="121"/>
        <v>0</v>
      </c>
      <c r="Z162" s="146" t="str">
        <f t="shared" si="122"/>
        <v>MIPYME</v>
      </c>
      <c r="AA162" s="190"/>
      <c r="AB162" s="81" t="str">
        <f t="shared" si="119"/>
        <v/>
      </c>
      <c r="AC162" s="190"/>
      <c r="AD162" s="81" t="str">
        <f t="shared" si="120"/>
        <v/>
      </c>
      <c r="AE162" s="186"/>
    </row>
    <row r="163" spans="1:31" ht="18" hidden="1" customHeight="1" x14ac:dyDescent="0.15">
      <c r="B163" s="71" t="str">
        <f>IF(C163="","",B162+0.1)</f>
        <v/>
      </c>
      <c r="C163" s="136"/>
      <c r="D163" s="136"/>
      <c r="E163" s="70" t="str">
        <f>IF(ISERROR(VLOOKUP(C163,#REF!,2,0)),"",VLOOKUP(C163,#REF!,2,0))</f>
        <v/>
      </c>
      <c r="F163" s="70"/>
      <c r="G163" s="70" t="str">
        <f>IF(ISERROR(VLOOKUP(C163,#REF!,4,0)),"",VLOOKUP(C163,#REF!,4,0))</f>
        <v/>
      </c>
      <c r="H163" s="70"/>
      <c r="I163" s="70">
        <f>IF(ISERROR(F163-H163),"",F163-H163)</f>
        <v>0</v>
      </c>
      <c r="J163" s="70"/>
      <c r="K163" s="70"/>
      <c r="L163" s="228"/>
      <c r="M163" s="228" t="str">
        <f>IF(ISERROR(VLOOKUP(L163,POA!$A$2:$C$25,3,0)),"",VLOOKUP(L163,POA!$A$2:$C$25,3,0))</f>
        <v/>
      </c>
      <c r="N163" s="73"/>
      <c r="O163" s="73" t="str">
        <f>IF(ISERROR(VLOOKUP(N163,POA!$A$2:$F$25,4,0)),"",VLOOKUP(N163,POA!$A$2:$F$25,4,0))</f>
        <v/>
      </c>
      <c r="P163" s="75" t="str">
        <f>IF(ISERROR(VLOOKUP(L163,POA!$A$2:$C$25,2,0)),"",VLOOKUP(L163,POA!$A$2:$C$25,2,0))</f>
        <v/>
      </c>
      <c r="Q163" s="82"/>
      <c r="R163" s="81" t="str">
        <f>IF(L163=0,"",IF(Q155&gt;=$R$9,"HABIL","NO HABIL"))</f>
        <v/>
      </c>
      <c r="S163" s="177"/>
      <c r="T163" s="81" t="str">
        <f t="shared" si="117"/>
        <v/>
      </c>
      <c r="U163" s="73" t="str">
        <f>IF(ISERROR(VLOOKUP(N163,POA!$A$2:$F$25,5,0)),"",VLOOKUP(N163,POA!$A$2:$F$25,5,0))</f>
        <v/>
      </c>
      <c r="V163" s="73"/>
      <c r="W163" s="81" t="str">
        <f t="shared" si="118"/>
        <v/>
      </c>
      <c r="X163" s="81"/>
      <c r="Y163" s="179">
        <f t="shared" si="121"/>
        <v>0</v>
      </c>
      <c r="Z163" s="146" t="str">
        <f t="shared" si="122"/>
        <v>MIPYME</v>
      </c>
      <c r="AA163" s="190"/>
      <c r="AB163" s="81" t="str">
        <f t="shared" si="119"/>
        <v/>
      </c>
      <c r="AC163" s="190"/>
      <c r="AD163" s="81" t="str">
        <f t="shared" si="120"/>
        <v/>
      </c>
      <c r="AE163" s="183"/>
    </row>
    <row r="164" spans="1:31" ht="18" hidden="1" customHeight="1" x14ac:dyDescent="0.15">
      <c r="B164" s="71" t="str">
        <f>IF(C164="","",B163+0.1)</f>
        <v/>
      </c>
      <c r="C164" s="136"/>
      <c r="D164" s="136"/>
      <c r="E164" s="70" t="str">
        <f>IF(ISERROR(VLOOKUP(C164,#REF!,2,0)),"",VLOOKUP(C164,#REF!,2,0))</f>
        <v/>
      </c>
      <c r="F164" s="70"/>
      <c r="G164" s="70" t="str">
        <f>IF(ISERROR(VLOOKUP(C164,#REF!,4,0)),"",VLOOKUP(C164,#REF!,4,0))</f>
        <v/>
      </c>
      <c r="H164" s="70"/>
      <c r="I164" s="70">
        <f>IF(ISERROR(F164-H164),"",F164-H164)</f>
        <v>0</v>
      </c>
      <c r="J164" s="70"/>
      <c r="K164" s="70"/>
      <c r="L164" s="228"/>
      <c r="M164" s="228" t="str">
        <f>IF(ISERROR(VLOOKUP(L164,POA!$A$2:$C$25,3,0)),"",VLOOKUP(L164,POA!$A$2:$C$25,3,0))</f>
        <v/>
      </c>
      <c r="N164" s="73"/>
      <c r="O164" s="73" t="str">
        <f>IF(ISERROR(VLOOKUP(N164,POA!$A$2:$F$25,4,0)),"",VLOOKUP(N164,POA!$A$2:$F$25,4,0))</f>
        <v/>
      </c>
      <c r="P164" s="75" t="str">
        <f>IF(ISERROR(VLOOKUP(L164,POA!$A$2:$C$25,2,0)),"",VLOOKUP(L164,POA!$A$2:$C$25,2,0))</f>
        <v/>
      </c>
      <c r="Q164" s="82"/>
      <c r="R164" s="81" t="str">
        <f>IF(L164=0,"",IF(Q155&gt;=$R$9,"HABIL","NO HABIL"))</f>
        <v/>
      </c>
      <c r="S164" s="177"/>
      <c r="T164" s="81" t="str">
        <f t="shared" si="117"/>
        <v/>
      </c>
      <c r="U164" s="73" t="str">
        <f>IF(ISERROR(VLOOKUP(N164,POA!$A$2:$F$25,5,0)),"",VLOOKUP(N164,POA!$A$2:$F$25,5,0))</f>
        <v/>
      </c>
      <c r="V164" s="73"/>
      <c r="W164" s="81" t="str">
        <f t="shared" si="118"/>
        <v/>
      </c>
      <c r="X164" s="81"/>
      <c r="Y164" s="179">
        <f t="shared" si="121"/>
        <v>0</v>
      </c>
      <c r="Z164" s="146" t="str">
        <f t="shared" si="122"/>
        <v>MIPYME</v>
      </c>
      <c r="AA164" s="190"/>
      <c r="AB164" s="81" t="str">
        <f t="shared" si="119"/>
        <v/>
      </c>
      <c r="AC164" s="190"/>
      <c r="AD164" s="81" t="str">
        <f t="shared" si="120"/>
        <v/>
      </c>
      <c r="AE164" s="183"/>
    </row>
    <row r="165" spans="1:31" ht="18" hidden="1" customHeight="1" thickBot="1" x14ac:dyDescent="0.2">
      <c r="B165" s="111" t="str">
        <f>IF(C165="","",B164+0.1)</f>
        <v/>
      </c>
      <c r="C165" s="137"/>
      <c r="D165" s="137"/>
      <c r="E165" s="74" t="str">
        <f>IF(ISERROR(VLOOKUP(C165,#REF!,2,0)),"",VLOOKUP(C165,#REF!,2,0))</f>
        <v/>
      </c>
      <c r="F165" s="74"/>
      <c r="G165" s="74" t="str">
        <f>IF(ISERROR(VLOOKUP(C165,#REF!,4,0)),"",VLOOKUP(C165,#REF!,4,0))</f>
        <v/>
      </c>
      <c r="H165" s="74"/>
      <c r="I165" s="74">
        <f>IF(ISERROR(F165-H165),"",F165-H165)</f>
        <v>0</v>
      </c>
      <c r="J165" s="74"/>
      <c r="K165" s="74"/>
      <c r="L165" s="229"/>
      <c r="M165" s="229" t="str">
        <f>IF(ISERROR(VLOOKUP(L165,POA!$A$2:$C$25,3,0)),"",VLOOKUP(L165,POA!$A$2:$C$25,3,0))</f>
        <v/>
      </c>
      <c r="N165" s="88"/>
      <c r="O165" s="88" t="str">
        <f>IF(ISERROR(VLOOKUP(N165,POA!$A$2:$F$25,4,0)),"",VLOOKUP(N165,POA!$A$2:$F$25,4,0))</f>
        <v/>
      </c>
      <c r="P165" s="80" t="str">
        <f>IF(ISERROR(VLOOKUP(L165,POA!$A$2:$C$25,2,0)),"",VLOOKUP(L165,POA!$A$2:$C$25,2,0))</f>
        <v/>
      </c>
      <c r="Q165" s="90"/>
      <c r="R165" s="89" t="str">
        <f>IF(L165=0,"",IF(Q155&gt;=$R$9,"HABIL","NO HABIL"))</f>
        <v/>
      </c>
      <c r="S165" s="178"/>
      <c r="T165" s="89" t="str">
        <f t="shared" si="117"/>
        <v/>
      </c>
      <c r="U165" s="88" t="str">
        <f>IF(ISERROR(VLOOKUP(N165,POA!$A$2:$F$25,5,0)),"",VLOOKUP(N165,POA!$A$2:$F$25,5,0))</f>
        <v/>
      </c>
      <c r="V165" s="88"/>
      <c r="W165" s="89" t="str">
        <f t="shared" si="118"/>
        <v/>
      </c>
      <c r="X165" s="89"/>
      <c r="Y165" s="181">
        <f>IF(ISERROR(F165/$Z$9),"",F165/$Z$9)</f>
        <v>0</v>
      </c>
      <c r="Z165" s="147" t="str">
        <f t="shared" si="122"/>
        <v>MIPYME</v>
      </c>
      <c r="AA165" s="191"/>
      <c r="AB165" s="89" t="str">
        <f t="shared" si="119"/>
        <v/>
      </c>
      <c r="AC165" s="191"/>
      <c r="AD165" s="89" t="str">
        <f t="shared" si="120"/>
        <v/>
      </c>
      <c r="AE165" s="184"/>
    </row>
    <row r="166" spans="1:31" ht="18" customHeight="1" x14ac:dyDescent="0.15">
      <c r="B166" s="83">
        <v>15</v>
      </c>
      <c r="C166" s="84" t="s">
        <v>703</v>
      </c>
      <c r="D166" s="135">
        <f>IF(SUM(D167:D176)=0,"",SUM(D167:D176))</f>
        <v>1</v>
      </c>
      <c r="E166" s="85">
        <f>SUM(E167:E176)</f>
        <v>3825881396</v>
      </c>
      <c r="F166" s="85">
        <f>SUM(F167:F176)</f>
        <v>6605053223</v>
      </c>
      <c r="G166" s="85">
        <f>SUM(G167:G176)</f>
        <v>967704971</v>
      </c>
      <c r="H166" s="85">
        <f>SUM(H167:H176)</f>
        <v>2533968144</v>
      </c>
      <c r="I166" s="85">
        <f>+F166-H166</f>
        <v>4071085079</v>
      </c>
      <c r="J166" s="85">
        <f>SUM(J167:J176)</f>
        <v>850273236</v>
      </c>
      <c r="K166" s="85">
        <f>SUM(K167:K176)</f>
        <v>141371539</v>
      </c>
      <c r="L166" s="78">
        <v>1</v>
      </c>
      <c r="M166" s="78">
        <f>IF(ISERROR(VLOOKUP(L166,POA!$A$2:$C$25,3,0)),"",VLOOKUP(L166,POA!$A$2:$C$25,3,0))</f>
        <v>3</v>
      </c>
      <c r="N166" s="138" t="s">
        <v>229</v>
      </c>
      <c r="O166" s="78">
        <f>+SUM(O167:O176)</f>
        <v>0</v>
      </c>
      <c r="P166" s="79">
        <f>IF(ISERROR(VLOOKUP(L166,POA!$A$2:$C$25,2,0)),"",VLOOKUP(L166,POA!$A$2:$C$25,2,0))</f>
        <v>4167150295</v>
      </c>
      <c r="Q166" s="85">
        <f>SUM(E166/G166)</f>
        <v>3.9535617886166672</v>
      </c>
      <c r="R166" s="86" t="str">
        <f>IF(Q166=0,"",IF(Q166&gt;=$R$9,"HABIL","NO HABIL"))</f>
        <v>HABIL</v>
      </c>
      <c r="S166" s="176">
        <f>SUM(H166/F166)</f>
        <v>0.38364083656075032</v>
      </c>
      <c r="T166" s="86" t="str">
        <f>IF(S166=0,"",IF(S166&lt;=$T$9,"HABIL","NO HABIL"))</f>
        <v>HABIL</v>
      </c>
      <c r="U166" s="78">
        <f>+SUM(U167:U176)</f>
        <v>0</v>
      </c>
      <c r="V166" s="87">
        <f>SUM(J166/K166)</f>
        <v>6.0144583698703311</v>
      </c>
      <c r="W166" s="86" t="str">
        <f>IF(V166=0,"",IF(V166&gt;=$W$9,"HABIL","NO HABIL"))</f>
        <v>HABIL</v>
      </c>
      <c r="X166" s="86" t="str">
        <f>IF(R166=0,"",IF(R166="NO HABIL","NO HABIL",IF(T166="NO HABIL","NO HABIL",IF(W166="NO HABIL","NO HABIL",IF(W166="NO HABIL","NO HABIL","HABIL")))))</f>
        <v>HABIL</v>
      </c>
      <c r="Y166" s="180"/>
      <c r="Z166" s="145"/>
      <c r="AA166" s="176">
        <f>SUM(J166/I166)</f>
        <v>0.20885666093936231</v>
      </c>
      <c r="AB166" s="86" t="str">
        <f>IF(AA166=0,"",IF(AA166&gt;=$AB$9,"HABIL","NO HABIL"))</f>
        <v>HABIL</v>
      </c>
      <c r="AC166" s="176">
        <f>SUM(J166/F166)</f>
        <v>0.12873071681530038</v>
      </c>
      <c r="AD166" s="86" t="str">
        <f>IF(AC166=0,"",IF(AC166&gt;=$AD$9,"HABIL","NO HABIL"))</f>
        <v>HABIL</v>
      </c>
      <c r="AE166" s="182" t="str">
        <f>IF(AB166=0,"",IF(AB166="NO HABIL","NO HABIL",IF(AD166="NO HABIL","NO HABIL",IF(AD166="NO HABIL","NO HABIL","HABIL"))))</f>
        <v>HABIL</v>
      </c>
    </row>
    <row r="167" spans="1:31" ht="18" customHeight="1" x14ac:dyDescent="0.15">
      <c r="B167" s="71">
        <f t="shared" ref="B167:B172" si="123">IF(C167="","",B166+0.1)</f>
        <v>15.1</v>
      </c>
      <c r="C167" s="267" t="s">
        <v>700</v>
      </c>
      <c r="D167" s="268">
        <v>0.25</v>
      </c>
      <c r="E167" s="269">
        <v>309959284</v>
      </c>
      <c r="F167" s="269">
        <v>691063484</v>
      </c>
      <c r="G167" s="269">
        <v>31948000</v>
      </c>
      <c r="H167" s="269">
        <v>31948000</v>
      </c>
      <c r="I167" s="269">
        <f t="shared" ref="I167:I169" si="124">IF(ISERROR(F167-H167),"",F167-H167)</f>
        <v>659115484</v>
      </c>
      <c r="J167" s="269">
        <v>36064110</v>
      </c>
      <c r="K167" s="269">
        <v>0</v>
      </c>
      <c r="L167" s="230"/>
      <c r="M167" s="230" t="str">
        <f>IF(ISERROR(VLOOKUP(L167,POA!$A$2:$C$25,3,0)),"",VLOOKUP(L167,POA!$A$2:$C$25,3,0))</f>
        <v/>
      </c>
      <c r="N167" s="73" t="s">
        <v>229</v>
      </c>
      <c r="O167" s="73" t="str">
        <f>IF(ISERROR(VLOOKUP(N167,POA!$A$2:$F$25,4,0)),"",VLOOKUP(N167,POA!$A$2:$F$25,4,0))</f>
        <v/>
      </c>
      <c r="P167" s="75" t="str">
        <f>IF(ISERROR(VLOOKUP(L167,POA!$A$2:$C$25,2,0)),"",VLOOKUP(L167,POA!$A$2:$C$25,2,0))</f>
        <v/>
      </c>
      <c r="Q167" s="82"/>
      <c r="R167" s="81" t="str">
        <f>IF(Q167=0,"",IF(Q166&gt;=$R$9,"HABIL","NO HABIL"))</f>
        <v/>
      </c>
      <c r="S167" s="177"/>
      <c r="T167" s="81" t="str">
        <f t="shared" ref="T167:T176" si="125">IF(S167=0,"",IF(S167&lt;=$T$9,"HABIL","NO HABIL"))</f>
        <v/>
      </c>
      <c r="U167" s="73" t="str">
        <f>IF(ISERROR(VLOOKUP(N167,POA!$A$2:$F$25,5,0)),"",VLOOKUP(N167,POA!$A$2:$F$25,5,0))</f>
        <v/>
      </c>
      <c r="V167" s="73"/>
      <c r="W167" s="81" t="str">
        <f t="shared" ref="W167:W176" si="126">IF(V167=0,"",IF(V167&gt;=$W$9,"HABIL","NO HABIL"))</f>
        <v/>
      </c>
      <c r="X167" s="81"/>
      <c r="Y167" s="179">
        <f>IF(ISERROR(F167/$Z$9),"",F167/$Z$9)</f>
        <v>1219.4520628198341</v>
      </c>
      <c r="Z167" s="146" t="str">
        <f>+IF(Y167&lt;$Z$10,"MIPYME","NO CUMPLE")</f>
        <v>MIPYME</v>
      </c>
      <c r="AA167" s="190"/>
      <c r="AB167" s="81" t="str">
        <f t="shared" ref="AB167:AB176" si="127">IF(AA167=0,"",IF(AA167&gt;=$AB$9,"HABIL","NO HABIL"))</f>
        <v/>
      </c>
      <c r="AC167" s="190"/>
      <c r="AD167" s="81" t="str">
        <f t="shared" ref="AD167:AD176" si="128">IF(AC167=0,"",IF(AC167&gt;=$AD$9,"HABIL","NO HABIL"))</f>
        <v/>
      </c>
      <c r="AE167" s="185"/>
    </row>
    <row r="168" spans="1:31" ht="18" customHeight="1" x14ac:dyDescent="0.15">
      <c r="A168" s="270" t="s">
        <v>714</v>
      </c>
      <c r="B168" s="71">
        <f t="shared" si="123"/>
        <v>15.2</v>
      </c>
      <c r="C168" s="275" t="s">
        <v>701</v>
      </c>
      <c r="D168" s="268">
        <v>0.25</v>
      </c>
      <c r="E168" s="269">
        <v>1433877421</v>
      </c>
      <c r="F168" s="269">
        <v>2128733246</v>
      </c>
      <c r="G168" s="269">
        <v>480788162</v>
      </c>
      <c r="H168" s="269">
        <v>480788162</v>
      </c>
      <c r="I168" s="269">
        <f t="shared" si="124"/>
        <v>1647945084</v>
      </c>
      <c r="J168" s="269">
        <v>161339306</v>
      </c>
      <c r="K168" s="269">
        <v>0</v>
      </c>
      <c r="L168" s="228"/>
      <c r="M168" s="228" t="str">
        <f>IF(ISERROR(VLOOKUP(L168,POA!$A$2:$C$25,3,0)),"",VLOOKUP(L168,POA!$A$2:$C$25,3,0))</f>
        <v/>
      </c>
      <c r="N168" s="73" t="s">
        <v>229</v>
      </c>
      <c r="O168" s="73" t="str">
        <f>IF(ISERROR(VLOOKUP(N168,POA!$A$2:$F$25,4,0)),"",VLOOKUP(N168,POA!$A$2:$F$25,4,0))</f>
        <v/>
      </c>
      <c r="P168" s="75" t="str">
        <f>IF(ISERROR(VLOOKUP(L168,POA!$A$2:$C$25,2,0)),"",VLOOKUP(L168,POA!$A$2:$C$25,2,0))</f>
        <v/>
      </c>
      <c r="Q168" s="82"/>
      <c r="R168" s="81" t="str">
        <f>IF(Q168=0,"",IF(Q166&gt;=$R$9,"HABIL","NO HABIL"))</f>
        <v/>
      </c>
      <c r="S168" s="177"/>
      <c r="T168" s="81" t="str">
        <f t="shared" si="125"/>
        <v/>
      </c>
      <c r="U168" s="73" t="str">
        <f>IF(ISERROR(VLOOKUP(N168,POA!$A$2:$F$25,5,0)),"",VLOOKUP(N168,POA!$A$2:$F$25,5,0))</f>
        <v/>
      </c>
      <c r="V168" s="73"/>
      <c r="W168" s="81" t="str">
        <f t="shared" si="126"/>
        <v/>
      </c>
      <c r="X168" s="81"/>
      <c r="Y168" s="179">
        <f t="shared" ref="Y168:Y175" si="129">IF(ISERROR(F168/$Z$9),"",F168/$Z$9)</f>
        <v>3756.3671184047998</v>
      </c>
      <c r="Z168" s="146" t="str">
        <f t="shared" ref="Z168:Z176" si="130">+IF(Y168&lt;$Z$10,"MIPYME","NO CUMPLE")</f>
        <v>MIPYME</v>
      </c>
      <c r="AA168" s="190"/>
      <c r="AB168" s="81" t="str">
        <f t="shared" si="127"/>
        <v/>
      </c>
      <c r="AC168" s="190"/>
      <c r="AD168" s="81" t="str">
        <f t="shared" si="128"/>
        <v/>
      </c>
      <c r="AE168" s="186"/>
    </row>
    <row r="169" spans="1:31" ht="18" customHeight="1" x14ac:dyDescent="0.15">
      <c r="B169" s="71">
        <f t="shared" si="123"/>
        <v>15.299999999999999</v>
      </c>
      <c r="C169" s="267" t="s">
        <v>702</v>
      </c>
      <c r="D169" s="268">
        <v>0.5</v>
      </c>
      <c r="E169" s="269">
        <v>2082044691</v>
      </c>
      <c r="F169" s="269">
        <v>3785256493</v>
      </c>
      <c r="G169" s="269">
        <v>454968809</v>
      </c>
      <c r="H169" s="269">
        <v>2021231982</v>
      </c>
      <c r="I169" s="269">
        <f t="shared" si="124"/>
        <v>1764024511</v>
      </c>
      <c r="J169" s="269">
        <v>652869820</v>
      </c>
      <c r="K169" s="269">
        <v>141371539</v>
      </c>
      <c r="L169" s="228"/>
      <c r="M169" s="228" t="str">
        <f>IF(ISERROR(VLOOKUP(L169,POA!$A$2:$C$25,3,0)),"",VLOOKUP(L169,POA!$A$2:$C$25,3,0))</f>
        <v/>
      </c>
      <c r="N169" s="73"/>
      <c r="O169" s="73" t="str">
        <f>IF(ISERROR(VLOOKUP(N169,POA!$A$2:$F$25,4,0)),"",VLOOKUP(N169,POA!$A$2:$F$25,4,0))</f>
        <v/>
      </c>
      <c r="P169" s="75" t="str">
        <f>IF(ISERROR(VLOOKUP(L169,POA!$A$2:$C$25,2,0)),"",VLOOKUP(L169,POA!$A$2:$C$25,2,0))</f>
        <v/>
      </c>
      <c r="Q169" s="82"/>
      <c r="R169" s="81" t="str">
        <f>IF(Q169=0,"",IF(Q166&gt;=$R$9,"HABIL","NO HABIL"))</f>
        <v/>
      </c>
      <c r="S169" s="177"/>
      <c r="T169" s="81" t="str">
        <f t="shared" si="125"/>
        <v/>
      </c>
      <c r="U169" s="73" t="str">
        <f>IF(ISERROR(VLOOKUP(N169,POA!$A$2:$F$25,5,0)),"",VLOOKUP(N169,POA!$A$2:$F$25,5,0))</f>
        <v/>
      </c>
      <c r="V169" s="73"/>
      <c r="W169" s="81" t="str">
        <f t="shared" si="126"/>
        <v/>
      </c>
      <c r="X169" s="81"/>
      <c r="Y169" s="179">
        <f t="shared" si="129"/>
        <v>6679.4714893241571</v>
      </c>
      <c r="Z169" s="146" t="str">
        <f t="shared" si="130"/>
        <v>MIPYME</v>
      </c>
      <c r="AA169" s="190"/>
      <c r="AB169" s="81" t="str">
        <f t="shared" si="127"/>
        <v/>
      </c>
      <c r="AC169" s="190"/>
      <c r="AD169" s="81" t="str">
        <f t="shared" si="128"/>
        <v/>
      </c>
      <c r="AE169" s="186"/>
    </row>
    <row r="170" spans="1:31" ht="18" customHeight="1" thickBot="1" x14ac:dyDescent="0.2">
      <c r="B170" s="71" t="str">
        <f t="shared" si="123"/>
        <v/>
      </c>
      <c r="C170" s="136"/>
      <c r="D170" s="136"/>
      <c r="E170" s="70" t="str">
        <f>IF(ISERROR(VLOOKUP(C170,#REF!,2,0)),"",VLOOKUP(C170,#REF!,2,0))</f>
        <v/>
      </c>
      <c r="F170" s="70"/>
      <c r="G170" s="70" t="str">
        <f>IF(ISERROR(VLOOKUP(C170,#REF!,4,0)),"",VLOOKUP(C170,#REF!,4,0))</f>
        <v/>
      </c>
      <c r="H170" s="70"/>
      <c r="I170" s="70">
        <f t="shared" ref="I170:I172" si="131">IF(ISERROR(F170-H170),"",F170-H170)</f>
        <v>0</v>
      </c>
      <c r="J170" s="70"/>
      <c r="K170" s="70"/>
      <c r="L170" s="228"/>
      <c r="M170" s="228" t="str">
        <f>IF(ISERROR(VLOOKUP(L170,POA!$A$2:$C$25,3,0)),"",VLOOKUP(L170,POA!$A$2:$C$25,3,0))</f>
        <v/>
      </c>
      <c r="N170" s="73"/>
      <c r="O170" s="73" t="str">
        <f>IF(ISERROR(VLOOKUP(N170,POA!$A$2:$F$25,4,0)),"",VLOOKUP(N170,POA!$A$2:$F$25,4,0))</f>
        <v/>
      </c>
      <c r="P170" s="75" t="str">
        <f>IF(ISERROR(VLOOKUP(L170,POA!$A$2:$C$25,2,0)),"",VLOOKUP(L170,POA!$A$2:$C$25,2,0))</f>
        <v/>
      </c>
      <c r="Q170" s="82"/>
      <c r="R170" s="81" t="str">
        <f>IF(L170=0,"",IF(Q166&gt;=$R$9,"HABIL","NO HABIL"))</f>
        <v/>
      </c>
      <c r="S170" s="177"/>
      <c r="T170" s="81" t="str">
        <f t="shared" si="125"/>
        <v/>
      </c>
      <c r="U170" s="73" t="str">
        <f>IF(ISERROR(VLOOKUP(N170,POA!$A$2:$F$25,5,0)),"",VLOOKUP(N170,POA!$A$2:$F$25,5,0))</f>
        <v/>
      </c>
      <c r="V170" s="73"/>
      <c r="W170" s="81" t="str">
        <f t="shared" si="126"/>
        <v/>
      </c>
      <c r="X170" s="81"/>
      <c r="Y170" s="179">
        <f t="shared" si="129"/>
        <v>0</v>
      </c>
      <c r="Z170" s="146" t="str">
        <f t="shared" si="130"/>
        <v>MIPYME</v>
      </c>
      <c r="AA170" s="190"/>
      <c r="AB170" s="81" t="str">
        <f t="shared" si="127"/>
        <v/>
      </c>
      <c r="AC170" s="190"/>
      <c r="AD170" s="81" t="str">
        <f t="shared" si="128"/>
        <v/>
      </c>
      <c r="AE170" s="186"/>
    </row>
    <row r="171" spans="1:31" ht="18" hidden="1" customHeight="1" x14ac:dyDescent="0.15">
      <c r="B171" s="71" t="str">
        <f t="shared" si="123"/>
        <v/>
      </c>
      <c r="C171" s="136"/>
      <c r="D171" s="136"/>
      <c r="E171" s="70" t="str">
        <f>IF(ISERROR(VLOOKUP(C171,#REF!,2,0)),"",VLOOKUP(C171,#REF!,2,0))</f>
        <v/>
      </c>
      <c r="F171" s="70"/>
      <c r="G171" s="70" t="str">
        <f>IF(ISERROR(VLOOKUP(C171,#REF!,4,0)),"",VLOOKUP(C171,#REF!,4,0))</f>
        <v/>
      </c>
      <c r="H171" s="70"/>
      <c r="I171" s="70">
        <f t="shared" si="131"/>
        <v>0</v>
      </c>
      <c r="J171" s="70"/>
      <c r="K171" s="70"/>
      <c r="L171" s="228"/>
      <c r="M171" s="228" t="str">
        <f>IF(ISERROR(VLOOKUP(L171,POA!$A$2:$C$25,3,0)),"",VLOOKUP(L171,POA!$A$2:$C$25,3,0))</f>
        <v/>
      </c>
      <c r="N171" s="73"/>
      <c r="O171" s="73" t="str">
        <f>IF(ISERROR(VLOOKUP(N171,POA!$A$2:$F$25,4,0)),"",VLOOKUP(N171,POA!$A$2:$F$25,4,0))</f>
        <v/>
      </c>
      <c r="P171" s="75" t="str">
        <f>IF(ISERROR(VLOOKUP(L171,POA!$A$2:$C$25,2,0)),"",VLOOKUP(L171,POA!$A$2:$C$25,2,0))</f>
        <v/>
      </c>
      <c r="Q171" s="82"/>
      <c r="R171" s="81" t="str">
        <f>IF(L171=0,"",IF(Q166&gt;=$R$9,"HABIL","NO HABIL"))</f>
        <v/>
      </c>
      <c r="S171" s="177"/>
      <c r="T171" s="81" t="str">
        <f t="shared" si="125"/>
        <v/>
      </c>
      <c r="U171" s="73" t="str">
        <f>IF(ISERROR(VLOOKUP(N171,POA!$A$2:$F$25,5,0)),"",VLOOKUP(N171,POA!$A$2:$F$25,5,0))</f>
        <v/>
      </c>
      <c r="V171" s="73"/>
      <c r="W171" s="81" t="str">
        <f t="shared" si="126"/>
        <v/>
      </c>
      <c r="X171" s="81"/>
      <c r="Y171" s="179">
        <f t="shared" si="129"/>
        <v>0</v>
      </c>
      <c r="Z171" s="146" t="str">
        <f t="shared" si="130"/>
        <v>MIPYME</v>
      </c>
      <c r="AA171" s="190"/>
      <c r="AB171" s="81" t="str">
        <f t="shared" si="127"/>
        <v/>
      </c>
      <c r="AC171" s="190"/>
      <c r="AD171" s="81" t="str">
        <f t="shared" si="128"/>
        <v/>
      </c>
      <c r="AE171" s="183"/>
    </row>
    <row r="172" spans="1:31" ht="18" hidden="1" customHeight="1" x14ac:dyDescent="0.15">
      <c r="B172" s="71" t="str">
        <f t="shared" si="123"/>
        <v/>
      </c>
      <c r="C172" s="136"/>
      <c r="D172" s="136"/>
      <c r="E172" s="70" t="str">
        <f>IF(ISERROR(VLOOKUP(C172,#REF!,2,0)),"",VLOOKUP(C172,#REF!,2,0))</f>
        <v/>
      </c>
      <c r="F172" s="70"/>
      <c r="G172" s="70" t="str">
        <f>IF(ISERROR(VLOOKUP(C172,#REF!,4,0)),"",VLOOKUP(C172,#REF!,4,0))</f>
        <v/>
      </c>
      <c r="H172" s="70"/>
      <c r="I172" s="70">
        <f t="shared" si="131"/>
        <v>0</v>
      </c>
      <c r="J172" s="70"/>
      <c r="K172" s="70"/>
      <c r="L172" s="228"/>
      <c r="M172" s="228" t="str">
        <f>IF(ISERROR(VLOOKUP(L172,POA!$A$2:$C$25,3,0)),"",VLOOKUP(L172,POA!$A$2:$C$25,3,0))</f>
        <v/>
      </c>
      <c r="N172" s="73"/>
      <c r="O172" s="73" t="str">
        <f>IF(ISERROR(VLOOKUP(N172,POA!$A$2:$F$25,4,0)),"",VLOOKUP(N172,POA!$A$2:$F$25,4,0))</f>
        <v/>
      </c>
      <c r="P172" s="75" t="str">
        <f>IF(ISERROR(VLOOKUP(L172,POA!$A$2:$C$25,2,0)),"",VLOOKUP(L172,POA!$A$2:$C$25,2,0))</f>
        <v/>
      </c>
      <c r="Q172" s="82"/>
      <c r="R172" s="81" t="str">
        <f>IF(L172=0,"",IF(Q166&gt;=$R$9,"HABIL","NO HABIL"))</f>
        <v/>
      </c>
      <c r="S172" s="177"/>
      <c r="T172" s="81" t="str">
        <f t="shared" si="125"/>
        <v/>
      </c>
      <c r="U172" s="73" t="str">
        <f>IF(ISERROR(VLOOKUP(N172,POA!$A$2:$F$25,5,0)),"",VLOOKUP(N172,POA!$A$2:$F$25,5,0))</f>
        <v/>
      </c>
      <c r="V172" s="73"/>
      <c r="W172" s="81" t="str">
        <f t="shared" si="126"/>
        <v/>
      </c>
      <c r="X172" s="81"/>
      <c r="Y172" s="179">
        <f t="shared" si="129"/>
        <v>0</v>
      </c>
      <c r="Z172" s="146" t="str">
        <f t="shared" si="130"/>
        <v>MIPYME</v>
      </c>
      <c r="AA172" s="190"/>
      <c r="AB172" s="81" t="str">
        <f t="shared" si="127"/>
        <v/>
      </c>
      <c r="AC172" s="190"/>
      <c r="AD172" s="81" t="str">
        <f t="shared" si="128"/>
        <v/>
      </c>
      <c r="AE172" s="186"/>
    </row>
    <row r="173" spans="1:31" ht="18" hidden="1" customHeight="1" x14ac:dyDescent="0.15">
      <c r="B173" s="71" t="str">
        <f>IF(C173="","",B172+0.1)</f>
        <v/>
      </c>
      <c r="C173" s="136"/>
      <c r="D173" s="136"/>
      <c r="E173" s="70" t="str">
        <f>IF(ISERROR(VLOOKUP(C173,#REF!,2,0)),"",VLOOKUP(C173,#REF!,2,0))</f>
        <v/>
      </c>
      <c r="F173" s="70"/>
      <c r="G173" s="70" t="str">
        <f>IF(ISERROR(VLOOKUP(C173,#REF!,4,0)),"",VLOOKUP(C173,#REF!,4,0))</f>
        <v/>
      </c>
      <c r="H173" s="70"/>
      <c r="I173" s="70">
        <f>IF(ISERROR(F173-H173),"",F173-H173)</f>
        <v>0</v>
      </c>
      <c r="J173" s="70"/>
      <c r="K173" s="70"/>
      <c r="L173" s="228"/>
      <c r="M173" s="228" t="str">
        <f>IF(ISERROR(VLOOKUP(L173,POA!$A$2:$C$25,3,0)),"",VLOOKUP(L173,POA!$A$2:$C$25,3,0))</f>
        <v/>
      </c>
      <c r="N173" s="73"/>
      <c r="O173" s="73" t="str">
        <f>IF(ISERROR(VLOOKUP(N173,POA!$A$2:$F$25,4,0)),"",VLOOKUP(N173,POA!$A$2:$F$25,4,0))</f>
        <v/>
      </c>
      <c r="P173" s="75" t="str">
        <f>IF(ISERROR(VLOOKUP(L173,POA!$A$2:$C$25,2,0)),"",VLOOKUP(L173,POA!$A$2:$C$25,2,0))</f>
        <v/>
      </c>
      <c r="Q173" s="82"/>
      <c r="R173" s="81" t="str">
        <f>IF(L173=0,"",IF(Q166&gt;=$R$9,"HABIL","NO HABIL"))</f>
        <v/>
      </c>
      <c r="S173" s="177"/>
      <c r="T173" s="81" t="str">
        <f t="shared" si="125"/>
        <v/>
      </c>
      <c r="U173" s="73" t="str">
        <f>IF(ISERROR(VLOOKUP(N173,POA!$A$2:$F$25,5,0)),"",VLOOKUP(N173,POA!$A$2:$F$25,5,0))</f>
        <v/>
      </c>
      <c r="V173" s="73"/>
      <c r="W173" s="81" t="str">
        <f t="shared" si="126"/>
        <v/>
      </c>
      <c r="X173" s="81"/>
      <c r="Y173" s="179">
        <f t="shared" si="129"/>
        <v>0</v>
      </c>
      <c r="Z173" s="146" t="str">
        <f t="shared" si="130"/>
        <v>MIPYME</v>
      </c>
      <c r="AA173" s="190"/>
      <c r="AB173" s="81" t="str">
        <f t="shared" si="127"/>
        <v/>
      </c>
      <c r="AC173" s="190"/>
      <c r="AD173" s="81" t="str">
        <f t="shared" si="128"/>
        <v/>
      </c>
      <c r="AE173" s="186"/>
    </row>
    <row r="174" spans="1:31" ht="18" hidden="1" customHeight="1" x14ac:dyDescent="0.15">
      <c r="B174" s="71" t="str">
        <f>IF(C174="","",B173+0.1)</f>
        <v/>
      </c>
      <c r="C174" s="136"/>
      <c r="D174" s="136"/>
      <c r="E174" s="70" t="str">
        <f>IF(ISERROR(VLOOKUP(C174,#REF!,2,0)),"",VLOOKUP(C174,#REF!,2,0))</f>
        <v/>
      </c>
      <c r="F174" s="70"/>
      <c r="G174" s="70" t="str">
        <f>IF(ISERROR(VLOOKUP(C174,#REF!,4,0)),"",VLOOKUP(C174,#REF!,4,0))</f>
        <v/>
      </c>
      <c r="H174" s="70"/>
      <c r="I174" s="70">
        <f>IF(ISERROR(F174-H174),"",F174-H174)</f>
        <v>0</v>
      </c>
      <c r="J174" s="70"/>
      <c r="K174" s="70"/>
      <c r="L174" s="228"/>
      <c r="M174" s="228" t="str">
        <f>IF(ISERROR(VLOOKUP(L174,POA!$A$2:$C$25,3,0)),"",VLOOKUP(L174,POA!$A$2:$C$25,3,0))</f>
        <v/>
      </c>
      <c r="N174" s="73"/>
      <c r="O174" s="73" t="str">
        <f>IF(ISERROR(VLOOKUP(N174,POA!$A$2:$F$25,4,0)),"",VLOOKUP(N174,POA!$A$2:$F$25,4,0))</f>
        <v/>
      </c>
      <c r="P174" s="75" t="str">
        <f>IF(ISERROR(VLOOKUP(L174,POA!$A$2:$C$25,2,0)),"",VLOOKUP(L174,POA!$A$2:$C$25,2,0))</f>
        <v/>
      </c>
      <c r="Q174" s="82"/>
      <c r="R174" s="81" t="str">
        <f>IF(L174=0,"",IF(Q166&gt;=$R$9,"HABIL","NO HABIL"))</f>
        <v/>
      </c>
      <c r="S174" s="177"/>
      <c r="T174" s="81" t="str">
        <f t="shared" si="125"/>
        <v/>
      </c>
      <c r="U174" s="73" t="str">
        <f>IF(ISERROR(VLOOKUP(N174,POA!$A$2:$F$25,5,0)),"",VLOOKUP(N174,POA!$A$2:$F$25,5,0))</f>
        <v/>
      </c>
      <c r="V174" s="73"/>
      <c r="W174" s="81" t="str">
        <f t="shared" si="126"/>
        <v/>
      </c>
      <c r="X174" s="81"/>
      <c r="Y174" s="179">
        <f t="shared" si="129"/>
        <v>0</v>
      </c>
      <c r="Z174" s="146" t="str">
        <f t="shared" si="130"/>
        <v>MIPYME</v>
      </c>
      <c r="AA174" s="190"/>
      <c r="AB174" s="81" t="str">
        <f t="shared" si="127"/>
        <v/>
      </c>
      <c r="AC174" s="190"/>
      <c r="AD174" s="81" t="str">
        <f t="shared" si="128"/>
        <v/>
      </c>
      <c r="AE174" s="183"/>
    </row>
    <row r="175" spans="1:31" ht="18" hidden="1" customHeight="1" x14ac:dyDescent="0.15">
      <c r="B175" s="71" t="str">
        <f>IF(C175="","",B174+0.1)</f>
        <v/>
      </c>
      <c r="C175" s="136"/>
      <c r="D175" s="136"/>
      <c r="E175" s="70" t="str">
        <f>IF(ISERROR(VLOOKUP(C175,#REF!,2,0)),"",VLOOKUP(C175,#REF!,2,0))</f>
        <v/>
      </c>
      <c r="F175" s="70"/>
      <c r="G175" s="70" t="str">
        <f>IF(ISERROR(VLOOKUP(C175,#REF!,4,0)),"",VLOOKUP(C175,#REF!,4,0))</f>
        <v/>
      </c>
      <c r="H175" s="70"/>
      <c r="I175" s="70">
        <f>IF(ISERROR(F175-H175),"",F175-H175)</f>
        <v>0</v>
      </c>
      <c r="J175" s="70"/>
      <c r="K175" s="70"/>
      <c r="L175" s="228"/>
      <c r="M175" s="228" t="str">
        <f>IF(ISERROR(VLOOKUP(L175,POA!$A$2:$C$25,3,0)),"",VLOOKUP(L175,POA!$A$2:$C$25,3,0))</f>
        <v/>
      </c>
      <c r="N175" s="73"/>
      <c r="O175" s="73" t="str">
        <f>IF(ISERROR(VLOOKUP(N175,POA!$A$2:$F$25,4,0)),"",VLOOKUP(N175,POA!$A$2:$F$25,4,0))</f>
        <v/>
      </c>
      <c r="P175" s="75" t="str">
        <f>IF(ISERROR(VLOOKUP(L175,POA!$A$2:$C$25,2,0)),"",VLOOKUP(L175,POA!$A$2:$C$25,2,0))</f>
        <v/>
      </c>
      <c r="Q175" s="82"/>
      <c r="R175" s="81" t="str">
        <f>IF(L175=0,"",IF(Q166&gt;=$R$9,"HABIL","NO HABIL"))</f>
        <v/>
      </c>
      <c r="S175" s="177"/>
      <c r="T175" s="81" t="str">
        <f t="shared" si="125"/>
        <v/>
      </c>
      <c r="U175" s="73" t="str">
        <f>IF(ISERROR(VLOOKUP(N175,POA!$A$2:$F$25,5,0)),"",VLOOKUP(N175,POA!$A$2:$F$25,5,0))</f>
        <v/>
      </c>
      <c r="V175" s="73"/>
      <c r="W175" s="81" t="str">
        <f t="shared" si="126"/>
        <v/>
      </c>
      <c r="X175" s="81"/>
      <c r="Y175" s="179">
        <f t="shared" si="129"/>
        <v>0</v>
      </c>
      <c r="Z175" s="146" t="str">
        <f t="shared" si="130"/>
        <v>MIPYME</v>
      </c>
      <c r="AA175" s="190"/>
      <c r="AB175" s="81" t="str">
        <f t="shared" si="127"/>
        <v/>
      </c>
      <c r="AC175" s="190"/>
      <c r="AD175" s="81" t="str">
        <f t="shared" si="128"/>
        <v/>
      </c>
      <c r="AE175" s="183"/>
    </row>
    <row r="176" spans="1:31" ht="18" hidden="1" customHeight="1" thickBot="1" x14ac:dyDescent="0.2">
      <c r="B176" s="111" t="str">
        <f>IF(C176="","",B175+0.1)</f>
        <v/>
      </c>
      <c r="C176" s="137"/>
      <c r="D176" s="137"/>
      <c r="E176" s="74" t="str">
        <f>IF(ISERROR(VLOOKUP(C176,#REF!,2,0)),"",VLOOKUP(C176,#REF!,2,0))</f>
        <v/>
      </c>
      <c r="F176" s="74"/>
      <c r="G176" s="74" t="str">
        <f>IF(ISERROR(VLOOKUP(C176,#REF!,4,0)),"",VLOOKUP(C176,#REF!,4,0))</f>
        <v/>
      </c>
      <c r="H176" s="74"/>
      <c r="I176" s="74">
        <f>IF(ISERROR(F176-H176),"",F176-H176)</f>
        <v>0</v>
      </c>
      <c r="J176" s="74"/>
      <c r="K176" s="74"/>
      <c r="L176" s="229"/>
      <c r="M176" s="229" t="str">
        <f>IF(ISERROR(VLOOKUP(L176,POA!$A$2:$C$25,3,0)),"",VLOOKUP(L176,POA!$A$2:$C$25,3,0))</f>
        <v/>
      </c>
      <c r="N176" s="88"/>
      <c r="O176" s="88" t="str">
        <f>IF(ISERROR(VLOOKUP(N176,POA!$A$2:$F$25,4,0)),"",VLOOKUP(N176,POA!$A$2:$F$25,4,0))</f>
        <v/>
      </c>
      <c r="P176" s="80" t="str">
        <f>IF(ISERROR(VLOOKUP(L176,POA!$A$2:$C$25,2,0)),"",VLOOKUP(L176,POA!$A$2:$C$25,2,0))</f>
        <v/>
      </c>
      <c r="Q176" s="90"/>
      <c r="R176" s="89" t="str">
        <f>IF(L176=0,"",IF(Q166&gt;=$R$9,"HABIL","NO HABIL"))</f>
        <v/>
      </c>
      <c r="S176" s="178"/>
      <c r="T176" s="89" t="str">
        <f t="shared" si="125"/>
        <v/>
      </c>
      <c r="U176" s="88" t="str">
        <f>IF(ISERROR(VLOOKUP(N176,POA!$A$2:$F$25,5,0)),"",VLOOKUP(N176,POA!$A$2:$F$25,5,0))</f>
        <v/>
      </c>
      <c r="V176" s="88"/>
      <c r="W176" s="89" t="str">
        <f t="shared" si="126"/>
        <v/>
      </c>
      <c r="X176" s="89"/>
      <c r="Y176" s="181">
        <f>IF(ISERROR(F176/$Z$9),"",F176/$Z$9)</f>
        <v>0</v>
      </c>
      <c r="Z176" s="147" t="str">
        <f t="shared" si="130"/>
        <v>MIPYME</v>
      </c>
      <c r="AA176" s="191"/>
      <c r="AB176" s="89" t="str">
        <f t="shared" si="127"/>
        <v/>
      </c>
      <c r="AC176" s="191"/>
      <c r="AD176" s="89" t="str">
        <f t="shared" si="128"/>
        <v/>
      </c>
      <c r="AE176" s="184"/>
    </row>
    <row r="177" spans="2:31" ht="18" customHeight="1" x14ac:dyDescent="0.15">
      <c r="B177" s="83">
        <v>16</v>
      </c>
      <c r="C177" s="84" t="s">
        <v>704</v>
      </c>
      <c r="D177" s="135">
        <f>IF(SUM(D178:D187)=0,"",SUM(D178:D187))</f>
        <v>1</v>
      </c>
      <c r="E177" s="85">
        <f>SUM(E178:E187)</f>
        <v>114478871615</v>
      </c>
      <c r="F177" s="85">
        <f>SUM(F178:F187)</f>
        <v>151820944418</v>
      </c>
      <c r="G177" s="85">
        <f>SUM(G178:G187)</f>
        <v>52750978245</v>
      </c>
      <c r="H177" s="85">
        <f>SUM(H178:H187)</f>
        <v>89368120494</v>
      </c>
      <c r="I177" s="85">
        <f>+F177-H177</f>
        <v>62452823924</v>
      </c>
      <c r="J177" s="85">
        <f>SUM(J178:J187)</f>
        <v>5400407808</v>
      </c>
      <c r="K177" s="85">
        <f>SUM(K178:K187)</f>
        <v>2341098317</v>
      </c>
      <c r="L177" s="78">
        <v>1</v>
      </c>
      <c r="M177" s="78">
        <f>IF(ISERROR(VLOOKUP(L177,POA!$A$2:$C$25,3,0)),"",VLOOKUP(L177,POA!$A$2:$C$25,3,0))</f>
        <v>3</v>
      </c>
      <c r="N177" s="138" t="s">
        <v>229</v>
      </c>
      <c r="O177" s="78">
        <f>+SUM(O178:O187)</f>
        <v>0</v>
      </c>
      <c r="P177" s="79">
        <f>IF(ISERROR(VLOOKUP(L177,POA!$A$2:$C$25,2,0)),"",VLOOKUP(L177,POA!$A$2:$C$25,2,0))</f>
        <v>4167150295</v>
      </c>
      <c r="Q177" s="85">
        <f>SUM(E177/G177)</f>
        <v>2.1701753298925954</v>
      </c>
      <c r="R177" s="86" t="str">
        <f>IF(Q177=0,"",IF(Q177&gt;=$R$9,"HABIL","NO HABIL"))</f>
        <v>HABIL</v>
      </c>
      <c r="S177" s="176">
        <f>SUM(H177/F177)</f>
        <v>0.58864157930639538</v>
      </c>
      <c r="T177" s="86" t="str">
        <f>IF(S177=0,"",IF(S177&lt;=$T$9,"HABIL","NO HABIL"))</f>
        <v>HABIL</v>
      </c>
      <c r="U177" s="78">
        <f>+SUM(U178:U187)</f>
        <v>0</v>
      </c>
      <c r="V177" s="87">
        <f>SUM(J177/K177)</f>
        <v>2.3067838581509688</v>
      </c>
      <c r="W177" s="86" t="str">
        <f>IF(V177=0,"",IF(V177&gt;=$W$9,"HABIL","NO HABIL"))</f>
        <v>HABIL</v>
      </c>
      <c r="X177" s="86" t="str">
        <f>IF(R177=0,"",IF(R177="NO HABIL","NO HABIL",IF(T177="NO HABIL","NO HABIL",IF(W177="NO HABIL","NO HABIL",IF(W177="NO HABIL","NO HABIL","HABIL")))))</f>
        <v>HABIL</v>
      </c>
      <c r="Y177" s="180"/>
      <c r="Z177" s="145"/>
      <c r="AA177" s="176">
        <f>SUM(J177/I177)</f>
        <v>8.6471795327811865E-2</v>
      </c>
      <c r="AB177" s="86" t="str">
        <f>IF(AA177=0,"",IF(AA177&gt;=$AB$9,"HABIL","NO HABIL"))</f>
        <v>HABIL</v>
      </c>
      <c r="AC177" s="176">
        <f>SUM(J177/F177)</f>
        <v>3.5570901160589301E-2</v>
      </c>
      <c r="AD177" s="86" t="str">
        <f>IF(AC177=0,"",IF(AC177&gt;=$AD$9,"HABIL","NO HABIL"))</f>
        <v>HABIL</v>
      </c>
      <c r="AE177" s="182" t="str">
        <f>IF(AB177=0,"",IF(AB177="NO HABIL","NO HABIL",IF(AD177="NO HABIL","NO HABIL",IF(AD177="NO HABIL","NO HABIL","HABIL"))))</f>
        <v>HABIL</v>
      </c>
    </row>
    <row r="178" spans="2:31" ht="18" customHeight="1" x14ac:dyDescent="0.15">
      <c r="B178" s="71">
        <f t="shared" ref="B178:B183" si="132">IF(C178="","",B177+0.1)</f>
        <v>16.100000000000001</v>
      </c>
      <c r="C178" s="267" t="s">
        <v>705</v>
      </c>
      <c r="D178" s="268">
        <v>0.6</v>
      </c>
      <c r="E178" s="269">
        <v>16669734107</v>
      </c>
      <c r="F178" s="269">
        <v>29085486224</v>
      </c>
      <c r="G178" s="269">
        <v>8282217822</v>
      </c>
      <c r="H178" s="269">
        <v>17158922672</v>
      </c>
      <c r="I178" s="269">
        <f t="shared" ref="I178:I179" si="133">IF(ISERROR(F178-H178),"",F178-H178)</f>
        <v>11926563552</v>
      </c>
      <c r="J178" s="269">
        <v>2256803930</v>
      </c>
      <c r="K178" s="269">
        <v>207261263</v>
      </c>
      <c r="L178" s="230"/>
      <c r="M178" s="230" t="str">
        <f>IF(ISERROR(VLOOKUP(L178,POA!$A$2:$C$25,3,0)),"",VLOOKUP(L178,POA!$A$2:$C$25,3,0))</f>
        <v/>
      </c>
      <c r="N178" s="73" t="s">
        <v>229</v>
      </c>
      <c r="O178" s="73" t="str">
        <f>IF(ISERROR(VLOOKUP(N178,POA!$A$2:$F$25,4,0)),"",VLOOKUP(N178,POA!$A$2:$F$25,4,0))</f>
        <v/>
      </c>
      <c r="P178" s="75" t="str">
        <f>IF(ISERROR(VLOOKUP(L178,POA!$A$2:$C$25,2,0)),"",VLOOKUP(L178,POA!$A$2:$C$25,2,0))</f>
        <v/>
      </c>
      <c r="Q178" s="82"/>
      <c r="R178" s="81" t="str">
        <f>IF(Q178=0,"",IF(Q177&gt;=$R$9,"HABIL","NO HABIL"))</f>
        <v/>
      </c>
      <c r="S178" s="177"/>
      <c r="T178" s="81" t="str">
        <f t="shared" ref="T178:T187" si="134">IF(S178=0,"",IF(S178&lt;=$T$9,"HABIL","NO HABIL"))</f>
        <v/>
      </c>
      <c r="U178" s="73" t="str">
        <f>IF(ISERROR(VLOOKUP(N178,POA!$A$2:$F$25,5,0)),"",VLOOKUP(N178,POA!$A$2:$F$25,5,0))</f>
        <v/>
      </c>
      <c r="V178" s="73"/>
      <c r="W178" s="81" t="str">
        <f t="shared" ref="W178:W187" si="135">IF(V178=0,"",IF(V178&gt;=$W$9,"HABIL","NO HABIL"))</f>
        <v/>
      </c>
      <c r="X178" s="81"/>
      <c r="Y178" s="179">
        <f>IF(ISERROR(F178/$Z$9),"",F178/$Z$9)</f>
        <v>51324.309553555671</v>
      </c>
      <c r="Z178" s="146" t="str">
        <f>+IF(Y178&lt;$Z$10,"MIPYME","NO CUMPLE")</f>
        <v>NO CUMPLE</v>
      </c>
      <c r="AA178" s="190"/>
      <c r="AB178" s="81" t="str">
        <f t="shared" ref="AB178:AB187" si="136">IF(AA178=0,"",IF(AA178&gt;=$AB$9,"HABIL","NO HABIL"))</f>
        <v/>
      </c>
      <c r="AC178" s="190"/>
      <c r="AD178" s="81" t="str">
        <f t="shared" ref="AD178:AD187" si="137">IF(AC178=0,"",IF(AC178&gt;=$AD$9,"HABIL","NO HABIL"))</f>
        <v/>
      </c>
      <c r="AE178" s="185"/>
    </row>
    <row r="179" spans="2:31" ht="18" customHeight="1" x14ac:dyDescent="0.15">
      <c r="B179" s="71">
        <f t="shared" si="132"/>
        <v>16.200000000000003</v>
      </c>
      <c r="C179" s="268" t="s">
        <v>706</v>
      </c>
      <c r="D179" s="268">
        <v>0.4</v>
      </c>
      <c r="E179" s="269">
        <v>97809137508</v>
      </c>
      <c r="F179" s="269">
        <v>122735458194</v>
      </c>
      <c r="G179" s="269">
        <v>44468760423</v>
      </c>
      <c r="H179" s="269">
        <v>72209197822</v>
      </c>
      <c r="I179" s="269">
        <f t="shared" si="133"/>
        <v>50526260372</v>
      </c>
      <c r="J179" s="269">
        <v>3143603878</v>
      </c>
      <c r="K179" s="269">
        <v>2133837054</v>
      </c>
      <c r="L179" s="228"/>
      <c r="M179" s="228" t="str">
        <f>IF(ISERROR(VLOOKUP(L179,POA!$A$2:$C$25,3,0)),"",VLOOKUP(L179,POA!$A$2:$C$25,3,0))</f>
        <v/>
      </c>
      <c r="N179" s="73" t="s">
        <v>229</v>
      </c>
      <c r="O179" s="73" t="str">
        <f>IF(ISERROR(VLOOKUP(N179,POA!$A$2:$F$25,4,0)),"",VLOOKUP(N179,POA!$A$2:$F$25,4,0))</f>
        <v/>
      </c>
      <c r="P179" s="75" t="str">
        <f>IF(ISERROR(VLOOKUP(L179,POA!$A$2:$C$25,2,0)),"",VLOOKUP(L179,POA!$A$2:$C$25,2,0))</f>
        <v/>
      </c>
      <c r="Q179" s="82"/>
      <c r="R179" s="81" t="str">
        <f>IF(Q179=0,"",IF(Q177&gt;=$R$9,"HABIL","NO HABIL"))</f>
        <v/>
      </c>
      <c r="S179" s="177"/>
      <c r="T179" s="81" t="str">
        <f t="shared" si="134"/>
        <v/>
      </c>
      <c r="U179" s="73" t="str">
        <f>IF(ISERROR(VLOOKUP(N179,POA!$A$2:$F$25,5,0)),"",VLOOKUP(N179,POA!$A$2:$F$25,5,0))</f>
        <v/>
      </c>
      <c r="V179" s="73"/>
      <c r="W179" s="81" t="str">
        <f t="shared" si="135"/>
        <v/>
      </c>
      <c r="X179" s="81"/>
      <c r="Y179" s="179">
        <f t="shared" ref="Y179:Y186" si="138">IF(ISERROR(F179/$Z$9),"",F179/$Z$9)</f>
        <v>216579.24509264162</v>
      </c>
      <c r="Z179" s="146" t="str">
        <f t="shared" ref="Z179:Z187" si="139">+IF(Y179&lt;$Z$10,"MIPYME","NO CUMPLE")</f>
        <v>NO CUMPLE</v>
      </c>
      <c r="AA179" s="190"/>
      <c r="AB179" s="81" t="str">
        <f t="shared" si="136"/>
        <v/>
      </c>
      <c r="AC179" s="190"/>
      <c r="AD179" s="81" t="str">
        <f t="shared" si="137"/>
        <v/>
      </c>
      <c r="AE179" s="186"/>
    </row>
    <row r="180" spans="2:31" ht="18" customHeight="1" thickBot="1" x14ac:dyDescent="0.2">
      <c r="B180" s="71" t="str">
        <f t="shared" si="132"/>
        <v/>
      </c>
      <c r="C180" s="136"/>
      <c r="D180" s="136"/>
      <c r="E180" s="70"/>
      <c r="F180" s="70"/>
      <c r="G180" s="70"/>
      <c r="H180" s="70"/>
      <c r="I180" s="70">
        <f t="shared" ref="I180:I183" si="140">IF(ISERROR(F180-H180),"",F180-H180)</f>
        <v>0</v>
      </c>
      <c r="J180" s="70"/>
      <c r="K180" s="70"/>
      <c r="L180" s="228"/>
      <c r="M180" s="228" t="str">
        <f>IF(ISERROR(VLOOKUP(L180,POA!$A$2:$C$25,3,0)),"",VLOOKUP(L180,POA!$A$2:$C$25,3,0))</f>
        <v/>
      </c>
      <c r="N180" s="73"/>
      <c r="O180" s="73" t="str">
        <f>IF(ISERROR(VLOOKUP(N180,POA!$A$2:$F$25,4,0)),"",VLOOKUP(N180,POA!$A$2:$F$25,4,0))</f>
        <v/>
      </c>
      <c r="P180" s="75" t="str">
        <f>IF(ISERROR(VLOOKUP(L180,POA!$A$2:$C$25,2,0)),"",VLOOKUP(L180,POA!$A$2:$C$25,2,0))</f>
        <v/>
      </c>
      <c r="Q180" s="82"/>
      <c r="R180" s="81" t="str">
        <f>IF(Q180=0,"",IF(Q177&gt;=$R$9,"HABIL","NO HABIL"))</f>
        <v/>
      </c>
      <c r="S180" s="177"/>
      <c r="T180" s="81" t="str">
        <f t="shared" si="134"/>
        <v/>
      </c>
      <c r="U180" s="73" t="str">
        <f>IF(ISERROR(VLOOKUP(N180,POA!$A$2:$F$25,5,0)),"",VLOOKUP(N180,POA!$A$2:$F$25,5,0))</f>
        <v/>
      </c>
      <c r="V180" s="73"/>
      <c r="W180" s="81" t="str">
        <f t="shared" si="135"/>
        <v/>
      </c>
      <c r="X180" s="81"/>
      <c r="Y180" s="179">
        <f t="shared" si="138"/>
        <v>0</v>
      </c>
      <c r="Z180" s="146" t="str">
        <f t="shared" si="139"/>
        <v>MIPYME</v>
      </c>
      <c r="AA180" s="190"/>
      <c r="AB180" s="81" t="str">
        <f t="shared" si="136"/>
        <v/>
      </c>
      <c r="AC180" s="190"/>
      <c r="AD180" s="81" t="str">
        <f t="shared" si="137"/>
        <v/>
      </c>
      <c r="AE180" s="186"/>
    </row>
    <row r="181" spans="2:31" ht="18" hidden="1" customHeight="1" x14ac:dyDescent="0.15">
      <c r="B181" s="71" t="str">
        <f t="shared" si="132"/>
        <v/>
      </c>
      <c r="C181" s="136"/>
      <c r="D181" s="136"/>
      <c r="E181" s="70" t="str">
        <f>IF(ISERROR(VLOOKUP(C181,#REF!,2,0)),"",VLOOKUP(C181,#REF!,2,0))</f>
        <v/>
      </c>
      <c r="F181" s="70"/>
      <c r="G181" s="70" t="str">
        <f>IF(ISERROR(VLOOKUP(C181,#REF!,4,0)),"",VLOOKUP(C181,#REF!,4,0))</f>
        <v/>
      </c>
      <c r="H181" s="70"/>
      <c r="I181" s="70">
        <f t="shared" si="140"/>
        <v>0</v>
      </c>
      <c r="J181" s="70"/>
      <c r="K181" s="70"/>
      <c r="L181" s="228"/>
      <c r="M181" s="228" t="str">
        <f>IF(ISERROR(VLOOKUP(L181,POA!$A$2:$C$25,3,0)),"",VLOOKUP(L181,POA!$A$2:$C$25,3,0))</f>
        <v/>
      </c>
      <c r="N181" s="73"/>
      <c r="O181" s="73" t="str">
        <f>IF(ISERROR(VLOOKUP(N181,POA!$A$2:$F$25,4,0)),"",VLOOKUP(N181,POA!$A$2:$F$25,4,0))</f>
        <v/>
      </c>
      <c r="P181" s="75" t="str">
        <f>IF(ISERROR(VLOOKUP(L181,POA!$A$2:$C$25,2,0)),"",VLOOKUP(L181,POA!$A$2:$C$25,2,0))</f>
        <v/>
      </c>
      <c r="Q181" s="82"/>
      <c r="R181" s="81" t="str">
        <f>IF(L181=0,"",IF(Q177&gt;=$R$9,"HABIL","NO HABIL"))</f>
        <v/>
      </c>
      <c r="S181" s="177"/>
      <c r="T181" s="81" t="str">
        <f t="shared" si="134"/>
        <v/>
      </c>
      <c r="U181" s="73" t="str">
        <f>IF(ISERROR(VLOOKUP(N181,POA!$A$2:$F$25,5,0)),"",VLOOKUP(N181,POA!$A$2:$F$25,5,0))</f>
        <v/>
      </c>
      <c r="V181" s="73"/>
      <c r="W181" s="81" t="str">
        <f t="shared" si="135"/>
        <v/>
      </c>
      <c r="X181" s="81"/>
      <c r="Y181" s="179">
        <f t="shared" si="138"/>
        <v>0</v>
      </c>
      <c r="Z181" s="146" t="str">
        <f t="shared" si="139"/>
        <v>MIPYME</v>
      </c>
      <c r="AA181" s="190"/>
      <c r="AB181" s="81" t="str">
        <f t="shared" si="136"/>
        <v/>
      </c>
      <c r="AC181" s="190"/>
      <c r="AD181" s="81" t="str">
        <f t="shared" si="137"/>
        <v/>
      </c>
      <c r="AE181" s="186"/>
    </row>
    <row r="182" spans="2:31" ht="18" hidden="1" customHeight="1" x14ac:dyDescent="0.15">
      <c r="B182" s="71" t="str">
        <f t="shared" si="132"/>
        <v/>
      </c>
      <c r="C182" s="136"/>
      <c r="D182" s="136"/>
      <c r="E182" s="70" t="str">
        <f>IF(ISERROR(VLOOKUP(C182,#REF!,2,0)),"",VLOOKUP(C182,#REF!,2,0))</f>
        <v/>
      </c>
      <c r="F182" s="70"/>
      <c r="G182" s="70" t="str">
        <f>IF(ISERROR(VLOOKUP(C182,#REF!,4,0)),"",VLOOKUP(C182,#REF!,4,0))</f>
        <v/>
      </c>
      <c r="H182" s="70"/>
      <c r="I182" s="70">
        <f t="shared" si="140"/>
        <v>0</v>
      </c>
      <c r="J182" s="70"/>
      <c r="K182" s="70"/>
      <c r="L182" s="228"/>
      <c r="M182" s="228" t="str">
        <f>IF(ISERROR(VLOOKUP(L182,POA!$A$2:$C$25,3,0)),"",VLOOKUP(L182,POA!$A$2:$C$25,3,0))</f>
        <v/>
      </c>
      <c r="N182" s="73"/>
      <c r="O182" s="73" t="str">
        <f>IF(ISERROR(VLOOKUP(N182,POA!$A$2:$F$25,4,0)),"",VLOOKUP(N182,POA!$A$2:$F$25,4,0))</f>
        <v/>
      </c>
      <c r="P182" s="75" t="str">
        <f>IF(ISERROR(VLOOKUP(L182,POA!$A$2:$C$25,2,0)),"",VLOOKUP(L182,POA!$A$2:$C$25,2,0))</f>
        <v/>
      </c>
      <c r="Q182" s="82"/>
      <c r="R182" s="81" t="str">
        <f>IF(L182=0,"",IF(Q177&gt;=$R$9,"HABIL","NO HABIL"))</f>
        <v/>
      </c>
      <c r="S182" s="177"/>
      <c r="T182" s="81" t="str">
        <f t="shared" si="134"/>
        <v/>
      </c>
      <c r="U182" s="73" t="str">
        <f>IF(ISERROR(VLOOKUP(N182,POA!$A$2:$F$25,5,0)),"",VLOOKUP(N182,POA!$A$2:$F$25,5,0))</f>
        <v/>
      </c>
      <c r="V182" s="73"/>
      <c r="W182" s="81" t="str">
        <f t="shared" si="135"/>
        <v/>
      </c>
      <c r="X182" s="81"/>
      <c r="Y182" s="179">
        <f t="shared" si="138"/>
        <v>0</v>
      </c>
      <c r="Z182" s="146" t="str">
        <f t="shared" si="139"/>
        <v>MIPYME</v>
      </c>
      <c r="AA182" s="190"/>
      <c r="AB182" s="81" t="str">
        <f t="shared" si="136"/>
        <v/>
      </c>
      <c r="AC182" s="190"/>
      <c r="AD182" s="81" t="str">
        <f t="shared" si="137"/>
        <v/>
      </c>
      <c r="AE182" s="183"/>
    </row>
    <row r="183" spans="2:31" ht="18" hidden="1" customHeight="1" x14ac:dyDescent="0.15">
      <c r="B183" s="71" t="str">
        <f t="shared" si="132"/>
        <v/>
      </c>
      <c r="C183" s="136"/>
      <c r="D183" s="136"/>
      <c r="E183" s="70" t="str">
        <f>IF(ISERROR(VLOOKUP(C183,#REF!,2,0)),"",VLOOKUP(C183,#REF!,2,0))</f>
        <v/>
      </c>
      <c r="F183" s="70"/>
      <c r="G183" s="70" t="str">
        <f>IF(ISERROR(VLOOKUP(C183,#REF!,4,0)),"",VLOOKUP(C183,#REF!,4,0))</f>
        <v/>
      </c>
      <c r="H183" s="70"/>
      <c r="I183" s="70">
        <f t="shared" si="140"/>
        <v>0</v>
      </c>
      <c r="J183" s="70"/>
      <c r="K183" s="70"/>
      <c r="L183" s="228"/>
      <c r="M183" s="228" t="str">
        <f>IF(ISERROR(VLOOKUP(L183,POA!$A$2:$C$25,3,0)),"",VLOOKUP(L183,POA!$A$2:$C$25,3,0))</f>
        <v/>
      </c>
      <c r="N183" s="73"/>
      <c r="O183" s="73" t="str">
        <f>IF(ISERROR(VLOOKUP(N183,POA!$A$2:$F$25,4,0)),"",VLOOKUP(N183,POA!$A$2:$F$25,4,0))</f>
        <v/>
      </c>
      <c r="P183" s="75" t="str">
        <f>IF(ISERROR(VLOOKUP(L183,POA!$A$2:$C$25,2,0)),"",VLOOKUP(L183,POA!$A$2:$C$25,2,0))</f>
        <v/>
      </c>
      <c r="Q183" s="82"/>
      <c r="R183" s="81" t="str">
        <f>IF(L183=0,"",IF(Q177&gt;=$R$9,"HABIL","NO HABIL"))</f>
        <v/>
      </c>
      <c r="S183" s="177"/>
      <c r="T183" s="81" t="str">
        <f t="shared" si="134"/>
        <v/>
      </c>
      <c r="U183" s="73" t="str">
        <f>IF(ISERROR(VLOOKUP(N183,POA!$A$2:$F$25,5,0)),"",VLOOKUP(N183,POA!$A$2:$F$25,5,0))</f>
        <v/>
      </c>
      <c r="V183" s="73"/>
      <c r="W183" s="81" t="str">
        <f t="shared" si="135"/>
        <v/>
      </c>
      <c r="X183" s="81"/>
      <c r="Y183" s="179">
        <f t="shared" si="138"/>
        <v>0</v>
      </c>
      <c r="Z183" s="146" t="str">
        <f t="shared" si="139"/>
        <v>MIPYME</v>
      </c>
      <c r="AA183" s="190"/>
      <c r="AB183" s="81" t="str">
        <f t="shared" si="136"/>
        <v/>
      </c>
      <c r="AC183" s="190"/>
      <c r="AD183" s="81" t="str">
        <f t="shared" si="137"/>
        <v/>
      </c>
      <c r="AE183" s="186"/>
    </row>
    <row r="184" spans="2:31" ht="18" hidden="1" customHeight="1" x14ac:dyDescent="0.15">
      <c r="B184" s="71" t="str">
        <f>IF(C184="","",B183+0.1)</f>
        <v/>
      </c>
      <c r="C184" s="136"/>
      <c r="D184" s="136"/>
      <c r="E184" s="70" t="str">
        <f>IF(ISERROR(VLOOKUP(C184,#REF!,2,0)),"",VLOOKUP(C184,#REF!,2,0))</f>
        <v/>
      </c>
      <c r="F184" s="70"/>
      <c r="G184" s="70" t="str">
        <f>IF(ISERROR(VLOOKUP(C184,#REF!,4,0)),"",VLOOKUP(C184,#REF!,4,0))</f>
        <v/>
      </c>
      <c r="H184" s="70"/>
      <c r="I184" s="70">
        <f>IF(ISERROR(F184-H184),"",F184-H184)</f>
        <v>0</v>
      </c>
      <c r="J184" s="70"/>
      <c r="K184" s="70"/>
      <c r="L184" s="228"/>
      <c r="M184" s="228" t="str">
        <f>IF(ISERROR(VLOOKUP(L184,POA!$A$2:$C$25,3,0)),"",VLOOKUP(L184,POA!$A$2:$C$25,3,0))</f>
        <v/>
      </c>
      <c r="N184" s="73"/>
      <c r="O184" s="73" t="str">
        <f>IF(ISERROR(VLOOKUP(N184,POA!$A$2:$F$25,4,0)),"",VLOOKUP(N184,POA!$A$2:$F$25,4,0))</f>
        <v/>
      </c>
      <c r="P184" s="75" t="str">
        <f>IF(ISERROR(VLOOKUP(L184,POA!$A$2:$C$25,2,0)),"",VLOOKUP(L184,POA!$A$2:$C$25,2,0))</f>
        <v/>
      </c>
      <c r="Q184" s="82"/>
      <c r="R184" s="81" t="str">
        <f>IF(L184=0,"",IF(Q177&gt;=$R$9,"HABIL","NO HABIL"))</f>
        <v/>
      </c>
      <c r="S184" s="177"/>
      <c r="T184" s="81" t="str">
        <f t="shared" si="134"/>
        <v/>
      </c>
      <c r="U184" s="73" t="str">
        <f>IF(ISERROR(VLOOKUP(N184,POA!$A$2:$F$25,5,0)),"",VLOOKUP(N184,POA!$A$2:$F$25,5,0))</f>
        <v/>
      </c>
      <c r="V184" s="73"/>
      <c r="W184" s="81" t="str">
        <f t="shared" si="135"/>
        <v/>
      </c>
      <c r="X184" s="81"/>
      <c r="Y184" s="179">
        <f t="shared" si="138"/>
        <v>0</v>
      </c>
      <c r="Z184" s="146" t="str">
        <f t="shared" si="139"/>
        <v>MIPYME</v>
      </c>
      <c r="AA184" s="190"/>
      <c r="AB184" s="81" t="str">
        <f t="shared" si="136"/>
        <v/>
      </c>
      <c r="AC184" s="190"/>
      <c r="AD184" s="81" t="str">
        <f t="shared" si="137"/>
        <v/>
      </c>
      <c r="AE184" s="186"/>
    </row>
    <row r="185" spans="2:31" ht="18" hidden="1" customHeight="1" x14ac:dyDescent="0.15">
      <c r="B185" s="71" t="str">
        <f>IF(C185="","",B184+0.1)</f>
        <v/>
      </c>
      <c r="C185" s="136"/>
      <c r="D185" s="136"/>
      <c r="E185" s="70" t="str">
        <f>IF(ISERROR(VLOOKUP(C185,#REF!,2,0)),"",VLOOKUP(C185,#REF!,2,0))</f>
        <v/>
      </c>
      <c r="F185" s="70"/>
      <c r="G185" s="70" t="str">
        <f>IF(ISERROR(VLOOKUP(C185,#REF!,4,0)),"",VLOOKUP(C185,#REF!,4,0))</f>
        <v/>
      </c>
      <c r="H185" s="70"/>
      <c r="I185" s="70">
        <f>IF(ISERROR(F185-H185),"",F185-H185)</f>
        <v>0</v>
      </c>
      <c r="J185" s="70"/>
      <c r="K185" s="70"/>
      <c r="L185" s="228"/>
      <c r="M185" s="228" t="str">
        <f>IF(ISERROR(VLOOKUP(L185,POA!$A$2:$C$25,3,0)),"",VLOOKUP(L185,POA!$A$2:$C$25,3,0))</f>
        <v/>
      </c>
      <c r="N185" s="73"/>
      <c r="O185" s="73" t="str">
        <f>IF(ISERROR(VLOOKUP(N185,POA!$A$2:$F$25,4,0)),"",VLOOKUP(N185,POA!$A$2:$F$25,4,0))</f>
        <v/>
      </c>
      <c r="P185" s="75" t="str">
        <f>IF(ISERROR(VLOOKUP(L185,POA!$A$2:$C$25,2,0)),"",VLOOKUP(L185,POA!$A$2:$C$25,2,0))</f>
        <v/>
      </c>
      <c r="Q185" s="82"/>
      <c r="R185" s="81" t="str">
        <f>IF(L185=0,"",IF(Q177&gt;=$R$9,"HABIL","NO HABIL"))</f>
        <v/>
      </c>
      <c r="S185" s="177"/>
      <c r="T185" s="81" t="str">
        <f t="shared" si="134"/>
        <v/>
      </c>
      <c r="U185" s="73" t="str">
        <f>IF(ISERROR(VLOOKUP(N185,POA!$A$2:$F$25,5,0)),"",VLOOKUP(N185,POA!$A$2:$F$25,5,0))</f>
        <v/>
      </c>
      <c r="V185" s="73"/>
      <c r="W185" s="81" t="str">
        <f t="shared" si="135"/>
        <v/>
      </c>
      <c r="X185" s="81"/>
      <c r="Y185" s="179">
        <f t="shared" si="138"/>
        <v>0</v>
      </c>
      <c r="Z185" s="146" t="str">
        <f t="shared" si="139"/>
        <v>MIPYME</v>
      </c>
      <c r="AA185" s="190"/>
      <c r="AB185" s="81" t="str">
        <f t="shared" si="136"/>
        <v/>
      </c>
      <c r="AC185" s="190"/>
      <c r="AD185" s="81" t="str">
        <f t="shared" si="137"/>
        <v/>
      </c>
      <c r="AE185" s="183"/>
    </row>
    <row r="186" spans="2:31" ht="18" hidden="1" customHeight="1" x14ac:dyDescent="0.15">
      <c r="B186" s="71" t="str">
        <f>IF(C186="","",B185+0.1)</f>
        <v/>
      </c>
      <c r="C186" s="136"/>
      <c r="D186" s="136"/>
      <c r="E186" s="70" t="str">
        <f>IF(ISERROR(VLOOKUP(C186,#REF!,2,0)),"",VLOOKUP(C186,#REF!,2,0))</f>
        <v/>
      </c>
      <c r="F186" s="70"/>
      <c r="G186" s="70" t="str">
        <f>IF(ISERROR(VLOOKUP(C186,#REF!,4,0)),"",VLOOKUP(C186,#REF!,4,0))</f>
        <v/>
      </c>
      <c r="H186" s="70"/>
      <c r="I186" s="70">
        <f>IF(ISERROR(F186-H186),"",F186-H186)</f>
        <v>0</v>
      </c>
      <c r="J186" s="70"/>
      <c r="K186" s="70"/>
      <c r="L186" s="228"/>
      <c r="M186" s="228" t="str">
        <f>IF(ISERROR(VLOOKUP(L186,POA!$A$2:$C$25,3,0)),"",VLOOKUP(L186,POA!$A$2:$C$25,3,0))</f>
        <v/>
      </c>
      <c r="N186" s="73"/>
      <c r="O186" s="73" t="str">
        <f>IF(ISERROR(VLOOKUP(N186,POA!$A$2:$F$25,4,0)),"",VLOOKUP(N186,POA!$A$2:$F$25,4,0))</f>
        <v/>
      </c>
      <c r="P186" s="75" t="str">
        <f>IF(ISERROR(VLOOKUP(L186,POA!$A$2:$C$25,2,0)),"",VLOOKUP(L186,POA!$A$2:$C$25,2,0))</f>
        <v/>
      </c>
      <c r="Q186" s="82"/>
      <c r="R186" s="81" t="str">
        <f>IF(L186=0,"",IF(Q177&gt;=$R$9,"HABIL","NO HABIL"))</f>
        <v/>
      </c>
      <c r="S186" s="177"/>
      <c r="T186" s="81" t="str">
        <f t="shared" si="134"/>
        <v/>
      </c>
      <c r="U186" s="73" t="str">
        <f>IF(ISERROR(VLOOKUP(N186,POA!$A$2:$F$25,5,0)),"",VLOOKUP(N186,POA!$A$2:$F$25,5,0))</f>
        <v/>
      </c>
      <c r="V186" s="73"/>
      <c r="W186" s="81" t="str">
        <f t="shared" si="135"/>
        <v/>
      </c>
      <c r="X186" s="81"/>
      <c r="Y186" s="179">
        <f t="shared" si="138"/>
        <v>0</v>
      </c>
      <c r="Z186" s="146" t="str">
        <f t="shared" si="139"/>
        <v>MIPYME</v>
      </c>
      <c r="AA186" s="190"/>
      <c r="AB186" s="81" t="str">
        <f t="shared" si="136"/>
        <v/>
      </c>
      <c r="AC186" s="190"/>
      <c r="AD186" s="81" t="str">
        <f t="shared" si="137"/>
        <v/>
      </c>
      <c r="AE186" s="183"/>
    </row>
    <row r="187" spans="2:31" ht="18" hidden="1" customHeight="1" thickBot="1" x14ac:dyDescent="0.2">
      <c r="B187" s="111" t="str">
        <f>IF(C187="","",B186+0.1)</f>
        <v/>
      </c>
      <c r="C187" s="137"/>
      <c r="D187" s="137"/>
      <c r="E187" s="74" t="str">
        <f>IF(ISERROR(VLOOKUP(C187,#REF!,2,0)),"",VLOOKUP(C187,#REF!,2,0))</f>
        <v/>
      </c>
      <c r="F187" s="74"/>
      <c r="G187" s="74" t="str">
        <f>IF(ISERROR(VLOOKUP(C187,#REF!,4,0)),"",VLOOKUP(C187,#REF!,4,0))</f>
        <v/>
      </c>
      <c r="H187" s="74"/>
      <c r="I187" s="74">
        <f>IF(ISERROR(F187-H187),"",F187-H187)</f>
        <v>0</v>
      </c>
      <c r="J187" s="74"/>
      <c r="K187" s="74"/>
      <c r="L187" s="229"/>
      <c r="M187" s="229" t="str">
        <f>IF(ISERROR(VLOOKUP(L187,POA!$A$2:$C$25,3,0)),"",VLOOKUP(L187,POA!$A$2:$C$25,3,0))</f>
        <v/>
      </c>
      <c r="N187" s="88"/>
      <c r="O187" s="88" t="str">
        <f>IF(ISERROR(VLOOKUP(N187,POA!$A$2:$F$25,4,0)),"",VLOOKUP(N187,POA!$A$2:$F$25,4,0))</f>
        <v/>
      </c>
      <c r="P187" s="80" t="str">
        <f>IF(ISERROR(VLOOKUP(L187,POA!$A$2:$C$25,2,0)),"",VLOOKUP(L187,POA!$A$2:$C$25,2,0))</f>
        <v/>
      </c>
      <c r="Q187" s="90"/>
      <c r="R187" s="89" t="str">
        <f>IF(L187=0,"",IF(Q177&gt;=$R$9,"HABIL","NO HABIL"))</f>
        <v/>
      </c>
      <c r="S187" s="178"/>
      <c r="T187" s="89" t="str">
        <f t="shared" si="134"/>
        <v/>
      </c>
      <c r="U187" s="88" t="str">
        <f>IF(ISERROR(VLOOKUP(N187,POA!$A$2:$F$25,5,0)),"",VLOOKUP(N187,POA!$A$2:$F$25,5,0))</f>
        <v/>
      </c>
      <c r="V187" s="88"/>
      <c r="W187" s="89" t="str">
        <f t="shared" si="135"/>
        <v/>
      </c>
      <c r="X187" s="89"/>
      <c r="Y187" s="181">
        <f>IF(ISERROR(F187/$Z$9),"",F187/$Z$9)</f>
        <v>0</v>
      </c>
      <c r="Z187" s="147" t="str">
        <f t="shared" si="139"/>
        <v>MIPYME</v>
      </c>
      <c r="AA187" s="191"/>
      <c r="AB187" s="89" t="str">
        <f t="shared" si="136"/>
        <v/>
      </c>
      <c r="AC187" s="191"/>
      <c r="AD187" s="89" t="str">
        <f t="shared" si="137"/>
        <v/>
      </c>
      <c r="AE187" s="184"/>
    </row>
    <row r="188" spans="2:31" ht="30" x14ac:dyDescent="0.15">
      <c r="B188" s="83">
        <v>17</v>
      </c>
      <c r="C188" s="84" t="s">
        <v>707</v>
      </c>
      <c r="D188" s="135">
        <f>IF(SUM(D189:D198)=0,"",SUM(D189:D198))</f>
        <v>1</v>
      </c>
      <c r="E188" s="85">
        <f>SUM(E189:E198)</f>
        <v>7733546759</v>
      </c>
      <c r="F188" s="85">
        <f>SUM(F189:F198)</f>
        <v>15056086091</v>
      </c>
      <c r="G188" s="85">
        <f>SUM(G189:G198)</f>
        <v>662438548</v>
      </c>
      <c r="H188" s="85">
        <f>SUM(H189:H198)</f>
        <v>6125999246</v>
      </c>
      <c r="I188" s="85">
        <f>+F188-H188</f>
        <v>8930086845</v>
      </c>
      <c r="J188" s="85">
        <f>SUM(J189:J198)</f>
        <v>1406901344</v>
      </c>
      <c r="K188" s="85">
        <f>SUM(K189:K198)</f>
        <v>255551190</v>
      </c>
      <c r="L188" s="78">
        <v>1</v>
      </c>
      <c r="M188" s="78">
        <f>IF(ISERROR(VLOOKUP(L188,POA!$A$2:$C$25,3,0)),"",VLOOKUP(L188,POA!$A$2:$C$25,3,0))</f>
        <v>3</v>
      </c>
      <c r="N188" s="138" t="s">
        <v>229</v>
      </c>
      <c r="O188" s="78">
        <f>+SUM(O189:O198)</f>
        <v>0</v>
      </c>
      <c r="P188" s="79">
        <f>IF(ISERROR(VLOOKUP(L188,POA!$A$2:$C$25,2,0)),"",VLOOKUP(L188,POA!$A$2:$C$25,2,0))</f>
        <v>4167150295</v>
      </c>
      <c r="Q188" s="85">
        <f>SUM(E188/G188)</f>
        <v>11.674361014087603</v>
      </c>
      <c r="R188" s="86" t="str">
        <f>IF(Q188=0,"",IF(Q188&gt;=$R$9,"HABIL","NO HABIL"))</f>
        <v>HABIL</v>
      </c>
      <c r="S188" s="176">
        <f>SUM(H188/F188)</f>
        <v>0.4068786010503691</v>
      </c>
      <c r="T188" s="86" t="str">
        <f>IF(S188=0,"",IF(S188&lt;=$T$9,"HABIL","NO HABIL"))</f>
        <v>HABIL</v>
      </c>
      <c r="U188" s="78">
        <f>+SUM(U189:U198)</f>
        <v>0</v>
      </c>
      <c r="V188" s="87">
        <f>SUM(J188/K188)</f>
        <v>5.505360174609244</v>
      </c>
      <c r="W188" s="86" t="str">
        <f>IF(V188=0,"",IF(V188&gt;=$W$9,"HABIL","NO HABIL"))</f>
        <v>HABIL</v>
      </c>
      <c r="X188" s="86" t="str">
        <f>IF(R188=0,"",IF(R188="NO HABIL","NO HABIL",IF(T188="NO HABIL","NO HABIL",IF(W188="NO HABIL","NO HABIL",IF(W188="NO HABIL","NO HABIL","HABIL")))))</f>
        <v>HABIL</v>
      </c>
      <c r="Y188" s="180"/>
      <c r="Z188" s="145"/>
      <c r="AA188" s="176">
        <f>SUM(J188/I188)</f>
        <v>0.15754621073900654</v>
      </c>
      <c r="AB188" s="86" t="str">
        <f>IF(AA188=0,"",IF(AA188&gt;=$AB$9,"HABIL","NO HABIL"))</f>
        <v>HABIL</v>
      </c>
      <c r="AC188" s="176">
        <f>SUM(J188/F188)</f>
        <v>9.3444028912732915E-2</v>
      </c>
      <c r="AD188" s="86" t="str">
        <f>IF(AC188=0,"",IF(AC188&gt;=$AD$9,"HABIL","NO HABIL"))</f>
        <v>HABIL</v>
      </c>
      <c r="AE188" s="182" t="str">
        <f>IF(AB188=0,"",IF(AB188="NO HABIL","NO HABIL",IF(AD188="NO HABIL","NO HABIL",IF(AD188="NO HABIL","NO HABIL","HABIL"))))</f>
        <v>HABIL</v>
      </c>
    </row>
    <row r="189" spans="2:31" ht="18" customHeight="1" x14ac:dyDescent="0.15">
      <c r="B189" s="71">
        <f t="shared" ref="B189:B194" si="141">IF(C189="","",B188+0.1)</f>
        <v>17.100000000000001</v>
      </c>
      <c r="C189" s="267" t="s">
        <v>708</v>
      </c>
      <c r="D189" s="268">
        <v>0.5</v>
      </c>
      <c r="E189" s="269">
        <v>3946319652</v>
      </c>
      <c r="F189" s="269">
        <v>7245031905</v>
      </c>
      <c r="G189" s="269">
        <v>209147914</v>
      </c>
      <c r="H189" s="269">
        <v>2418482838</v>
      </c>
      <c r="I189" s="269">
        <f t="shared" ref="I189:I190" si="142">IF(ISERROR(F189-H189),"",F189-H189)</f>
        <v>4826549067</v>
      </c>
      <c r="J189" s="269">
        <v>658416814</v>
      </c>
      <c r="K189" s="269">
        <v>108990375</v>
      </c>
      <c r="L189" s="230"/>
      <c r="M189" s="230" t="str">
        <f>IF(ISERROR(VLOOKUP(L189,POA!$A$2:$C$25,3,0)),"",VLOOKUP(L189,POA!$A$2:$C$25,3,0))</f>
        <v/>
      </c>
      <c r="N189" s="73" t="s">
        <v>229</v>
      </c>
      <c r="O189" s="73" t="str">
        <f>IF(ISERROR(VLOOKUP(N189,POA!$A$2:$F$25,4,0)),"",VLOOKUP(N189,POA!$A$2:$F$25,4,0))</f>
        <v/>
      </c>
      <c r="P189" s="75" t="str">
        <f>IF(ISERROR(VLOOKUP(L189,POA!$A$2:$C$25,2,0)),"",VLOOKUP(L189,POA!$A$2:$C$25,2,0))</f>
        <v/>
      </c>
      <c r="Q189" s="82"/>
      <c r="R189" s="81" t="str">
        <f>IF(Q189=0,"",IF(Q188&gt;=$R$9,"HABIL","NO HABIL"))</f>
        <v/>
      </c>
      <c r="S189" s="177"/>
      <c r="T189" s="81" t="str">
        <f t="shared" ref="T189:T198" si="143">IF(S189=0,"",IF(S189&lt;=$T$9,"HABIL","NO HABIL"))</f>
        <v/>
      </c>
      <c r="U189" s="73" t="str">
        <f>IF(ISERROR(VLOOKUP(N189,POA!$A$2:$F$25,5,0)),"",VLOOKUP(N189,POA!$A$2:$F$25,5,0))</f>
        <v/>
      </c>
      <c r="V189" s="73"/>
      <c r="W189" s="81" t="str">
        <f t="shared" ref="W189:W198" si="144">IF(V189=0,"",IF(V189&gt;=$W$9,"HABIL","NO HABIL"))</f>
        <v/>
      </c>
      <c r="X189" s="81"/>
      <c r="Y189" s="179">
        <f>IF(ISERROR(F189/$Z$9),"",F189/$Z$9)</f>
        <v>12784.598385389094</v>
      </c>
      <c r="Z189" s="146" t="str">
        <f>+IF(Y189&lt;$Z$10,"MIPYME","NO CUMPLE")</f>
        <v>MIPYME</v>
      </c>
      <c r="AA189" s="190"/>
      <c r="AB189" s="81" t="str">
        <f t="shared" ref="AB189:AB198" si="145">IF(AA189=0,"",IF(AA189&gt;=$AB$9,"HABIL","NO HABIL"))</f>
        <v/>
      </c>
      <c r="AC189" s="190"/>
      <c r="AD189" s="81" t="str">
        <f t="shared" ref="AD189:AD198" si="146">IF(AC189=0,"",IF(AC189&gt;=$AD$9,"HABIL","NO HABIL"))</f>
        <v/>
      </c>
      <c r="AE189" s="185"/>
    </row>
    <row r="190" spans="2:31" ht="18" customHeight="1" x14ac:dyDescent="0.15">
      <c r="B190" s="71">
        <f t="shared" si="141"/>
        <v>17.200000000000003</v>
      </c>
      <c r="C190" s="268" t="s">
        <v>545</v>
      </c>
      <c r="D190" s="268">
        <v>0.5</v>
      </c>
      <c r="E190" s="269">
        <v>3787227107</v>
      </c>
      <c r="F190" s="269">
        <v>7811054186</v>
      </c>
      <c r="G190" s="269">
        <v>453290634</v>
      </c>
      <c r="H190" s="269">
        <v>3707516408</v>
      </c>
      <c r="I190" s="269">
        <f t="shared" si="142"/>
        <v>4103537778</v>
      </c>
      <c r="J190" s="269">
        <v>748484530</v>
      </c>
      <c r="K190" s="269">
        <v>146560815</v>
      </c>
      <c r="L190" s="228"/>
      <c r="M190" s="228" t="str">
        <f>IF(ISERROR(VLOOKUP(L190,POA!$A$2:$C$25,3,0)),"",VLOOKUP(L190,POA!$A$2:$C$25,3,0))</f>
        <v/>
      </c>
      <c r="N190" s="73" t="s">
        <v>229</v>
      </c>
      <c r="O190" s="73" t="str">
        <f>IF(ISERROR(VLOOKUP(N190,POA!$A$2:$F$25,4,0)),"",VLOOKUP(N190,POA!$A$2:$F$25,4,0))</f>
        <v/>
      </c>
      <c r="P190" s="75" t="str">
        <f>IF(ISERROR(VLOOKUP(L190,POA!$A$2:$C$25,2,0)),"",VLOOKUP(L190,POA!$A$2:$C$25,2,0))</f>
        <v/>
      </c>
      <c r="Q190" s="82"/>
      <c r="R190" s="81" t="str">
        <f>IF(Q190=0,"",IF(Q188&gt;=$R$9,"HABIL","NO HABIL"))</f>
        <v/>
      </c>
      <c r="S190" s="177"/>
      <c r="T190" s="81" t="str">
        <f t="shared" si="143"/>
        <v/>
      </c>
      <c r="U190" s="73" t="str">
        <f>IF(ISERROR(VLOOKUP(N190,POA!$A$2:$F$25,5,0)),"",VLOOKUP(N190,POA!$A$2:$F$25,5,0))</f>
        <v/>
      </c>
      <c r="V190" s="73"/>
      <c r="W190" s="81" t="str">
        <f t="shared" si="144"/>
        <v/>
      </c>
      <c r="X190" s="81"/>
      <c r="Y190" s="179">
        <f t="shared" ref="Y190:Y197" si="147">IF(ISERROR(F190/$Z$9),"",F190/$Z$9)</f>
        <v>13783.402481030527</v>
      </c>
      <c r="Z190" s="146" t="str">
        <f t="shared" ref="Z190:Z198" si="148">+IF(Y190&lt;$Z$10,"MIPYME","NO CUMPLE")</f>
        <v>MIPYME</v>
      </c>
      <c r="AA190" s="190"/>
      <c r="AB190" s="81" t="str">
        <f t="shared" si="145"/>
        <v/>
      </c>
      <c r="AC190" s="190"/>
      <c r="AD190" s="81" t="str">
        <f t="shared" si="146"/>
        <v/>
      </c>
      <c r="AE190" s="186"/>
    </row>
    <row r="191" spans="2:31" ht="18" customHeight="1" thickBot="1" x14ac:dyDescent="0.2">
      <c r="B191" s="71" t="str">
        <f t="shared" si="141"/>
        <v/>
      </c>
      <c r="C191" s="136"/>
      <c r="D191" s="136"/>
      <c r="E191" s="70"/>
      <c r="F191" s="70"/>
      <c r="G191" s="70"/>
      <c r="H191" s="70"/>
      <c r="I191" s="70">
        <f t="shared" ref="I191:I194" si="149">IF(ISERROR(F191-H191),"",F191-H191)</f>
        <v>0</v>
      </c>
      <c r="J191" s="70"/>
      <c r="K191" s="70"/>
      <c r="L191" s="228"/>
      <c r="M191" s="228" t="str">
        <f>IF(ISERROR(VLOOKUP(L191,POA!$A$2:$C$25,3,0)),"",VLOOKUP(L191,POA!$A$2:$C$25,3,0))</f>
        <v/>
      </c>
      <c r="N191" s="73"/>
      <c r="O191" s="73" t="str">
        <f>IF(ISERROR(VLOOKUP(N191,POA!$A$2:$F$25,4,0)),"",VLOOKUP(N191,POA!$A$2:$F$25,4,0))</f>
        <v/>
      </c>
      <c r="P191" s="75" t="str">
        <f>IF(ISERROR(VLOOKUP(L191,POA!$A$2:$C$25,2,0)),"",VLOOKUP(L191,POA!$A$2:$C$25,2,0))</f>
        <v/>
      </c>
      <c r="Q191" s="82"/>
      <c r="R191" s="81" t="str">
        <f>IF(Q191=0,"",IF(Q188&gt;=$R$9,"HABIL","NO HABIL"))</f>
        <v/>
      </c>
      <c r="S191" s="177"/>
      <c r="T191" s="81" t="str">
        <f t="shared" si="143"/>
        <v/>
      </c>
      <c r="U191" s="73" t="str">
        <f>IF(ISERROR(VLOOKUP(N191,POA!$A$2:$F$25,5,0)),"",VLOOKUP(N191,POA!$A$2:$F$25,5,0))</f>
        <v/>
      </c>
      <c r="V191" s="73"/>
      <c r="W191" s="81" t="str">
        <f t="shared" si="144"/>
        <v/>
      </c>
      <c r="X191" s="81"/>
      <c r="Y191" s="179">
        <f t="shared" si="147"/>
        <v>0</v>
      </c>
      <c r="Z191" s="146" t="str">
        <f t="shared" si="148"/>
        <v>MIPYME</v>
      </c>
      <c r="AA191" s="190"/>
      <c r="AB191" s="81" t="str">
        <f t="shared" si="145"/>
        <v/>
      </c>
      <c r="AC191" s="190"/>
      <c r="AD191" s="81" t="str">
        <f t="shared" si="146"/>
        <v/>
      </c>
      <c r="AE191" s="186"/>
    </row>
    <row r="192" spans="2:31" ht="18" hidden="1" customHeight="1" x14ac:dyDescent="0.15">
      <c r="B192" s="71" t="str">
        <f t="shared" si="141"/>
        <v/>
      </c>
      <c r="C192" s="136"/>
      <c r="D192" s="136"/>
      <c r="E192" s="70" t="str">
        <f>IF(ISERROR(VLOOKUP(C192,#REF!,2,0)),"",VLOOKUP(C192,#REF!,2,0))</f>
        <v/>
      </c>
      <c r="F192" s="70"/>
      <c r="G192" s="70" t="str">
        <f>IF(ISERROR(VLOOKUP(C192,#REF!,4,0)),"",VLOOKUP(C192,#REF!,4,0))</f>
        <v/>
      </c>
      <c r="H192" s="70"/>
      <c r="I192" s="70">
        <f t="shared" si="149"/>
        <v>0</v>
      </c>
      <c r="J192" s="70"/>
      <c r="K192" s="70"/>
      <c r="L192" s="228"/>
      <c r="M192" s="228" t="str">
        <f>IF(ISERROR(VLOOKUP(L192,POA!$A$2:$C$25,3,0)),"",VLOOKUP(L192,POA!$A$2:$C$25,3,0))</f>
        <v/>
      </c>
      <c r="N192" s="73"/>
      <c r="O192" s="73" t="str">
        <f>IF(ISERROR(VLOOKUP(N192,POA!$A$2:$F$25,4,0)),"",VLOOKUP(N192,POA!$A$2:$F$25,4,0))</f>
        <v/>
      </c>
      <c r="P192" s="75" t="str">
        <f>IF(ISERROR(VLOOKUP(L192,POA!$A$2:$C$25,2,0)),"",VLOOKUP(L192,POA!$A$2:$C$25,2,0))</f>
        <v/>
      </c>
      <c r="Q192" s="82"/>
      <c r="R192" s="81" t="str">
        <f>IF(L192=0,"",IF(Q188&gt;=$R$9,"HABIL","NO HABIL"))</f>
        <v/>
      </c>
      <c r="S192" s="177"/>
      <c r="T192" s="81" t="str">
        <f t="shared" si="143"/>
        <v/>
      </c>
      <c r="U192" s="73" t="str">
        <f>IF(ISERROR(VLOOKUP(N192,POA!$A$2:$F$25,5,0)),"",VLOOKUP(N192,POA!$A$2:$F$25,5,0))</f>
        <v/>
      </c>
      <c r="V192" s="73"/>
      <c r="W192" s="81" t="str">
        <f t="shared" si="144"/>
        <v/>
      </c>
      <c r="X192" s="81"/>
      <c r="Y192" s="179">
        <f t="shared" si="147"/>
        <v>0</v>
      </c>
      <c r="Z192" s="146" t="str">
        <f t="shared" si="148"/>
        <v>MIPYME</v>
      </c>
      <c r="AA192" s="190"/>
      <c r="AB192" s="81" t="str">
        <f t="shared" si="145"/>
        <v/>
      </c>
      <c r="AC192" s="190"/>
      <c r="AD192" s="81" t="str">
        <f t="shared" si="146"/>
        <v/>
      </c>
      <c r="AE192" s="186"/>
    </row>
    <row r="193" spans="2:31" ht="18" hidden="1" customHeight="1" x14ac:dyDescent="0.15">
      <c r="B193" s="71" t="str">
        <f t="shared" si="141"/>
        <v/>
      </c>
      <c r="C193" s="136"/>
      <c r="D193" s="136"/>
      <c r="E193" s="70" t="str">
        <f>IF(ISERROR(VLOOKUP(C193,#REF!,2,0)),"",VLOOKUP(C193,#REF!,2,0))</f>
        <v/>
      </c>
      <c r="F193" s="70"/>
      <c r="G193" s="70" t="str">
        <f>IF(ISERROR(VLOOKUP(C193,#REF!,4,0)),"",VLOOKUP(C193,#REF!,4,0))</f>
        <v/>
      </c>
      <c r="H193" s="70"/>
      <c r="I193" s="70">
        <f t="shared" si="149"/>
        <v>0</v>
      </c>
      <c r="J193" s="70"/>
      <c r="K193" s="70"/>
      <c r="L193" s="228"/>
      <c r="M193" s="228" t="str">
        <f>IF(ISERROR(VLOOKUP(L193,POA!$A$2:$C$25,3,0)),"",VLOOKUP(L193,POA!$A$2:$C$25,3,0))</f>
        <v/>
      </c>
      <c r="N193" s="73"/>
      <c r="O193" s="73" t="str">
        <f>IF(ISERROR(VLOOKUP(N193,POA!$A$2:$F$25,4,0)),"",VLOOKUP(N193,POA!$A$2:$F$25,4,0))</f>
        <v/>
      </c>
      <c r="P193" s="75" t="str">
        <f>IF(ISERROR(VLOOKUP(L193,POA!$A$2:$C$25,2,0)),"",VLOOKUP(L193,POA!$A$2:$C$25,2,0))</f>
        <v/>
      </c>
      <c r="Q193" s="82"/>
      <c r="R193" s="81" t="str">
        <f>IF(L193=0,"",IF(Q188&gt;=$R$9,"HABIL","NO HABIL"))</f>
        <v/>
      </c>
      <c r="S193" s="177"/>
      <c r="T193" s="81" t="str">
        <f t="shared" si="143"/>
        <v/>
      </c>
      <c r="U193" s="73" t="str">
        <f>IF(ISERROR(VLOOKUP(N193,POA!$A$2:$F$25,5,0)),"",VLOOKUP(N193,POA!$A$2:$F$25,5,0))</f>
        <v/>
      </c>
      <c r="V193" s="73"/>
      <c r="W193" s="81" t="str">
        <f t="shared" si="144"/>
        <v/>
      </c>
      <c r="X193" s="81"/>
      <c r="Y193" s="179">
        <f t="shared" si="147"/>
        <v>0</v>
      </c>
      <c r="Z193" s="146" t="str">
        <f t="shared" si="148"/>
        <v>MIPYME</v>
      </c>
      <c r="AA193" s="190"/>
      <c r="AB193" s="81" t="str">
        <f t="shared" si="145"/>
        <v/>
      </c>
      <c r="AC193" s="190"/>
      <c r="AD193" s="81" t="str">
        <f t="shared" si="146"/>
        <v/>
      </c>
      <c r="AE193" s="183"/>
    </row>
    <row r="194" spans="2:31" ht="18" hidden="1" customHeight="1" x14ac:dyDescent="0.15">
      <c r="B194" s="71" t="str">
        <f t="shared" si="141"/>
        <v/>
      </c>
      <c r="C194" s="136"/>
      <c r="D194" s="136"/>
      <c r="E194" s="70" t="str">
        <f>IF(ISERROR(VLOOKUP(C194,#REF!,2,0)),"",VLOOKUP(C194,#REF!,2,0))</f>
        <v/>
      </c>
      <c r="F194" s="70"/>
      <c r="G194" s="70" t="str">
        <f>IF(ISERROR(VLOOKUP(C194,#REF!,4,0)),"",VLOOKUP(C194,#REF!,4,0))</f>
        <v/>
      </c>
      <c r="H194" s="70"/>
      <c r="I194" s="70">
        <f t="shared" si="149"/>
        <v>0</v>
      </c>
      <c r="J194" s="70"/>
      <c r="K194" s="70"/>
      <c r="L194" s="228"/>
      <c r="M194" s="228" t="str">
        <f>IF(ISERROR(VLOOKUP(L194,POA!$A$2:$C$25,3,0)),"",VLOOKUP(L194,POA!$A$2:$C$25,3,0))</f>
        <v/>
      </c>
      <c r="N194" s="73"/>
      <c r="O194" s="73" t="str">
        <f>IF(ISERROR(VLOOKUP(N194,POA!$A$2:$F$25,4,0)),"",VLOOKUP(N194,POA!$A$2:$F$25,4,0))</f>
        <v/>
      </c>
      <c r="P194" s="75" t="str">
        <f>IF(ISERROR(VLOOKUP(L194,POA!$A$2:$C$25,2,0)),"",VLOOKUP(L194,POA!$A$2:$C$25,2,0))</f>
        <v/>
      </c>
      <c r="Q194" s="82"/>
      <c r="R194" s="81" t="str">
        <f>IF(L194=0,"",IF(Q188&gt;=$R$9,"HABIL","NO HABIL"))</f>
        <v/>
      </c>
      <c r="S194" s="177"/>
      <c r="T194" s="81" t="str">
        <f t="shared" si="143"/>
        <v/>
      </c>
      <c r="U194" s="73" t="str">
        <f>IF(ISERROR(VLOOKUP(N194,POA!$A$2:$F$25,5,0)),"",VLOOKUP(N194,POA!$A$2:$F$25,5,0))</f>
        <v/>
      </c>
      <c r="V194" s="73"/>
      <c r="W194" s="81" t="str">
        <f t="shared" si="144"/>
        <v/>
      </c>
      <c r="X194" s="81"/>
      <c r="Y194" s="179">
        <f t="shared" si="147"/>
        <v>0</v>
      </c>
      <c r="Z194" s="146" t="str">
        <f t="shared" si="148"/>
        <v>MIPYME</v>
      </c>
      <c r="AA194" s="190"/>
      <c r="AB194" s="81" t="str">
        <f t="shared" si="145"/>
        <v/>
      </c>
      <c r="AC194" s="190"/>
      <c r="AD194" s="81" t="str">
        <f t="shared" si="146"/>
        <v/>
      </c>
      <c r="AE194" s="186"/>
    </row>
    <row r="195" spans="2:31" ht="18" hidden="1" customHeight="1" x14ac:dyDescent="0.15">
      <c r="B195" s="71" t="str">
        <f>IF(C195="","",B194+0.1)</f>
        <v/>
      </c>
      <c r="C195" s="136"/>
      <c r="D195" s="136"/>
      <c r="E195" s="70" t="str">
        <f>IF(ISERROR(VLOOKUP(C195,#REF!,2,0)),"",VLOOKUP(C195,#REF!,2,0))</f>
        <v/>
      </c>
      <c r="F195" s="70"/>
      <c r="G195" s="70" t="str">
        <f>IF(ISERROR(VLOOKUP(C195,#REF!,4,0)),"",VLOOKUP(C195,#REF!,4,0))</f>
        <v/>
      </c>
      <c r="H195" s="70"/>
      <c r="I195" s="70">
        <f>IF(ISERROR(F195-H195),"",F195-H195)</f>
        <v>0</v>
      </c>
      <c r="J195" s="70"/>
      <c r="K195" s="70"/>
      <c r="L195" s="228"/>
      <c r="M195" s="228" t="str">
        <f>IF(ISERROR(VLOOKUP(L195,POA!$A$2:$C$25,3,0)),"",VLOOKUP(L195,POA!$A$2:$C$25,3,0))</f>
        <v/>
      </c>
      <c r="N195" s="73"/>
      <c r="O195" s="73" t="str">
        <f>IF(ISERROR(VLOOKUP(N195,POA!$A$2:$F$25,4,0)),"",VLOOKUP(N195,POA!$A$2:$F$25,4,0))</f>
        <v/>
      </c>
      <c r="P195" s="75" t="str">
        <f>IF(ISERROR(VLOOKUP(L195,POA!$A$2:$C$25,2,0)),"",VLOOKUP(L195,POA!$A$2:$C$25,2,0))</f>
        <v/>
      </c>
      <c r="Q195" s="82"/>
      <c r="R195" s="81" t="str">
        <f>IF(L195=0,"",IF(Q188&gt;=$R$9,"HABIL","NO HABIL"))</f>
        <v/>
      </c>
      <c r="S195" s="177"/>
      <c r="T195" s="81" t="str">
        <f t="shared" si="143"/>
        <v/>
      </c>
      <c r="U195" s="73" t="str">
        <f>IF(ISERROR(VLOOKUP(N195,POA!$A$2:$F$25,5,0)),"",VLOOKUP(N195,POA!$A$2:$F$25,5,0))</f>
        <v/>
      </c>
      <c r="V195" s="73"/>
      <c r="W195" s="81" t="str">
        <f t="shared" si="144"/>
        <v/>
      </c>
      <c r="X195" s="81"/>
      <c r="Y195" s="179">
        <f t="shared" si="147"/>
        <v>0</v>
      </c>
      <c r="Z195" s="146" t="str">
        <f t="shared" si="148"/>
        <v>MIPYME</v>
      </c>
      <c r="AA195" s="190"/>
      <c r="AB195" s="81" t="str">
        <f t="shared" si="145"/>
        <v/>
      </c>
      <c r="AC195" s="190"/>
      <c r="AD195" s="81" t="str">
        <f t="shared" si="146"/>
        <v/>
      </c>
      <c r="AE195" s="186"/>
    </row>
    <row r="196" spans="2:31" ht="18" hidden="1" customHeight="1" x14ac:dyDescent="0.15">
      <c r="B196" s="71" t="str">
        <f>IF(C196="","",B195+0.1)</f>
        <v/>
      </c>
      <c r="C196" s="136"/>
      <c r="D196" s="136"/>
      <c r="E196" s="70" t="str">
        <f>IF(ISERROR(VLOOKUP(C196,#REF!,2,0)),"",VLOOKUP(C196,#REF!,2,0))</f>
        <v/>
      </c>
      <c r="F196" s="70"/>
      <c r="G196" s="70" t="str">
        <f>IF(ISERROR(VLOOKUP(C196,#REF!,4,0)),"",VLOOKUP(C196,#REF!,4,0))</f>
        <v/>
      </c>
      <c r="H196" s="70"/>
      <c r="I196" s="70">
        <f>IF(ISERROR(F196-H196),"",F196-H196)</f>
        <v>0</v>
      </c>
      <c r="J196" s="70"/>
      <c r="K196" s="70"/>
      <c r="L196" s="228"/>
      <c r="M196" s="228" t="str">
        <f>IF(ISERROR(VLOOKUP(L196,POA!$A$2:$C$25,3,0)),"",VLOOKUP(L196,POA!$A$2:$C$25,3,0))</f>
        <v/>
      </c>
      <c r="N196" s="73"/>
      <c r="O196" s="73" t="str">
        <f>IF(ISERROR(VLOOKUP(N196,POA!$A$2:$F$25,4,0)),"",VLOOKUP(N196,POA!$A$2:$F$25,4,0))</f>
        <v/>
      </c>
      <c r="P196" s="75" t="str">
        <f>IF(ISERROR(VLOOKUP(L196,POA!$A$2:$C$25,2,0)),"",VLOOKUP(L196,POA!$A$2:$C$25,2,0))</f>
        <v/>
      </c>
      <c r="Q196" s="82"/>
      <c r="R196" s="81" t="str">
        <f>IF(L196=0,"",IF(Q188&gt;=$R$9,"HABIL","NO HABIL"))</f>
        <v/>
      </c>
      <c r="S196" s="177"/>
      <c r="T196" s="81" t="str">
        <f t="shared" si="143"/>
        <v/>
      </c>
      <c r="U196" s="73" t="str">
        <f>IF(ISERROR(VLOOKUP(N196,POA!$A$2:$F$25,5,0)),"",VLOOKUP(N196,POA!$A$2:$F$25,5,0))</f>
        <v/>
      </c>
      <c r="V196" s="73"/>
      <c r="W196" s="81" t="str">
        <f t="shared" si="144"/>
        <v/>
      </c>
      <c r="X196" s="81"/>
      <c r="Y196" s="179">
        <f t="shared" si="147"/>
        <v>0</v>
      </c>
      <c r="Z196" s="146" t="str">
        <f t="shared" si="148"/>
        <v>MIPYME</v>
      </c>
      <c r="AA196" s="190"/>
      <c r="AB196" s="81" t="str">
        <f t="shared" si="145"/>
        <v/>
      </c>
      <c r="AC196" s="190"/>
      <c r="AD196" s="81" t="str">
        <f t="shared" si="146"/>
        <v/>
      </c>
      <c r="AE196" s="183"/>
    </row>
    <row r="197" spans="2:31" ht="18" hidden="1" customHeight="1" x14ac:dyDescent="0.15">
      <c r="B197" s="71" t="str">
        <f>IF(C197="","",B196+0.1)</f>
        <v/>
      </c>
      <c r="C197" s="136"/>
      <c r="D197" s="136"/>
      <c r="E197" s="70" t="str">
        <f>IF(ISERROR(VLOOKUP(C197,#REF!,2,0)),"",VLOOKUP(C197,#REF!,2,0))</f>
        <v/>
      </c>
      <c r="F197" s="70"/>
      <c r="G197" s="70" t="str">
        <f>IF(ISERROR(VLOOKUP(C197,#REF!,4,0)),"",VLOOKUP(C197,#REF!,4,0))</f>
        <v/>
      </c>
      <c r="H197" s="70"/>
      <c r="I197" s="70">
        <f>IF(ISERROR(F197-H197),"",F197-H197)</f>
        <v>0</v>
      </c>
      <c r="J197" s="70"/>
      <c r="K197" s="70"/>
      <c r="L197" s="228"/>
      <c r="M197" s="228" t="str">
        <f>IF(ISERROR(VLOOKUP(L197,POA!$A$2:$C$25,3,0)),"",VLOOKUP(L197,POA!$A$2:$C$25,3,0))</f>
        <v/>
      </c>
      <c r="N197" s="73"/>
      <c r="O197" s="73" t="str">
        <f>IF(ISERROR(VLOOKUP(N197,POA!$A$2:$F$25,4,0)),"",VLOOKUP(N197,POA!$A$2:$F$25,4,0))</f>
        <v/>
      </c>
      <c r="P197" s="75" t="str">
        <f>IF(ISERROR(VLOOKUP(L197,POA!$A$2:$C$25,2,0)),"",VLOOKUP(L197,POA!$A$2:$C$25,2,0))</f>
        <v/>
      </c>
      <c r="Q197" s="82"/>
      <c r="R197" s="81" t="str">
        <f>IF(L197=0,"",IF(Q188&gt;=$R$9,"HABIL","NO HABIL"))</f>
        <v/>
      </c>
      <c r="S197" s="177"/>
      <c r="T197" s="81" t="str">
        <f t="shared" si="143"/>
        <v/>
      </c>
      <c r="U197" s="73" t="str">
        <f>IF(ISERROR(VLOOKUP(N197,POA!$A$2:$F$25,5,0)),"",VLOOKUP(N197,POA!$A$2:$F$25,5,0))</f>
        <v/>
      </c>
      <c r="V197" s="73"/>
      <c r="W197" s="81" t="str">
        <f t="shared" si="144"/>
        <v/>
      </c>
      <c r="X197" s="81"/>
      <c r="Y197" s="179">
        <f t="shared" si="147"/>
        <v>0</v>
      </c>
      <c r="Z197" s="146" t="str">
        <f t="shared" si="148"/>
        <v>MIPYME</v>
      </c>
      <c r="AA197" s="190"/>
      <c r="AB197" s="81" t="str">
        <f t="shared" si="145"/>
        <v/>
      </c>
      <c r="AC197" s="190"/>
      <c r="AD197" s="81" t="str">
        <f t="shared" si="146"/>
        <v/>
      </c>
      <c r="AE197" s="183"/>
    </row>
    <row r="198" spans="2:31" ht="18" hidden="1" customHeight="1" thickBot="1" x14ac:dyDescent="0.2">
      <c r="B198" s="111" t="str">
        <f>IF(C198="","",B197+0.1)</f>
        <v/>
      </c>
      <c r="C198" s="137"/>
      <c r="D198" s="137"/>
      <c r="E198" s="74" t="str">
        <f>IF(ISERROR(VLOOKUP(C198,#REF!,2,0)),"",VLOOKUP(C198,#REF!,2,0))</f>
        <v/>
      </c>
      <c r="F198" s="74"/>
      <c r="G198" s="74" t="str">
        <f>IF(ISERROR(VLOOKUP(C198,#REF!,4,0)),"",VLOOKUP(C198,#REF!,4,0))</f>
        <v/>
      </c>
      <c r="H198" s="74"/>
      <c r="I198" s="74">
        <f>IF(ISERROR(F198-H198),"",F198-H198)</f>
        <v>0</v>
      </c>
      <c r="J198" s="74"/>
      <c r="K198" s="74"/>
      <c r="L198" s="229"/>
      <c r="M198" s="229" t="str">
        <f>IF(ISERROR(VLOOKUP(L198,POA!$A$2:$C$25,3,0)),"",VLOOKUP(L198,POA!$A$2:$C$25,3,0))</f>
        <v/>
      </c>
      <c r="N198" s="88"/>
      <c r="O198" s="88" t="str">
        <f>IF(ISERROR(VLOOKUP(N198,POA!$A$2:$F$25,4,0)),"",VLOOKUP(N198,POA!$A$2:$F$25,4,0))</f>
        <v/>
      </c>
      <c r="P198" s="80" t="str">
        <f>IF(ISERROR(VLOOKUP(L198,POA!$A$2:$C$25,2,0)),"",VLOOKUP(L198,POA!$A$2:$C$25,2,0))</f>
        <v/>
      </c>
      <c r="Q198" s="90"/>
      <c r="R198" s="89" t="str">
        <f>IF(L198=0,"",IF(Q188&gt;=$R$9,"HABIL","NO HABIL"))</f>
        <v/>
      </c>
      <c r="S198" s="178"/>
      <c r="T198" s="89" t="str">
        <f t="shared" si="143"/>
        <v/>
      </c>
      <c r="U198" s="88" t="str">
        <f>IF(ISERROR(VLOOKUP(N198,POA!$A$2:$F$25,5,0)),"",VLOOKUP(N198,POA!$A$2:$F$25,5,0))</f>
        <v/>
      </c>
      <c r="V198" s="88"/>
      <c r="W198" s="89" t="str">
        <f t="shared" si="144"/>
        <v/>
      </c>
      <c r="X198" s="89"/>
      <c r="Y198" s="181">
        <f>IF(ISERROR(F198/$Z$9),"",F198/$Z$9)</f>
        <v>0</v>
      </c>
      <c r="Z198" s="147" t="str">
        <f t="shared" si="148"/>
        <v>MIPYME</v>
      </c>
      <c r="AA198" s="191"/>
      <c r="AB198" s="89" t="str">
        <f t="shared" si="145"/>
        <v/>
      </c>
      <c r="AC198" s="191"/>
      <c r="AD198" s="89" t="str">
        <f t="shared" si="146"/>
        <v/>
      </c>
      <c r="AE198" s="184"/>
    </row>
    <row r="199" spans="2:31" ht="18" customHeight="1" x14ac:dyDescent="0.15">
      <c r="B199" s="83">
        <v>18</v>
      </c>
      <c r="C199" s="84" t="s">
        <v>709</v>
      </c>
      <c r="D199" s="135">
        <f>IF(SUM(D200:D209)=0,"",SUM(D200:D209))</f>
        <v>1</v>
      </c>
      <c r="E199" s="85">
        <f>SUM(E200:E209)</f>
        <v>3057443404</v>
      </c>
      <c r="F199" s="85">
        <f>SUM(F200:F209)</f>
        <v>3871581393</v>
      </c>
      <c r="G199" s="85">
        <f>SUM(G200:G209)</f>
        <v>171481447</v>
      </c>
      <c r="H199" s="85">
        <f>SUM(H200:H209)</f>
        <v>1005557786</v>
      </c>
      <c r="I199" s="85">
        <f>+F199-H199</f>
        <v>2866023607</v>
      </c>
      <c r="J199" s="85">
        <f>SUM(J200:J209)</f>
        <v>962920323</v>
      </c>
      <c r="K199" s="85">
        <f>SUM(K200:K209)</f>
        <v>104446419</v>
      </c>
      <c r="L199" s="78">
        <v>1</v>
      </c>
      <c r="M199" s="78">
        <f>IF(ISERROR(VLOOKUP(L199,POA!$A$2:$C$25,3,0)),"",VLOOKUP(L199,POA!$A$2:$C$25,3,0))</f>
        <v>3</v>
      </c>
      <c r="N199" s="138" t="s">
        <v>229</v>
      </c>
      <c r="O199" s="78">
        <f>+SUM(O200:O209)</f>
        <v>0</v>
      </c>
      <c r="P199" s="79">
        <f>IF(ISERROR(VLOOKUP(L199,POA!$A$2:$C$25,2,0)),"",VLOOKUP(L199,POA!$A$2:$C$25,2,0))</f>
        <v>4167150295</v>
      </c>
      <c r="Q199" s="85">
        <f>SUM(E199/G199)</f>
        <v>17.829587150614607</v>
      </c>
      <c r="R199" s="86" t="str">
        <f>IF(Q199=0,"",IF(Q199&gt;=$R$9,"HABIL","NO HABIL"))</f>
        <v>HABIL</v>
      </c>
      <c r="S199" s="176">
        <f>SUM(H199/F199)</f>
        <v>0.25972792095191266</v>
      </c>
      <c r="T199" s="86" t="str">
        <f>IF(S199=0,"",IF(S199&lt;=$T$9,"HABIL","NO HABIL"))</f>
        <v>HABIL</v>
      </c>
      <c r="U199" s="78">
        <f>+SUM(U200:U209)</f>
        <v>0</v>
      </c>
      <c r="V199" s="87">
        <f>SUM(J199/K199)</f>
        <v>9.2192756077161437</v>
      </c>
      <c r="W199" s="86" t="str">
        <f>IF(V199=0,"",IF(V199&gt;=$W$9,"HABIL","NO HABIL"))</f>
        <v>HABIL</v>
      </c>
      <c r="X199" s="86" t="str">
        <f>IF(R199=0,"",IF(R199="NO HABIL","NO HABIL",IF(T199="NO HABIL","NO HABIL",IF(W199="NO HABIL","NO HABIL",IF(W199="NO HABIL","NO HABIL","HABIL")))))</f>
        <v>HABIL</v>
      </c>
      <c r="Y199" s="180"/>
      <c r="Z199" s="145"/>
      <c r="AA199" s="176">
        <f>SUM(J199/I199)</f>
        <v>0.33597780585203674</v>
      </c>
      <c r="AB199" s="86" t="str">
        <f>IF(AA199=0,"",IF(AA199&gt;=$AB$9,"HABIL","NO HABIL"))</f>
        <v>HABIL</v>
      </c>
      <c r="AC199" s="176">
        <f>SUM(J199/F199)</f>
        <v>0.24871498885210186</v>
      </c>
      <c r="AD199" s="86" t="str">
        <f>IF(AC199=0,"",IF(AC199&gt;=$AD$9,"HABIL","NO HABIL"))</f>
        <v>HABIL</v>
      </c>
      <c r="AE199" s="182" t="str">
        <f>IF(AB199=0,"",IF(AB199="NO HABIL","NO HABIL",IF(AD199="NO HABIL","NO HABIL",IF(AD199="NO HABIL","NO HABIL","HABIL"))))</f>
        <v>HABIL</v>
      </c>
    </row>
    <row r="200" spans="2:31" ht="18" customHeight="1" x14ac:dyDescent="0.15">
      <c r="B200" s="71">
        <f t="shared" ref="B200:B205" si="150">IF(C200="","",B199+0.1)</f>
        <v>18.100000000000001</v>
      </c>
      <c r="C200" s="268" t="s">
        <v>356</v>
      </c>
      <c r="D200" s="268">
        <v>0.6</v>
      </c>
      <c r="E200" s="269">
        <f>IF(ISERROR(VLOOKUP(C200,[1]TD!$4:$65536,2,0)),"",VLOOKUP(C200,[1]TD!$4:$65536,2,0))</f>
        <v>2255677333</v>
      </c>
      <c r="F200" s="269">
        <f>IF(ISERROR(VLOOKUP(C200,[1]TD!$4:$65536,3,0)),"",VLOOKUP(C200,[1]TD!$4:$65536,3,0))</f>
        <v>2447443322</v>
      </c>
      <c r="G200" s="269">
        <f>IF(ISERROR(VLOOKUP(C200,[1]TD!$4:$65536,4,0)),"",VLOOKUP(C200,[1]TD!$4:$65536,4,0))</f>
        <v>139077085</v>
      </c>
      <c r="H200" s="269">
        <f>IF(ISERROR(VLOOKUP(C200,[1]TD!$4:$65536,5,0)),"",VLOOKUP(C200,[1]TD!$4:$65536,5,0))</f>
        <v>627632642</v>
      </c>
      <c r="I200" s="269">
        <f t="shared" ref="I200:I201" si="151">IF(ISERROR(F200-H200),"",F200-H200)</f>
        <v>1819810680</v>
      </c>
      <c r="J200" s="269">
        <f>IF(ISERROR(VLOOKUP(C200,[1]TD!$4:$65536,6,0)),"",VLOOKUP(C200,[1]TD!$4:$65536,6,0))</f>
        <v>659966876</v>
      </c>
      <c r="K200" s="269">
        <f>IF(ISERROR(VLOOKUP(C200,[1]TD!$4:$65536,7,0)),"",VLOOKUP(C200,[1]TD!$4:$65536,7,0))</f>
        <v>94569876</v>
      </c>
      <c r="L200" s="230"/>
      <c r="M200" s="230" t="str">
        <f>IF(ISERROR(VLOOKUP(L200,POA!$A$2:$C$25,3,0)),"",VLOOKUP(L200,POA!$A$2:$C$25,3,0))</f>
        <v/>
      </c>
      <c r="N200" s="73" t="s">
        <v>229</v>
      </c>
      <c r="O200" s="73" t="str">
        <f>IF(ISERROR(VLOOKUP(N200,POA!$A$2:$F$25,4,0)),"",VLOOKUP(N200,POA!$A$2:$F$25,4,0))</f>
        <v/>
      </c>
      <c r="P200" s="75" t="str">
        <f>IF(ISERROR(VLOOKUP(L200,POA!$A$2:$C$25,2,0)),"",VLOOKUP(L200,POA!$A$2:$C$25,2,0))</f>
        <v/>
      </c>
      <c r="Q200" s="82"/>
      <c r="R200" s="81" t="str">
        <f>IF(Q200=0,"",IF(Q199&gt;=$R$9,"HABIL","NO HABIL"))</f>
        <v/>
      </c>
      <c r="S200" s="177"/>
      <c r="T200" s="81" t="str">
        <f t="shared" ref="T200:T209" si="152">IF(S200=0,"",IF(S200&lt;=$T$9,"HABIL","NO HABIL"))</f>
        <v/>
      </c>
      <c r="U200" s="73" t="str">
        <f>IF(ISERROR(VLOOKUP(N200,POA!$A$2:$F$25,5,0)),"",VLOOKUP(N200,POA!$A$2:$F$25,5,0))</f>
        <v/>
      </c>
      <c r="V200" s="73"/>
      <c r="W200" s="81" t="str">
        <f t="shared" ref="W200:W209" si="153">IF(V200=0,"",IF(V200&gt;=$W$9,"HABIL","NO HABIL"))</f>
        <v/>
      </c>
      <c r="X200" s="81"/>
      <c r="Y200" s="179">
        <f>IF(ISERROR(F200/$Z$9),"",F200/$Z$9)</f>
        <v>4318.7635821422273</v>
      </c>
      <c r="Z200" s="146" t="str">
        <f>+IF(Y200&lt;$Z$10,"MIPYME","NO CUMPLE")</f>
        <v>MIPYME</v>
      </c>
      <c r="AA200" s="190"/>
      <c r="AB200" s="81" t="str">
        <f t="shared" ref="AB200:AB209" si="154">IF(AA200=0,"",IF(AA200&gt;=$AB$9,"HABIL","NO HABIL"))</f>
        <v/>
      </c>
      <c r="AC200" s="190"/>
      <c r="AD200" s="81" t="str">
        <f t="shared" ref="AD200:AD209" si="155">IF(AC200=0,"",IF(AC200&gt;=$AD$9,"HABIL","NO HABIL"))</f>
        <v/>
      </c>
      <c r="AE200" s="185"/>
    </row>
    <row r="201" spans="2:31" ht="18" customHeight="1" x14ac:dyDescent="0.15">
      <c r="B201" s="71">
        <f t="shared" si="150"/>
        <v>18.200000000000003</v>
      </c>
      <c r="C201" s="268" t="s">
        <v>357</v>
      </c>
      <c r="D201" s="268">
        <v>0.4</v>
      </c>
      <c r="E201" s="269">
        <f>IF(ISERROR(VLOOKUP(C201,[1]TD!$4:$65536,2,0)),"",VLOOKUP(C201,[1]TD!$4:$65536,2,0))</f>
        <v>801766071</v>
      </c>
      <c r="F201" s="269">
        <f>IF(ISERROR(VLOOKUP(C201,[1]TD!$4:$65536,3,0)),"",VLOOKUP(C201,[1]TD!$4:$65536,3,0))</f>
        <v>1424138071</v>
      </c>
      <c r="G201" s="269">
        <f>IF(ISERROR(VLOOKUP(C201,[1]TD!$4:$65536,4,0)),"",VLOOKUP(C201,[1]TD!$4:$65536,4,0))</f>
        <v>32404362</v>
      </c>
      <c r="H201" s="269">
        <f>IF(ISERROR(VLOOKUP(C201,[1]TD!$4:$65536,5,0)),"",VLOOKUP(C201,[1]TD!$4:$65536,5,0))</f>
        <v>377925144</v>
      </c>
      <c r="I201" s="269">
        <f t="shared" si="151"/>
        <v>1046212927</v>
      </c>
      <c r="J201" s="269">
        <f>IF(ISERROR(VLOOKUP(C201,[1]TD!$4:$65536,6,0)),"",VLOOKUP(C201,[1]TD!$4:$65536,6,0))</f>
        <v>302953447</v>
      </c>
      <c r="K201" s="269">
        <f>IF(ISERROR(VLOOKUP(C201,[1]TD!$4:$65536,7,0)),"",VLOOKUP(C201,[1]TD!$4:$65536,7,0))</f>
        <v>9876543</v>
      </c>
      <c r="L201" s="228"/>
      <c r="M201" s="228" t="str">
        <f>IF(ISERROR(VLOOKUP(L201,POA!$A$2:$C$25,3,0)),"",VLOOKUP(L201,POA!$A$2:$C$25,3,0))</f>
        <v/>
      </c>
      <c r="N201" s="73" t="s">
        <v>229</v>
      </c>
      <c r="O201" s="73" t="str">
        <f>IF(ISERROR(VLOOKUP(N201,POA!$A$2:$F$25,4,0)),"",VLOOKUP(N201,POA!$A$2:$F$25,4,0))</f>
        <v/>
      </c>
      <c r="P201" s="75" t="str">
        <f>IF(ISERROR(VLOOKUP(L201,POA!$A$2:$C$25,2,0)),"",VLOOKUP(L201,POA!$A$2:$C$25,2,0))</f>
        <v/>
      </c>
      <c r="Q201" s="82"/>
      <c r="R201" s="81" t="str">
        <f>IF(Q201=0,"",IF(Q199&gt;=$R$9,"HABIL","NO HABIL"))</f>
        <v/>
      </c>
      <c r="S201" s="177"/>
      <c r="T201" s="81" t="str">
        <f t="shared" si="152"/>
        <v/>
      </c>
      <c r="U201" s="73" t="str">
        <f>IF(ISERROR(VLOOKUP(N201,POA!$A$2:$F$25,5,0)),"",VLOOKUP(N201,POA!$A$2:$F$25,5,0))</f>
        <v/>
      </c>
      <c r="V201" s="73"/>
      <c r="W201" s="81" t="str">
        <f t="shared" si="153"/>
        <v/>
      </c>
      <c r="X201" s="81"/>
      <c r="Y201" s="179">
        <f t="shared" ref="Y201:Y208" si="156">IF(ISERROR(F201/$Z$9),"",F201/$Z$9)</f>
        <v>2513.0370054702666</v>
      </c>
      <c r="Z201" s="146" t="str">
        <f t="shared" ref="Z201:Z209" si="157">+IF(Y201&lt;$Z$10,"MIPYME","NO CUMPLE")</f>
        <v>MIPYME</v>
      </c>
      <c r="AA201" s="190"/>
      <c r="AB201" s="81" t="str">
        <f t="shared" si="154"/>
        <v/>
      </c>
      <c r="AC201" s="190"/>
      <c r="AD201" s="81" t="str">
        <f t="shared" si="155"/>
        <v/>
      </c>
      <c r="AE201" s="186"/>
    </row>
    <row r="202" spans="2:31" ht="18" customHeight="1" thickBot="1" x14ac:dyDescent="0.2">
      <c r="B202" s="71" t="str">
        <f t="shared" si="150"/>
        <v/>
      </c>
      <c r="C202" s="136"/>
      <c r="D202" s="136"/>
      <c r="E202" s="70"/>
      <c r="F202" s="70"/>
      <c r="G202" s="70"/>
      <c r="H202" s="70"/>
      <c r="I202" s="70">
        <f t="shared" ref="I202:I205" si="158">IF(ISERROR(F202-H202),"",F202-H202)</f>
        <v>0</v>
      </c>
      <c r="J202" s="70"/>
      <c r="K202" s="70"/>
      <c r="L202" s="228"/>
      <c r="M202" s="228" t="str">
        <f>IF(ISERROR(VLOOKUP(L202,POA!$A$2:$C$25,3,0)),"",VLOOKUP(L202,POA!$A$2:$C$25,3,0))</f>
        <v/>
      </c>
      <c r="N202" s="73"/>
      <c r="O202" s="73" t="str">
        <f>IF(ISERROR(VLOOKUP(N202,POA!$A$2:$F$25,4,0)),"",VLOOKUP(N202,POA!$A$2:$F$25,4,0))</f>
        <v/>
      </c>
      <c r="P202" s="75" t="str">
        <f>IF(ISERROR(VLOOKUP(L202,POA!$A$2:$C$25,2,0)),"",VLOOKUP(L202,POA!$A$2:$C$25,2,0))</f>
        <v/>
      </c>
      <c r="Q202" s="82"/>
      <c r="R202" s="81" t="str">
        <f>IF(Q202=0,"",IF(Q199&gt;=$R$9,"HABIL","NO HABIL"))</f>
        <v/>
      </c>
      <c r="S202" s="177"/>
      <c r="T202" s="81" t="str">
        <f t="shared" si="152"/>
        <v/>
      </c>
      <c r="U202" s="73" t="str">
        <f>IF(ISERROR(VLOOKUP(N202,POA!$A$2:$F$25,5,0)),"",VLOOKUP(N202,POA!$A$2:$F$25,5,0))</f>
        <v/>
      </c>
      <c r="V202" s="73"/>
      <c r="W202" s="81" t="str">
        <f t="shared" si="153"/>
        <v/>
      </c>
      <c r="X202" s="81"/>
      <c r="Y202" s="179">
        <f t="shared" si="156"/>
        <v>0</v>
      </c>
      <c r="Z202" s="146" t="str">
        <f t="shared" si="157"/>
        <v>MIPYME</v>
      </c>
      <c r="AA202" s="190"/>
      <c r="AB202" s="81" t="str">
        <f t="shared" si="154"/>
        <v/>
      </c>
      <c r="AC202" s="190"/>
      <c r="AD202" s="81" t="str">
        <f t="shared" si="155"/>
        <v/>
      </c>
      <c r="AE202" s="186"/>
    </row>
    <row r="203" spans="2:31" ht="18" hidden="1" customHeight="1" x14ac:dyDescent="0.15">
      <c r="B203" s="71" t="str">
        <f t="shared" si="150"/>
        <v/>
      </c>
      <c r="C203" s="136"/>
      <c r="D203" s="136"/>
      <c r="E203" s="70" t="str">
        <f>IF(ISERROR(VLOOKUP(C203,#REF!,2,0)),"",VLOOKUP(C203,#REF!,2,0))</f>
        <v/>
      </c>
      <c r="F203" s="70"/>
      <c r="G203" s="70" t="str">
        <f>IF(ISERROR(VLOOKUP(C203,#REF!,4,0)),"",VLOOKUP(C203,#REF!,4,0))</f>
        <v/>
      </c>
      <c r="H203" s="70"/>
      <c r="I203" s="70">
        <f t="shared" si="158"/>
        <v>0</v>
      </c>
      <c r="J203" s="70"/>
      <c r="K203" s="70"/>
      <c r="L203" s="228"/>
      <c r="M203" s="228" t="str">
        <f>IF(ISERROR(VLOOKUP(L203,POA!$A$2:$C$25,3,0)),"",VLOOKUP(L203,POA!$A$2:$C$25,3,0))</f>
        <v/>
      </c>
      <c r="N203" s="73"/>
      <c r="O203" s="73" t="str">
        <f>IF(ISERROR(VLOOKUP(N203,POA!$A$2:$F$25,4,0)),"",VLOOKUP(N203,POA!$A$2:$F$25,4,0))</f>
        <v/>
      </c>
      <c r="P203" s="75" t="str">
        <f>IF(ISERROR(VLOOKUP(L203,POA!$A$2:$C$25,2,0)),"",VLOOKUP(L203,POA!$A$2:$C$25,2,0))</f>
        <v/>
      </c>
      <c r="Q203" s="82"/>
      <c r="R203" s="81" t="str">
        <f>IF(L203=0,"",IF(Q199&gt;=$R$9,"HABIL","NO HABIL"))</f>
        <v/>
      </c>
      <c r="S203" s="177"/>
      <c r="T203" s="81" t="str">
        <f t="shared" si="152"/>
        <v/>
      </c>
      <c r="U203" s="73" t="str">
        <f>IF(ISERROR(VLOOKUP(N203,POA!$A$2:$F$25,5,0)),"",VLOOKUP(N203,POA!$A$2:$F$25,5,0))</f>
        <v/>
      </c>
      <c r="V203" s="73"/>
      <c r="W203" s="81" t="str">
        <f t="shared" si="153"/>
        <v/>
      </c>
      <c r="X203" s="81"/>
      <c r="Y203" s="179">
        <f t="shared" si="156"/>
        <v>0</v>
      </c>
      <c r="Z203" s="146" t="str">
        <f t="shared" si="157"/>
        <v>MIPYME</v>
      </c>
      <c r="AA203" s="190"/>
      <c r="AB203" s="81" t="str">
        <f t="shared" si="154"/>
        <v/>
      </c>
      <c r="AC203" s="190"/>
      <c r="AD203" s="81" t="str">
        <f t="shared" si="155"/>
        <v/>
      </c>
      <c r="AE203" s="186"/>
    </row>
    <row r="204" spans="2:31" ht="18" hidden="1" customHeight="1" x14ac:dyDescent="0.15">
      <c r="B204" s="71" t="str">
        <f t="shared" si="150"/>
        <v/>
      </c>
      <c r="C204" s="136"/>
      <c r="D204" s="136"/>
      <c r="E204" s="70" t="str">
        <f>IF(ISERROR(VLOOKUP(C204,#REF!,2,0)),"",VLOOKUP(C204,#REF!,2,0))</f>
        <v/>
      </c>
      <c r="F204" s="70"/>
      <c r="G204" s="70" t="str">
        <f>IF(ISERROR(VLOOKUP(C204,#REF!,4,0)),"",VLOOKUP(C204,#REF!,4,0))</f>
        <v/>
      </c>
      <c r="H204" s="70"/>
      <c r="I204" s="70">
        <f t="shared" si="158"/>
        <v>0</v>
      </c>
      <c r="J204" s="70"/>
      <c r="K204" s="70"/>
      <c r="L204" s="228"/>
      <c r="M204" s="228" t="str">
        <f>IF(ISERROR(VLOOKUP(L204,POA!$A$2:$C$25,3,0)),"",VLOOKUP(L204,POA!$A$2:$C$25,3,0))</f>
        <v/>
      </c>
      <c r="N204" s="73"/>
      <c r="O204" s="73" t="str">
        <f>IF(ISERROR(VLOOKUP(N204,POA!$A$2:$F$25,4,0)),"",VLOOKUP(N204,POA!$A$2:$F$25,4,0))</f>
        <v/>
      </c>
      <c r="P204" s="75" t="str">
        <f>IF(ISERROR(VLOOKUP(L204,POA!$A$2:$C$25,2,0)),"",VLOOKUP(L204,POA!$A$2:$C$25,2,0))</f>
        <v/>
      </c>
      <c r="Q204" s="82"/>
      <c r="R204" s="81" t="str">
        <f>IF(L204=0,"",IF(Q199&gt;=$R$9,"HABIL","NO HABIL"))</f>
        <v/>
      </c>
      <c r="S204" s="177"/>
      <c r="T204" s="81" t="str">
        <f t="shared" si="152"/>
        <v/>
      </c>
      <c r="U204" s="73" t="str">
        <f>IF(ISERROR(VLOOKUP(N204,POA!$A$2:$F$25,5,0)),"",VLOOKUP(N204,POA!$A$2:$F$25,5,0))</f>
        <v/>
      </c>
      <c r="V204" s="73"/>
      <c r="W204" s="81" t="str">
        <f t="shared" si="153"/>
        <v/>
      </c>
      <c r="X204" s="81"/>
      <c r="Y204" s="179">
        <f t="shared" si="156"/>
        <v>0</v>
      </c>
      <c r="Z204" s="146" t="str">
        <f t="shared" si="157"/>
        <v>MIPYME</v>
      </c>
      <c r="AA204" s="190"/>
      <c r="AB204" s="81" t="str">
        <f t="shared" si="154"/>
        <v/>
      </c>
      <c r="AC204" s="190"/>
      <c r="AD204" s="81" t="str">
        <f t="shared" si="155"/>
        <v/>
      </c>
      <c r="AE204" s="183"/>
    </row>
    <row r="205" spans="2:31" ht="18" hidden="1" customHeight="1" x14ac:dyDescent="0.15">
      <c r="B205" s="71" t="str">
        <f t="shared" si="150"/>
        <v/>
      </c>
      <c r="C205" s="136"/>
      <c r="D205" s="136"/>
      <c r="E205" s="70" t="str">
        <f>IF(ISERROR(VLOOKUP(C205,#REF!,2,0)),"",VLOOKUP(C205,#REF!,2,0))</f>
        <v/>
      </c>
      <c r="F205" s="70"/>
      <c r="G205" s="70" t="str">
        <f>IF(ISERROR(VLOOKUP(C205,#REF!,4,0)),"",VLOOKUP(C205,#REF!,4,0))</f>
        <v/>
      </c>
      <c r="H205" s="70"/>
      <c r="I205" s="70">
        <f t="shared" si="158"/>
        <v>0</v>
      </c>
      <c r="J205" s="70"/>
      <c r="K205" s="70"/>
      <c r="L205" s="228"/>
      <c r="M205" s="228" t="str">
        <f>IF(ISERROR(VLOOKUP(L205,POA!$A$2:$C$25,3,0)),"",VLOOKUP(L205,POA!$A$2:$C$25,3,0))</f>
        <v/>
      </c>
      <c r="N205" s="73"/>
      <c r="O205" s="73" t="str">
        <f>IF(ISERROR(VLOOKUP(N205,POA!$A$2:$F$25,4,0)),"",VLOOKUP(N205,POA!$A$2:$F$25,4,0))</f>
        <v/>
      </c>
      <c r="P205" s="75" t="str">
        <f>IF(ISERROR(VLOOKUP(L205,POA!$A$2:$C$25,2,0)),"",VLOOKUP(L205,POA!$A$2:$C$25,2,0))</f>
        <v/>
      </c>
      <c r="Q205" s="82"/>
      <c r="R205" s="81" t="str">
        <f>IF(L205=0,"",IF(Q199&gt;=$R$9,"HABIL","NO HABIL"))</f>
        <v/>
      </c>
      <c r="S205" s="177"/>
      <c r="T205" s="81" t="str">
        <f t="shared" si="152"/>
        <v/>
      </c>
      <c r="U205" s="73" t="str">
        <f>IF(ISERROR(VLOOKUP(N205,POA!$A$2:$F$25,5,0)),"",VLOOKUP(N205,POA!$A$2:$F$25,5,0))</f>
        <v/>
      </c>
      <c r="V205" s="73"/>
      <c r="W205" s="81" t="str">
        <f t="shared" si="153"/>
        <v/>
      </c>
      <c r="X205" s="81"/>
      <c r="Y205" s="179">
        <f t="shared" si="156"/>
        <v>0</v>
      </c>
      <c r="Z205" s="146" t="str">
        <f t="shared" si="157"/>
        <v>MIPYME</v>
      </c>
      <c r="AA205" s="190"/>
      <c r="AB205" s="81" t="str">
        <f t="shared" si="154"/>
        <v/>
      </c>
      <c r="AC205" s="190"/>
      <c r="AD205" s="81" t="str">
        <f t="shared" si="155"/>
        <v/>
      </c>
      <c r="AE205" s="186"/>
    </row>
    <row r="206" spans="2:31" ht="18" hidden="1" customHeight="1" x14ac:dyDescent="0.15">
      <c r="B206" s="71" t="str">
        <f>IF(C206="","",B205+0.1)</f>
        <v/>
      </c>
      <c r="C206" s="136"/>
      <c r="D206" s="136"/>
      <c r="E206" s="70" t="str">
        <f>IF(ISERROR(VLOOKUP(C206,#REF!,2,0)),"",VLOOKUP(C206,#REF!,2,0))</f>
        <v/>
      </c>
      <c r="F206" s="70"/>
      <c r="G206" s="70" t="str">
        <f>IF(ISERROR(VLOOKUP(C206,#REF!,4,0)),"",VLOOKUP(C206,#REF!,4,0))</f>
        <v/>
      </c>
      <c r="H206" s="70"/>
      <c r="I206" s="70">
        <f>IF(ISERROR(F206-H206),"",F206-H206)</f>
        <v>0</v>
      </c>
      <c r="J206" s="70"/>
      <c r="K206" s="70"/>
      <c r="L206" s="228"/>
      <c r="M206" s="228" t="str">
        <f>IF(ISERROR(VLOOKUP(L206,POA!$A$2:$C$25,3,0)),"",VLOOKUP(L206,POA!$A$2:$C$25,3,0))</f>
        <v/>
      </c>
      <c r="N206" s="73"/>
      <c r="O206" s="73" t="str">
        <f>IF(ISERROR(VLOOKUP(N206,POA!$A$2:$F$25,4,0)),"",VLOOKUP(N206,POA!$A$2:$F$25,4,0))</f>
        <v/>
      </c>
      <c r="P206" s="75" t="str">
        <f>IF(ISERROR(VLOOKUP(L206,POA!$A$2:$C$25,2,0)),"",VLOOKUP(L206,POA!$A$2:$C$25,2,0))</f>
        <v/>
      </c>
      <c r="Q206" s="82"/>
      <c r="R206" s="81" t="str">
        <f>IF(L206=0,"",IF(Q199&gt;=$R$9,"HABIL","NO HABIL"))</f>
        <v/>
      </c>
      <c r="S206" s="177"/>
      <c r="T206" s="81" t="str">
        <f t="shared" si="152"/>
        <v/>
      </c>
      <c r="U206" s="73" t="str">
        <f>IF(ISERROR(VLOOKUP(N206,POA!$A$2:$F$25,5,0)),"",VLOOKUP(N206,POA!$A$2:$F$25,5,0))</f>
        <v/>
      </c>
      <c r="V206" s="73"/>
      <c r="W206" s="81" t="str">
        <f t="shared" si="153"/>
        <v/>
      </c>
      <c r="X206" s="81"/>
      <c r="Y206" s="179">
        <f t="shared" si="156"/>
        <v>0</v>
      </c>
      <c r="Z206" s="146" t="str">
        <f t="shared" si="157"/>
        <v>MIPYME</v>
      </c>
      <c r="AA206" s="190"/>
      <c r="AB206" s="81" t="str">
        <f t="shared" si="154"/>
        <v/>
      </c>
      <c r="AC206" s="190"/>
      <c r="AD206" s="81" t="str">
        <f t="shared" si="155"/>
        <v/>
      </c>
      <c r="AE206" s="186"/>
    </row>
    <row r="207" spans="2:31" ht="18" hidden="1" customHeight="1" x14ac:dyDescent="0.15">
      <c r="B207" s="71" t="str">
        <f>IF(C207="","",B206+0.1)</f>
        <v/>
      </c>
      <c r="C207" s="136"/>
      <c r="D207" s="136"/>
      <c r="E207" s="70" t="str">
        <f>IF(ISERROR(VLOOKUP(C207,#REF!,2,0)),"",VLOOKUP(C207,#REF!,2,0))</f>
        <v/>
      </c>
      <c r="F207" s="70"/>
      <c r="G207" s="70" t="str">
        <f>IF(ISERROR(VLOOKUP(C207,#REF!,4,0)),"",VLOOKUP(C207,#REF!,4,0))</f>
        <v/>
      </c>
      <c r="H207" s="70"/>
      <c r="I207" s="70">
        <f>IF(ISERROR(F207-H207),"",F207-H207)</f>
        <v>0</v>
      </c>
      <c r="J207" s="70"/>
      <c r="K207" s="70"/>
      <c r="L207" s="228"/>
      <c r="M207" s="228" t="str">
        <f>IF(ISERROR(VLOOKUP(L207,POA!$A$2:$C$25,3,0)),"",VLOOKUP(L207,POA!$A$2:$C$25,3,0))</f>
        <v/>
      </c>
      <c r="N207" s="73"/>
      <c r="O207" s="73" t="str">
        <f>IF(ISERROR(VLOOKUP(N207,POA!$A$2:$F$25,4,0)),"",VLOOKUP(N207,POA!$A$2:$F$25,4,0))</f>
        <v/>
      </c>
      <c r="P207" s="75" t="str">
        <f>IF(ISERROR(VLOOKUP(L207,POA!$A$2:$C$25,2,0)),"",VLOOKUP(L207,POA!$A$2:$C$25,2,0))</f>
        <v/>
      </c>
      <c r="Q207" s="82"/>
      <c r="R207" s="81" t="str">
        <f>IF(L207=0,"",IF(Q199&gt;=$R$9,"HABIL","NO HABIL"))</f>
        <v/>
      </c>
      <c r="S207" s="177"/>
      <c r="T207" s="81" t="str">
        <f t="shared" si="152"/>
        <v/>
      </c>
      <c r="U207" s="73" t="str">
        <f>IF(ISERROR(VLOOKUP(N207,POA!$A$2:$F$25,5,0)),"",VLOOKUP(N207,POA!$A$2:$F$25,5,0))</f>
        <v/>
      </c>
      <c r="V207" s="73"/>
      <c r="W207" s="81" t="str">
        <f t="shared" si="153"/>
        <v/>
      </c>
      <c r="X207" s="81"/>
      <c r="Y207" s="179">
        <f t="shared" si="156"/>
        <v>0</v>
      </c>
      <c r="Z207" s="146" t="str">
        <f t="shared" si="157"/>
        <v>MIPYME</v>
      </c>
      <c r="AA207" s="190"/>
      <c r="AB207" s="81" t="str">
        <f t="shared" si="154"/>
        <v/>
      </c>
      <c r="AC207" s="190"/>
      <c r="AD207" s="81" t="str">
        <f t="shared" si="155"/>
        <v/>
      </c>
      <c r="AE207" s="183"/>
    </row>
    <row r="208" spans="2:31" ht="18" hidden="1" customHeight="1" x14ac:dyDescent="0.15">
      <c r="B208" s="71" t="str">
        <f>IF(C208="","",B207+0.1)</f>
        <v/>
      </c>
      <c r="C208" s="136"/>
      <c r="D208" s="136"/>
      <c r="E208" s="70" t="str">
        <f>IF(ISERROR(VLOOKUP(C208,#REF!,2,0)),"",VLOOKUP(C208,#REF!,2,0))</f>
        <v/>
      </c>
      <c r="F208" s="70"/>
      <c r="G208" s="70" t="str">
        <f>IF(ISERROR(VLOOKUP(C208,#REF!,4,0)),"",VLOOKUP(C208,#REF!,4,0))</f>
        <v/>
      </c>
      <c r="H208" s="70"/>
      <c r="I208" s="70">
        <f>IF(ISERROR(F208-H208),"",F208-H208)</f>
        <v>0</v>
      </c>
      <c r="J208" s="70"/>
      <c r="K208" s="70"/>
      <c r="L208" s="228"/>
      <c r="M208" s="228" t="str">
        <f>IF(ISERROR(VLOOKUP(L208,POA!$A$2:$C$25,3,0)),"",VLOOKUP(L208,POA!$A$2:$C$25,3,0))</f>
        <v/>
      </c>
      <c r="N208" s="73"/>
      <c r="O208" s="73" t="str">
        <f>IF(ISERROR(VLOOKUP(N208,POA!$A$2:$F$25,4,0)),"",VLOOKUP(N208,POA!$A$2:$F$25,4,0))</f>
        <v/>
      </c>
      <c r="P208" s="75" t="str">
        <f>IF(ISERROR(VLOOKUP(L208,POA!$A$2:$C$25,2,0)),"",VLOOKUP(L208,POA!$A$2:$C$25,2,0))</f>
        <v/>
      </c>
      <c r="Q208" s="82"/>
      <c r="R208" s="81" t="str">
        <f>IF(L208=0,"",IF(Q199&gt;=$R$9,"HABIL","NO HABIL"))</f>
        <v/>
      </c>
      <c r="S208" s="177"/>
      <c r="T208" s="81" t="str">
        <f t="shared" si="152"/>
        <v/>
      </c>
      <c r="U208" s="73" t="str">
        <f>IF(ISERROR(VLOOKUP(N208,POA!$A$2:$F$25,5,0)),"",VLOOKUP(N208,POA!$A$2:$F$25,5,0))</f>
        <v/>
      </c>
      <c r="V208" s="73"/>
      <c r="W208" s="81" t="str">
        <f t="shared" si="153"/>
        <v/>
      </c>
      <c r="X208" s="81"/>
      <c r="Y208" s="179">
        <f t="shared" si="156"/>
        <v>0</v>
      </c>
      <c r="Z208" s="146" t="str">
        <f t="shared" si="157"/>
        <v>MIPYME</v>
      </c>
      <c r="AA208" s="190"/>
      <c r="AB208" s="81" t="str">
        <f t="shared" si="154"/>
        <v/>
      </c>
      <c r="AC208" s="190"/>
      <c r="AD208" s="81" t="str">
        <f t="shared" si="155"/>
        <v/>
      </c>
      <c r="AE208" s="183"/>
    </row>
    <row r="209" spans="1:31" ht="18" hidden="1" customHeight="1" thickBot="1" x14ac:dyDescent="0.2">
      <c r="B209" s="111" t="str">
        <f>IF(C209="","",B208+0.1)</f>
        <v/>
      </c>
      <c r="C209" s="137"/>
      <c r="D209" s="137"/>
      <c r="E209" s="74" t="str">
        <f>IF(ISERROR(VLOOKUP(C209,#REF!,2,0)),"",VLOOKUP(C209,#REF!,2,0))</f>
        <v/>
      </c>
      <c r="F209" s="74"/>
      <c r="G209" s="74" t="str">
        <f>IF(ISERROR(VLOOKUP(C209,#REF!,4,0)),"",VLOOKUP(C209,#REF!,4,0))</f>
        <v/>
      </c>
      <c r="H209" s="74"/>
      <c r="I209" s="74">
        <f>IF(ISERROR(F209-H209),"",F209-H209)</f>
        <v>0</v>
      </c>
      <c r="J209" s="74"/>
      <c r="K209" s="74"/>
      <c r="L209" s="229"/>
      <c r="M209" s="229" t="str">
        <f>IF(ISERROR(VLOOKUP(L209,POA!$A$2:$C$25,3,0)),"",VLOOKUP(L209,POA!$A$2:$C$25,3,0))</f>
        <v/>
      </c>
      <c r="N209" s="88"/>
      <c r="O209" s="88" t="str">
        <f>IF(ISERROR(VLOOKUP(N209,POA!$A$2:$F$25,4,0)),"",VLOOKUP(N209,POA!$A$2:$F$25,4,0))</f>
        <v/>
      </c>
      <c r="P209" s="80" t="str">
        <f>IF(ISERROR(VLOOKUP(L209,POA!$A$2:$C$25,2,0)),"",VLOOKUP(L209,POA!$A$2:$C$25,2,0))</f>
        <v/>
      </c>
      <c r="Q209" s="90"/>
      <c r="R209" s="89" t="str">
        <f>IF(L209=0,"",IF(Q199&gt;=$R$9,"HABIL","NO HABIL"))</f>
        <v/>
      </c>
      <c r="S209" s="178"/>
      <c r="T209" s="89" t="str">
        <f t="shared" si="152"/>
        <v/>
      </c>
      <c r="U209" s="88" t="str">
        <f>IF(ISERROR(VLOOKUP(N209,POA!$A$2:$F$25,5,0)),"",VLOOKUP(N209,POA!$A$2:$F$25,5,0))</f>
        <v/>
      </c>
      <c r="V209" s="88"/>
      <c r="W209" s="89" t="str">
        <f t="shared" si="153"/>
        <v/>
      </c>
      <c r="X209" s="89"/>
      <c r="Y209" s="181">
        <f>IF(ISERROR(F209/$Z$9),"",F209/$Z$9)</f>
        <v>0</v>
      </c>
      <c r="Z209" s="147" t="str">
        <f t="shared" si="157"/>
        <v>MIPYME</v>
      </c>
      <c r="AA209" s="191"/>
      <c r="AB209" s="89" t="str">
        <f t="shared" si="154"/>
        <v/>
      </c>
      <c r="AC209" s="191"/>
      <c r="AD209" s="89" t="str">
        <f t="shared" si="155"/>
        <v/>
      </c>
      <c r="AE209" s="184"/>
    </row>
    <row r="210" spans="1:31" ht="18" customHeight="1" x14ac:dyDescent="0.15">
      <c r="B210" s="83">
        <v>19</v>
      </c>
      <c r="C210" s="84" t="s">
        <v>710</v>
      </c>
      <c r="D210" s="135">
        <f>IF(SUM(D211:D220)=0,"",SUM(D211:D220))</f>
        <v>1</v>
      </c>
      <c r="E210" s="85">
        <f>SUM(E211:E220)</f>
        <v>21479698000</v>
      </c>
      <c r="F210" s="85">
        <f>SUM(F211:F220)</f>
        <v>30219613000</v>
      </c>
      <c r="G210" s="85">
        <f>SUM(G211:G220)</f>
        <v>9926421000</v>
      </c>
      <c r="H210" s="85">
        <f>SUM(H211:H220)</f>
        <v>11554963000</v>
      </c>
      <c r="I210" s="85">
        <f>+F210-H210</f>
        <v>18664650000</v>
      </c>
      <c r="J210" s="85">
        <f>SUM(J211:J220)</f>
        <v>3388397000</v>
      </c>
      <c r="K210" s="85">
        <f>SUM(K211:K220)</f>
        <v>350015000</v>
      </c>
      <c r="L210" s="78">
        <v>1</v>
      </c>
      <c r="M210" s="78">
        <f>IF(ISERROR(VLOOKUP(L210,POA!$A$2:$C$25,3,0)),"",VLOOKUP(L210,POA!$A$2:$C$25,3,0))</f>
        <v>3</v>
      </c>
      <c r="N210" s="138" t="s">
        <v>229</v>
      </c>
      <c r="O210" s="78">
        <f>+SUM(O211:O220)</f>
        <v>0</v>
      </c>
      <c r="P210" s="79">
        <f>IF(ISERROR(VLOOKUP(L210,POA!$A$2:$C$25,2,0)),"",VLOOKUP(L210,POA!$A$2:$C$25,2,0))</f>
        <v>4167150295</v>
      </c>
      <c r="Q210" s="85">
        <f>SUM(E210/G210)</f>
        <v>2.1638914972475982</v>
      </c>
      <c r="R210" s="86" t="str">
        <f>IF(Q210=0,"",IF(Q210&gt;=$R$9,"HABIL","NO HABIL"))</f>
        <v>HABIL</v>
      </c>
      <c r="S210" s="176">
        <f>SUM(H210/F210)</f>
        <v>0.38236634598861341</v>
      </c>
      <c r="T210" s="86" t="str">
        <f>IF(S210=0,"",IF(S210&lt;=$T$9,"HABIL","NO HABIL"))</f>
        <v>HABIL</v>
      </c>
      <c r="U210" s="78">
        <f>+SUM(U211:U220)</f>
        <v>0</v>
      </c>
      <c r="V210" s="87">
        <f>SUM(J210/K210)</f>
        <v>9.6807193977400967</v>
      </c>
      <c r="W210" s="86" t="str">
        <f>IF(V210=0,"",IF(V210&gt;=$W$9,"HABIL","NO HABIL"))</f>
        <v>HABIL</v>
      </c>
      <c r="X210" s="86" t="str">
        <f>IF(R210=0,"",IF(R210="NO HABIL","NO HABIL",IF(T210="NO HABIL","NO HABIL",IF(W210="NO HABIL","NO HABIL",IF(W210="NO HABIL","NO HABIL","HABIL")))))</f>
        <v>HABIL</v>
      </c>
      <c r="Y210" s="180"/>
      <c r="Z210" s="145"/>
      <c r="AA210" s="176">
        <f>SUM(J210/I210)</f>
        <v>0.18154088075586738</v>
      </c>
      <c r="AB210" s="86" t="str">
        <f>IF(AA210=0,"",IF(AA210&gt;=$AB$9,"HABIL","NO HABIL"))</f>
        <v>HABIL</v>
      </c>
      <c r="AC210" s="176">
        <f>SUM(J210/F210)</f>
        <v>0.11212575753369178</v>
      </c>
      <c r="AD210" s="86" t="str">
        <f>IF(AC210=0,"",IF(AC210&gt;=$AD$9,"HABIL","NO HABIL"))</f>
        <v>HABIL</v>
      </c>
      <c r="AE210" s="182" t="str">
        <f>IF(AB210=0,"",IF(AB210="NO HABIL","NO HABIL",IF(AD210="NO HABIL","NO HABIL",IF(AD210="NO HABIL","NO HABIL","HABIL"))))</f>
        <v>HABIL</v>
      </c>
    </row>
    <row r="211" spans="1:31" ht="18" customHeight="1" x14ac:dyDescent="0.15">
      <c r="B211" s="71">
        <f t="shared" ref="B211:B216" si="159">IF(C211="","",B210+0.1)</f>
        <v>19.100000000000001</v>
      </c>
      <c r="C211" s="267" t="s">
        <v>710</v>
      </c>
      <c r="D211" s="268">
        <v>1</v>
      </c>
      <c r="E211" s="269">
        <v>21479698000</v>
      </c>
      <c r="F211" s="269">
        <v>30219613000</v>
      </c>
      <c r="G211" s="269">
        <v>9926421000</v>
      </c>
      <c r="H211" s="269">
        <v>11554963000</v>
      </c>
      <c r="I211" s="269">
        <f t="shared" ref="I211" si="160">IF(ISERROR(F211-H211),"",F211-H211)</f>
        <v>18664650000</v>
      </c>
      <c r="J211" s="269">
        <v>3388397000</v>
      </c>
      <c r="K211" s="269">
        <v>350015000</v>
      </c>
      <c r="L211" s="230"/>
      <c r="M211" s="230" t="str">
        <f>IF(ISERROR(VLOOKUP(L211,POA!$A$2:$C$25,3,0)),"",VLOOKUP(L211,POA!$A$2:$C$25,3,0))</f>
        <v/>
      </c>
      <c r="N211" s="73" t="s">
        <v>229</v>
      </c>
      <c r="O211" s="73" t="str">
        <f>IF(ISERROR(VLOOKUP(N211,POA!$A$2:$F$25,4,0)),"",VLOOKUP(N211,POA!$A$2:$F$25,4,0))</f>
        <v/>
      </c>
      <c r="P211" s="75" t="str">
        <f>IF(ISERROR(VLOOKUP(L211,POA!$A$2:$C$25,2,0)),"",VLOOKUP(L211,POA!$A$2:$C$25,2,0))</f>
        <v/>
      </c>
      <c r="Q211" s="82"/>
      <c r="R211" s="81" t="str">
        <f>IF(Q211=0,"",IF(Q210&gt;=$R$9,"HABIL","NO HABIL"))</f>
        <v/>
      </c>
      <c r="S211" s="177"/>
      <c r="T211" s="81" t="str">
        <f t="shared" ref="T211:T220" si="161">IF(S211=0,"",IF(S211&lt;=$T$9,"HABIL","NO HABIL"))</f>
        <v/>
      </c>
      <c r="U211" s="73" t="str">
        <f>IF(ISERROR(VLOOKUP(N211,POA!$A$2:$F$25,5,0)),"",VLOOKUP(N211,POA!$A$2:$F$25,5,0))</f>
        <v/>
      </c>
      <c r="V211" s="73"/>
      <c r="W211" s="81" t="str">
        <f t="shared" ref="W211:W220" si="162">IF(V211=0,"",IF(V211&gt;=$W$9,"HABIL","NO HABIL"))</f>
        <v/>
      </c>
      <c r="X211" s="81"/>
      <c r="Y211" s="179">
        <f>IF(ISERROR(F211/$Z$9),"",F211/$Z$9)</f>
        <v>53325.592023998586</v>
      </c>
      <c r="Z211" s="146" t="str">
        <f>+IF(Y211&lt;$Z$10,"MIPYME","NO CUMPLE")</f>
        <v>NO CUMPLE</v>
      </c>
      <c r="AA211" s="190"/>
      <c r="AB211" s="81" t="str">
        <f t="shared" ref="AB211:AB220" si="163">IF(AA211=0,"",IF(AA211&gt;=$AB$9,"HABIL","NO HABIL"))</f>
        <v/>
      </c>
      <c r="AC211" s="190"/>
      <c r="AD211" s="81" t="str">
        <f t="shared" ref="AD211:AD220" si="164">IF(AC211=0,"",IF(AC211&gt;=$AD$9,"HABIL","NO HABIL"))</f>
        <v/>
      </c>
      <c r="AE211" s="185"/>
    </row>
    <row r="212" spans="1:31" ht="18" customHeight="1" thickBot="1" x14ac:dyDescent="0.2">
      <c r="B212" s="71" t="str">
        <f t="shared" si="159"/>
        <v/>
      </c>
      <c r="C212" s="136"/>
      <c r="D212" s="136"/>
      <c r="E212" s="70"/>
      <c r="F212" s="70"/>
      <c r="G212" s="70"/>
      <c r="H212" s="70"/>
      <c r="I212" s="70">
        <f t="shared" ref="I212:I216" si="165">IF(ISERROR(F212-H212),"",F212-H212)</f>
        <v>0</v>
      </c>
      <c r="J212" s="70"/>
      <c r="K212" s="70"/>
      <c r="L212" s="228"/>
      <c r="M212" s="228" t="str">
        <f>IF(ISERROR(VLOOKUP(L212,POA!$A$2:$C$25,3,0)),"",VLOOKUP(L212,POA!$A$2:$C$25,3,0))</f>
        <v/>
      </c>
      <c r="N212" s="73" t="s">
        <v>229</v>
      </c>
      <c r="O212" s="73" t="str">
        <f>IF(ISERROR(VLOOKUP(N212,POA!$A$2:$F$25,4,0)),"",VLOOKUP(N212,POA!$A$2:$F$25,4,0))</f>
        <v/>
      </c>
      <c r="P212" s="75" t="str">
        <f>IF(ISERROR(VLOOKUP(L212,POA!$A$2:$C$25,2,0)),"",VLOOKUP(L212,POA!$A$2:$C$25,2,0))</f>
        <v/>
      </c>
      <c r="Q212" s="82"/>
      <c r="R212" s="81" t="str">
        <f>IF(Q212=0,"",IF(Q210&gt;=$R$9,"HABIL","NO HABIL"))</f>
        <v/>
      </c>
      <c r="S212" s="177"/>
      <c r="T212" s="81" t="str">
        <f t="shared" si="161"/>
        <v/>
      </c>
      <c r="U212" s="73" t="str">
        <f>IF(ISERROR(VLOOKUP(N212,POA!$A$2:$F$25,5,0)),"",VLOOKUP(N212,POA!$A$2:$F$25,5,0))</f>
        <v/>
      </c>
      <c r="V212" s="73"/>
      <c r="W212" s="81" t="str">
        <f t="shared" si="162"/>
        <v/>
      </c>
      <c r="X212" s="81"/>
      <c r="Y212" s="179">
        <f t="shared" ref="Y212:Y219" si="166">IF(ISERROR(F212/$Z$9),"",F212/$Z$9)</f>
        <v>0</v>
      </c>
      <c r="Z212" s="146" t="str">
        <f t="shared" ref="Z212:Z220" si="167">+IF(Y212&lt;$Z$10,"MIPYME","NO CUMPLE")</f>
        <v>MIPYME</v>
      </c>
      <c r="AA212" s="190"/>
      <c r="AB212" s="81" t="str">
        <f t="shared" si="163"/>
        <v/>
      </c>
      <c r="AC212" s="190"/>
      <c r="AD212" s="81" t="str">
        <f t="shared" si="164"/>
        <v/>
      </c>
      <c r="AE212" s="186"/>
    </row>
    <row r="213" spans="1:31" ht="18" hidden="1" customHeight="1" x14ac:dyDescent="0.15">
      <c r="B213" s="71" t="str">
        <f t="shared" si="159"/>
        <v/>
      </c>
      <c r="C213" s="136"/>
      <c r="D213" s="136"/>
      <c r="E213" s="70"/>
      <c r="F213" s="70"/>
      <c r="G213" s="70"/>
      <c r="H213" s="70"/>
      <c r="I213" s="70">
        <f t="shared" si="165"/>
        <v>0</v>
      </c>
      <c r="J213" s="70"/>
      <c r="K213" s="70"/>
      <c r="L213" s="228"/>
      <c r="M213" s="228" t="str">
        <f>IF(ISERROR(VLOOKUP(L213,POA!$A$2:$C$25,3,0)),"",VLOOKUP(L213,POA!$A$2:$C$25,3,0))</f>
        <v/>
      </c>
      <c r="N213" s="73"/>
      <c r="O213" s="73" t="str">
        <f>IF(ISERROR(VLOOKUP(N213,POA!$A$2:$F$25,4,0)),"",VLOOKUP(N213,POA!$A$2:$F$25,4,0))</f>
        <v/>
      </c>
      <c r="P213" s="75" t="str">
        <f>IF(ISERROR(VLOOKUP(L213,POA!$A$2:$C$25,2,0)),"",VLOOKUP(L213,POA!$A$2:$C$25,2,0))</f>
        <v/>
      </c>
      <c r="Q213" s="82"/>
      <c r="R213" s="81" t="str">
        <f>IF(Q213=0,"",IF(Q210&gt;=$R$9,"HABIL","NO HABIL"))</f>
        <v/>
      </c>
      <c r="S213" s="177"/>
      <c r="T213" s="81" t="str">
        <f t="shared" si="161"/>
        <v/>
      </c>
      <c r="U213" s="73" t="str">
        <f>IF(ISERROR(VLOOKUP(N213,POA!$A$2:$F$25,5,0)),"",VLOOKUP(N213,POA!$A$2:$F$25,5,0))</f>
        <v/>
      </c>
      <c r="V213" s="73"/>
      <c r="W213" s="81" t="str">
        <f t="shared" si="162"/>
        <v/>
      </c>
      <c r="X213" s="81"/>
      <c r="Y213" s="179">
        <f t="shared" si="166"/>
        <v>0</v>
      </c>
      <c r="Z213" s="146" t="str">
        <f t="shared" si="167"/>
        <v>MIPYME</v>
      </c>
      <c r="AA213" s="190"/>
      <c r="AB213" s="81" t="str">
        <f t="shared" si="163"/>
        <v/>
      </c>
      <c r="AC213" s="190"/>
      <c r="AD213" s="81" t="str">
        <f t="shared" si="164"/>
        <v/>
      </c>
      <c r="AE213" s="186"/>
    </row>
    <row r="214" spans="1:31" ht="18" hidden="1" customHeight="1" x14ac:dyDescent="0.15">
      <c r="B214" s="71" t="str">
        <f t="shared" si="159"/>
        <v/>
      </c>
      <c r="C214" s="136"/>
      <c r="D214" s="136"/>
      <c r="E214" s="70" t="str">
        <f>IF(ISERROR(VLOOKUP(C214,#REF!,2,0)),"",VLOOKUP(C214,#REF!,2,0))</f>
        <v/>
      </c>
      <c r="F214" s="70"/>
      <c r="G214" s="70" t="str">
        <f>IF(ISERROR(VLOOKUP(C214,#REF!,4,0)),"",VLOOKUP(C214,#REF!,4,0))</f>
        <v/>
      </c>
      <c r="H214" s="70"/>
      <c r="I214" s="70">
        <f t="shared" si="165"/>
        <v>0</v>
      </c>
      <c r="J214" s="70"/>
      <c r="K214" s="70"/>
      <c r="L214" s="228"/>
      <c r="M214" s="228" t="str">
        <f>IF(ISERROR(VLOOKUP(L214,POA!$A$2:$C$25,3,0)),"",VLOOKUP(L214,POA!$A$2:$C$25,3,0))</f>
        <v/>
      </c>
      <c r="N214" s="73"/>
      <c r="O214" s="73" t="str">
        <f>IF(ISERROR(VLOOKUP(N214,POA!$A$2:$F$25,4,0)),"",VLOOKUP(N214,POA!$A$2:$F$25,4,0))</f>
        <v/>
      </c>
      <c r="P214" s="75" t="str">
        <f>IF(ISERROR(VLOOKUP(L214,POA!$A$2:$C$25,2,0)),"",VLOOKUP(L214,POA!$A$2:$C$25,2,0))</f>
        <v/>
      </c>
      <c r="Q214" s="82"/>
      <c r="R214" s="81" t="str">
        <f>IF(L214=0,"",IF(Q210&gt;=$R$9,"HABIL","NO HABIL"))</f>
        <v/>
      </c>
      <c r="S214" s="177"/>
      <c r="T214" s="81" t="str">
        <f t="shared" si="161"/>
        <v/>
      </c>
      <c r="U214" s="73" t="str">
        <f>IF(ISERROR(VLOOKUP(N214,POA!$A$2:$F$25,5,0)),"",VLOOKUP(N214,POA!$A$2:$F$25,5,0))</f>
        <v/>
      </c>
      <c r="V214" s="73"/>
      <c r="W214" s="81" t="str">
        <f t="shared" si="162"/>
        <v/>
      </c>
      <c r="X214" s="81"/>
      <c r="Y214" s="179">
        <f t="shared" si="166"/>
        <v>0</v>
      </c>
      <c r="Z214" s="146" t="str">
        <f t="shared" si="167"/>
        <v>MIPYME</v>
      </c>
      <c r="AA214" s="190"/>
      <c r="AB214" s="81" t="str">
        <f t="shared" si="163"/>
        <v/>
      </c>
      <c r="AC214" s="190"/>
      <c r="AD214" s="81" t="str">
        <f t="shared" si="164"/>
        <v/>
      </c>
      <c r="AE214" s="186"/>
    </row>
    <row r="215" spans="1:31" ht="18" hidden="1" customHeight="1" x14ac:dyDescent="0.15">
      <c r="B215" s="71" t="str">
        <f t="shared" si="159"/>
        <v/>
      </c>
      <c r="C215" s="136"/>
      <c r="D215" s="136"/>
      <c r="E215" s="70" t="str">
        <f>IF(ISERROR(VLOOKUP(C215,#REF!,2,0)),"",VLOOKUP(C215,#REF!,2,0))</f>
        <v/>
      </c>
      <c r="F215" s="70"/>
      <c r="G215" s="70" t="str">
        <f>IF(ISERROR(VLOOKUP(C215,#REF!,4,0)),"",VLOOKUP(C215,#REF!,4,0))</f>
        <v/>
      </c>
      <c r="H215" s="70"/>
      <c r="I215" s="70">
        <f t="shared" si="165"/>
        <v>0</v>
      </c>
      <c r="J215" s="70"/>
      <c r="K215" s="70"/>
      <c r="L215" s="228"/>
      <c r="M215" s="228" t="str">
        <f>IF(ISERROR(VLOOKUP(L215,POA!$A$2:$C$25,3,0)),"",VLOOKUP(L215,POA!$A$2:$C$25,3,0))</f>
        <v/>
      </c>
      <c r="N215" s="73"/>
      <c r="O215" s="73" t="str">
        <f>IF(ISERROR(VLOOKUP(N215,POA!$A$2:$F$25,4,0)),"",VLOOKUP(N215,POA!$A$2:$F$25,4,0))</f>
        <v/>
      </c>
      <c r="P215" s="75" t="str">
        <f>IF(ISERROR(VLOOKUP(L215,POA!$A$2:$C$25,2,0)),"",VLOOKUP(L215,POA!$A$2:$C$25,2,0))</f>
        <v/>
      </c>
      <c r="Q215" s="82"/>
      <c r="R215" s="81" t="str">
        <f>IF(L215=0,"",IF(Q210&gt;=$R$9,"HABIL","NO HABIL"))</f>
        <v/>
      </c>
      <c r="S215" s="177"/>
      <c r="T215" s="81" t="str">
        <f t="shared" si="161"/>
        <v/>
      </c>
      <c r="U215" s="73" t="str">
        <f>IF(ISERROR(VLOOKUP(N215,POA!$A$2:$F$25,5,0)),"",VLOOKUP(N215,POA!$A$2:$F$25,5,0))</f>
        <v/>
      </c>
      <c r="V215" s="73"/>
      <c r="W215" s="81" t="str">
        <f t="shared" si="162"/>
        <v/>
      </c>
      <c r="X215" s="81"/>
      <c r="Y215" s="179">
        <f t="shared" si="166"/>
        <v>0</v>
      </c>
      <c r="Z215" s="146" t="str">
        <f t="shared" si="167"/>
        <v>MIPYME</v>
      </c>
      <c r="AA215" s="190"/>
      <c r="AB215" s="81" t="str">
        <f t="shared" si="163"/>
        <v/>
      </c>
      <c r="AC215" s="190"/>
      <c r="AD215" s="81" t="str">
        <f t="shared" si="164"/>
        <v/>
      </c>
      <c r="AE215" s="183"/>
    </row>
    <row r="216" spans="1:31" ht="18" hidden="1" customHeight="1" x14ac:dyDescent="0.15">
      <c r="B216" s="71" t="str">
        <f t="shared" si="159"/>
        <v/>
      </c>
      <c r="C216" s="136"/>
      <c r="D216" s="136"/>
      <c r="E216" s="70" t="str">
        <f>IF(ISERROR(VLOOKUP(C216,#REF!,2,0)),"",VLOOKUP(C216,#REF!,2,0))</f>
        <v/>
      </c>
      <c r="F216" s="70"/>
      <c r="G216" s="70" t="str">
        <f>IF(ISERROR(VLOOKUP(C216,#REF!,4,0)),"",VLOOKUP(C216,#REF!,4,0))</f>
        <v/>
      </c>
      <c r="H216" s="70"/>
      <c r="I216" s="70">
        <f t="shared" si="165"/>
        <v>0</v>
      </c>
      <c r="J216" s="70"/>
      <c r="K216" s="70"/>
      <c r="L216" s="228"/>
      <c r="M216" s="228" t="str">
        <f>IF(ISERROR(VLOOKUP(L216,POA!$A$2:$C$25,3,0)),"",VLOOKUP(L216,POA!$A$2:$C$25,3,0))</f>
        <v/>
      </c>
      <c r="N216" s="73"/>
      <c r="O216" s="73" t="str">
        <f>IF(ISERROR(VLOOKUP(N216,POA!$A$2:$F$25,4,0)),"",VLOOKUP(N216,POA!$A$2:$F$25,4,0))</f>
        <v/>
      </c>
      <c r="P216" s="75" t="str">
        <f>IF(ISERROR(VLOOKUP(L216,POA!$A$2:$C$25,2,0)),"",VLOOKUP(L216,POA!$A$2:$C$25,2,0))</f>
        <v/>
      </c>
      <c r="Q216" s="82"/>
      <c r="R216" s="81" t="str">
        <f>IF(L216=0,"",IF(Q210&gt;=$R$9,"HABIL","NO HABIL"))</f>
        <v/>
      </c>
      <c r="S216" s="177"/>
      <c r="T216" s="81" t="str">
        <f t="shared" si="161"/>
        <v/>
      </c>
      <c r="U216" s="73" t="str">
        <f>IF(ISERROR(VLOOKUP(N216,POA!$A$2:$F$25,5,0)),"",VLOOKUP(N216,POA!$A$2:$F$25,5,0))</f>
        <v/>
      </c>
      <c r="V216" s="73"/>
      <c r="W216" s="81" t="str">
        <f t="shared" si="162"/>
        <v/>
      </c>
      <c r="X216" s="81"/>
      <c r="Y216" s="179">
        <f t="shared" si="166"/>
        <v>0</v>
      </c>
      <c r="Z216" s="146" t="str">
        <f t="shared" si="167"/>
        <v>MIPYME</v>
      </c>
      <c r="AA216" s="190"/>
      <c r="AB216" s="81" t="str">
        <f t="shared" si="163"/>
        <v/>
      </c>
      <c r="AC216" s="190"/>
      <c r="AD216" s="81" t="str">
        <f t="shared" si="164"/>
        <v/>
      </c>
      <c r="AE216" s="186"/>
    </row>
    <row r="217" spans="1:31" ht="18" hidden="1" customHeight="1" x14ac:dyDescent="0.15">
      <c r="B217" s="71" t="str">
        <f>IF(C217="","",B216+0.1)</f>
        <v/>
      </c>
      <c r="C217" s="136"/>
      <c r="D217" s="136"/>
      <c r="E217" s="70" t="str">
        <f>IF(ISERROR(VLOOKUP(C217,#REF!,2,0)),"",VLOOKUP(C217,#REF!,2,0))</f>
        <v/>
      </c>
      <c r="F217" s="70"/>
      <c r="G217" s="70" t="str">
        <f>IF(ISERROR(VLOOKUP(C217,#REF!,4,0)),"",VLOOKUP(C217,#REF!,4,0))</f>
        <v/>
      </c>
      <c r="H217" s="70"/>
      <c r="I217" s="70">
        <f>IF(ISERROR(F217-H217),"",F217-H217)</f>
        <v>0</v>
      </c>
      <c r="J217" s="70"/>
      <c r="K217" s="70"/>
      <c r="L217" s="228"/>
      <c r="M217" s="228" t="str">
        <f>IF(ISERROR(VLOOKUP(L217,POA!$A$2:$C$25,3,0)),"",VLOOKUP(L217,POA!$A$2:$C$25,3,0))</f>
        <v/>
      </c>
      <c r="N217" s="73"/>
      <c r="O217" s="73" t="str">
        <f>IF(ISERROR(VLOOKUP(N217,POA!$A$2:$F$25,4,0)),"",VLOOKUP(N217,POA!$A$2:$F$25,4,0))</f>
        <v/>
      </c>
      <c r="P217" s="75" t="str">
        <f>IF(ISERROR(VLOOKUP(L217,POA!$A$2:$C$25,2,0)),"",VLOOKUP(L217,POA!$A$2:$C$25,2,0))</f>
        <v/>
      </c>
      <c r="Q217" s="82"/>
      <c r="R217" s="81" t="str">
        <f>IF(L217=0,"",IF(Q210&gt;=$R$9,"HABIL","NO HABIL"))</f>
        <v/>
      </c>
      <c r="S217" s="177"/>
      <c r="T217" s="81" t="str">
        <f t="shared" si="161"/>
        <v/>
      </c>
      <c r="U217" s="73" t="str">
        <f>IF(ISERROR(VLOOKUP(N217,POA!$A$2:$F$25,5,0)),"",VLOOKUP(N217,POA!$A$2:$F$25,5,0))</f>
        <v/>
      </c>
      <c r="V217" s="73"/>
      <c r="W217" s="81" t="str">
        <f t="shared" si="162"/>
        <v/>
      </c>
      <c r="X217" s="81"/>
      <c r="Y217" s="179">
        <f t="shared" si="166"/>
        <v>0</v>
      </c>
      <c r="Z217" s="146" t="str">
        <f t="shared" si="167"/>
        <v>MIPYME</v>
      </c>
      <c r="AA217" s="190"/>
      <c r="AB217" s="81" t="str">
        <f t="shared" si="163"/>
        <v/>
      </c>
      <c r="AC217" s="190"/>
      <c r="AD217" s="81" t="str">
        <f t="shared" si="164"/>
        <v/>
      </c>
      <c r="AE217" s="186"/>
    </row>
    <row r="218" spans="1:31" ht="18" hidden="1" customHeight="1" x14ac:dyDescent="0.15">
      <c r="B218" s="71" t="str">
        <f>IF(C218="","",B217+0.1)</f>
        <v/>
      </c>
      <c r="C218" s="136"/>
      <c r="D218" s="136"/>
      <c r="E218" s="70" t="str">
        <f>IF(ISERROR(VLOOKUP(C218,#REF!,2,0)),"",VLOOKUP(C218,#REF!,2,0))</f>
        <v/>
      </c>
      <c r="F218" s="70"/>
      <c r="G218" s="70" t="str">
        <f>IF(ISERROR(VLOOKUP(C218,#REF!,4,0)),"",VLOOKUP(C218,#REF!,4,0))</f>
        <v/>
      </c>
      <c r="H218" s="70"/>
      <c r="I218" s="70">
        <f>IF(ISERROR(F218-H218),"",F218-H218)</f>
        <v>0</v>
      </c>
      <c r="J218" s="70"/>
      <c r="K218" s="70"/>
      <c r="L218" s="228"/>
      <c r="M218" s="228" t="str">
        <f>IF(ISERROR(VLOOKUP(L218,POA!$A$2:$C$25,3,0)),"",VLOOKUP(L218,POA!$A$2:$C$25,3,0))</f>
        <v/>
      </c>
      <c r="N218" s="73"/>
      <c r="O218" s="73" t="str">
        <f>IF(ISERROR(VLOOKUP(N218,POA!$A$2:$F$25,4,0)),"",VLOOKUP(N218,POA!$A$2:$F$25,4,0))</f>
        <v/>
      </c>
      <c r="P218" s="75" t="str">
        <f>IF(ISERROR(VLOOKUP(L218,POA!$A$2:$C$25,2,0)),"",VLOOKUP(L218,POA!$A$2:$C$25,2,0))</f>
        <v/>
      </c>
      <c r="Q218" s="82"/>
      <c r="R218" s="81" t="str">
        <f>IF(L218=0,"",IF(Q210&gt;=$R$9,"HABIL","NO HABIL"))</f>
        <v/>
      </c>
      <c r="S218" s="177"/>
      <c r="T218" s="81" t="str">
        <f t="shared" si="161"/>
        <v/>
      </c>
      <c r="U218" s="73" t="str">
        <f>IF(ISERROR(VLOOKUP(N218,POA!$A$2:$F$25,5,0)),"",VLOOKUP(N218,POA!$A$2:$F$25,5,0))</f>
        <v/>
      </c>
      <c r="V218" s="73"/>
      <c r="W218" s="81" t="str">
        <f t="shared" si="162"/>
        <v/>
      </c>
      <c r="X218" s="81"/>
      <c r="Y218" s="179">
        <f t="shared" si="166"/>
        <v>0</v>
      </c>
      <c r="Z218" s="146" t="str">
        <f t="shared" si="167"/>
        <v>MIPYME</v>
      </c>
      <c r="AA218" s="190"/>
      <c r="AB218" s="81" t="str">
        <f t="shared" si="163"/>
        <v/>
      </c>
      <c r="AC218" s="190"/>
      <c r="AD218" s="81" t="str">
        <f t="shared" si="164"/>
        <v/>
      </c>
      <c r="AE218" s="183"/>
    </row>
    <row r="219" spans="1:31" ht="18" hidden="1" customHeight="1" x14ac:dyDescent="0.15">
      <c r="B219" s="71" t="str">
        <f>IF(C219="","",B218+0.1)</f>
        <v/>
      </c>
      <c r="C219" s="136"/>
      <c r="D219" s="136"/>
      <c r="E219" s="70" t="str">
        <f>IF(ISERROR(VLOOKUP(C219,#REF!,2,0)),"",VLOOKUP(C219,#REF!,2,0))</f>
        <v/>
      </c>
      <c r="F219" s="70"/>
      <c r="G219" s="70" t="str">
        <f>IF(ISERROR(VLOOKUP(C219,#REF!,4,0)),"",VLOOKUP(C219,#REF!,4,0))</f>
        <v/>
      </c>
      <c r="H219" s="70"/>
      <c r="I219" s="70">
        <f>IF(ISERROR(F219-H219),"",F219-H219)</f>
        <v>0</v>
      </c>
      <c r="J219" s="70"/>
      <c r="K219" s="70"/>
      <c r="L219" s="228"/>
      <c r="M219" s="228" t="str">
        <f>IF(ISERROR(VLOOKUP(L219,POA!$A$2:$C$25,3,0)),"",VLOOKUP(L219,POA!$A$2:$C$25,3,0))</f>
        <v/>
      </c>
      <c r="N219" s="73"/>
      <c r="O219" s="73" t="str">
        <f>IF(ISERROR(VLOOKUP(N219,POA!$A$2:$F$25,4,0)),"",VLOOKUP(N219,POA!$A$2:$F$25,4,0))</f>
        <v/>
      </c>
      <c r="P219" s="75" t="str">
        <f>IF(ISERROR(VLOOKUP(L219,POA!$A$2:$C$25,2,0)),"",VLOOKUP(L219,POA!$A$2:$C$25,2,0))</f>
        <v/>
      </c>
      <c r="Q219" s="82"/>
      <c r="R219" s="81" t="str">
        <f>IF(L219=0,"",IF(Q210&gt;=$R$9,"HABIL","NO HABIL"))</f>
        <v/>
      </c>
      <c r="S219" s="177"/>
      <c r="T219" s="81" t="str">
        <f t="shared" si="161"/>
        <v/>
      </c>
      <c r="U219" s="73" t="str">
        <f>IF(ISERROR(VLOOKUP(N219,POA!$A$2:$F$25,5,0)),"",VLOOKUP(N219,POA!$A$2:$F$25,5,0))</f>
        <v/>
      </c>
      <c r="V219" s="73"/>
      <c r="W219" s="81" t="str">
        <f t="shared" si="162"/>
        <v/>
      </c>
      <c r="X219" s="81"/>
      <c r="Y219" s="179">
        <f t="shared" si="166"/>
        <v>0</v>
      </c>
      <c r="Z219" s="146" t="str">
        <f t="shared" si="167"/>
        <v>MIPYME</v>
      </c>
      <c r="AA219" s="190"/>
      <c r="AB219" s="81" t="str">
        <f t="shared" si="163"/>
        <v/>
      </c>
      <c r="AC219" s="190"/>
      <c r="AD219" s="81" t="str">
        <f t="shared" si="164"/>
        <v/>
      </c>
      <c r="AE219" s="183"/>
    </row>
    <row r="220" spans="1:31" ht="18" hidden="1" customHeight="1" thickBot="1" x14ac:dyDescent="0.2">
      <c r="B220" s="111" t="str">
        <f>IF(C220="","",B219+0.1)</f>
        <v/>
      </c>
      <c r="C220" s="137"/>
      <c r="D220" s="137"/>
      <c r="E220" s="74" t="str">
        <f>IF(ISERROR(VLOOKUP(C220,#REF!,2,0)),"",VLOOKUP(C220,#REF!,2,0))</f>
        <v/>
      </c>
      <c r="F220" s="74"/>
      <c r="G220" s="74" t="str">
        <f>IF(ISERROR(VLOOKUP(C220,#REF!,4,0)),"",VLOOKUP(C220,#REF!,4,0))</f>
        <v/>
      </c>
      <c r="H220" s="74"/>
      <c r="I220" s="74">
        <f>IF(ISERROR(F220-H220),"",F220-H220)</f>
        <v>0</v>
      </c>
      <c r="J220" s="74"/>
      <c r="K220" s="74"/>
      <c r="L220" s="229"/>
      <c r="M220" s="229" t="str">
        <f>IF(ISERROR(VLOOKUP(L220,POA!$A$2:$C$25,3,0)),"",VLOOKUP(L220,POA!$A$2:$C$25,3,0))</f>
        <v/>
      </c>
      <c r="N220" s="88"/>
      <c r="O220" s="88" t="str">
        <f>IF(ISERROR(VLOOKUP(N220,POA!$A$2:$F$25,4,0)),"",VLOOKUP(N220,POA!$A$2:$F$25,4,0))</f>
        <v/>
      </c>
      <c r="P220" s="80" t="str">
        <f>IF(ISERROR(VLOOKUP(L220,POA!$A$2:$C$25,2,0)),"",VLOOKUP(L220,POA!$A$2:$C$25,2,0))</f>
        <v/>
      </c>
      <c r="Q220" s="90"/>
      <c r="R220" s="89" t="str">
        <f>IF(L220=0,"",IF(Q210&gt;=$R$9,"HABIL","NO HABIL"))</f>
        <v/>
      </c>
      <c r="S220" s="178"/>
      <c r="T220" s="89" t="str">
        <f t="shared" si="161"/>
        <v/>
      </c>
      <c r="U220" s="88" t="str">
        <f>IF(ISERROR(VLOOKUP(N220,POA!$A$2:$F$25,5,0)),"",VLOOKUP(N220,POA!$A$2:$F$25,5,0))</f>
        <v/>
      </c>
      <c r="V220" s="88"/>
      <c r="W220" s="89" t="str">
        <f t="shared" si="162"/>
        <v/>
      </c>
      <c r="X220" s="89"/>
      <c r="Y220" s="181">
        <f>IF(ISERROR(F220/$Z$9),"",F220/$Z$9)</f>
        <v>0</v>
      </c>
      <c r="Z220" s="147" t="str">
        <f t="shared" si="167"/>
        <v>MIPYME</v>
      </c>
      <c r="AA220" s="191"/>
      <c r="AB220" s="89" t="str">
        <f t="shared" si="163"/>
        <v/>
      </c>
      <c r="AC220" s="191"/>
      <c r="AD220" s="89" t="str">
        <f t="shared" si="164"/>
        <v/>
      </c>
      <c r="AE220" s="184"/>
    </row>
    <row r="221" spans="1:31" ht="18" customHeight="1" x14ac:dyDescent="0.15">
      <c r="B221" s="83">
        <v>20</v>
      </c>
      <c r="C221" s="84" t="s">
        <v>711</v>
      </c>
      <c r="D221" s="135">
        <f>IF(SUM(D222:D231)=0,"",SUM(D222:D231))</f>
        <v>1</v>
      </c>
      <c r="E221" s="85">
        <f>SUM(E222:E231)</f>
        <v>6956141997</v>
      </c>
      <c r="F221" s="85">
        <f>SUM(F222:F231)</f>
        <v>7765369525</v>
      </c>
      <c r="G221" s="85">
        <f>SUM(G222:G231)</f>
        <v>1963013234</v>
      </c>
      <c r="H221" s="85">
        <f>SUM(H222:H231)</f>
        <v>5264903114</v>
      </c>
      <c r="I221" s="85">
        <f>+F221-H221</f>
        <v>2500466411</v>
      </c>
      <c r="J221" s="85">
        <f>SUM(J222:J231)</f>
        <v>749477085</v>
      </c>
      <c r="K221" s="85">
        <f>SUM(K222:K231)</f>
        <v>8043839</v>
      </c>
      <c r="L221" s="78">
        <v>1</v>
      </c>
      <c r="M221" s="78">
        <f>IF(ISERROR(VLOOKUP(L221,POA!$A$2:$C$25,3,0)),"",VLOOKUP(L221,POA!$A$2:$C$25,3,0))</f>
        <v>3</v>
      </c>
      <c r="N221" s="138" t="s">
        <v>229</v>
      </c>
      <c r="O221" s="78">
        <f>+SUM(O222:O231)</f>
        <v>0</v>
      </c>
      <c r="P221" s="79">
        <f>IF(ISERROR(VLOOKUP(L221,POA!$A$2:$C$25,2,0)),"",VLOOKUP(L221,POA!$A$2:$C$25,2,0))</f>
        <v>4167150295</v>
      </c>
      <c r="Q221" s="85">
        <f>SUM(E221/G221)</f>
        <v>3.5436042287018021</v>
      </c>
      <c r="R221" s="86" t="str">
        <f>IF(Q221=0,"",IF(Q221&gt;=$R$9,"HABIL","NO HABIL"))</f>
        <v>HABIL</v>
      </c>
      <c r="S221" s="176">
        <f>SUM(H221/F221)</f>
        <v>0.67799775619821523</v>
      </c>
      <c r="T221" s="86" t="str">
        <f>IF(S221=0,"",IF(S221&lt;=$T$9,"HABIL","NO HABIL"))</f>
        <v>HABIL</v>
      </c>
      <c r="U221" s="78">
        <f>+SUM(U222:U231)</f>
        <v>0</v>
      </c>
      <c r="V221" s="87">
        <f>SUM(J221/K221)</f>
        <v>93.174053458802447</v>
      </c>
      <c r="W221" s="86" t="str">
        <f>IF(V221=0,"",IF(V221&gt;=$W$9,"HABIL","NO HABIL"))</f>
        <v>HABIL</v>
      </c>
      <c r="X221" s="86" t="str">
        <f>IF(R221=0,"",IF(R221="NO HABIL","NO HABIL",IF(T221="NO HABIL","NO HABIL",IF(W221="NO HABIL","NO HABIL",IF(W221="NO HABIL","NO HABIL","HABIL")))))</f>
        <v>HABIL</v>
      </c>
      <c r="Y221" s="180"/>
      <c r="Z221" s="145"/>
      <c r="AA221" s="176">
        <f>SUM(J221/I221)</f>
        <v>0.29973491413558523</v>
      </c>
      <c r="AB221" s="86" t="str">
        <f>IF(AA221=0,"",IF(AA221&gt;=$AB$9,"HABIL","NO HABIL"))</f>
        <v>HABIL</v>
      </c>
      <c r="AC221" s="176">
        <f>SUM(J221/F221)</f>
        <v>9.6515314897393761E-2</v>
      </c>
      <c r="AD221" s="86" t="str">
        <f>IF(AC221=0,"",IF(AC221&gt;=$AD$9,"HABIL","NO HABIL"))</f>
        <v>HABIL</v>
      </c>
      <c r="AE221" s="182" t="str">
        <f>IF(AB221=0,"",IF(AB221="NO HABIL","NO HABIL",IF(AD221="NO HABIL","NO HABIL",IF(AD221="NO HABIL","NO HABIL","HABIL"))))</f>
        <v>HABIL</v>
      </c>
    </row>
    <row r="222" spans="1:31" ht="18" customHeight="1" x14ac:dyDescent="0.15">
      <c r="B222" s="71">
        <f t="shared" ref="B222:B227" si="168">IF(C222="","",B221+0.1)</f>
        <v>20.100000000000001</v>
      </c>
      <c r="C222" s="267" t="s">
        <v>712</v>
      </c>
      <c r="D222" s="268">
        <v>0.6</v>
      </c>
      <c r="E222" s="269">
        <v>5590151157</v>
      </c>
      <c r="F222" s="269">
        <v>6211621163</v>
      </c>
      <c r="G222" s="269">
        <v>1292864654</v>
      </c>
      <c r="H222" s="269">
        <v>4323768830</v>
      </c>
      <c r="I222" s="269">
        <v>1887852333</v>
      </c>
      <c r="J222" s="269">
        <v>670228859</v>
      </c>
      <c r="K222" s="269">
        <v>7343726</v>
      </c>
      <c r="L222" s="230"/>
      <c r="M222" s="230" t="str">
        <f>IF(ISERROR(VLOOKUP(L222,POA!$A$2:$C$25,3,0)),"",VLOOKUP(L222,POA!$A$2:$C$25,3,0))</f>
        <v/>
      </c>
      <c r="N222" s="73" t="s">
        <v>229</v>
      </c>
      <c r="O222" s="73" t="str">
        <f>IF(ISERROR(VLOOKUP(N222,POA!$A$2:$F$25,4,0)),"",VLOOKUP(N222,POA!$A$2:$F$25,4,0))</f>
        <v/>
      </c>
      <c r="P222" s="75" t="str">
        <f>IF(ISERROR(VLOOKUP(L222,POA!$A$2:$C$25,2,0)),"",VLOOKUP(L222,POA!$A$2:$C$25,2,0))</f>
        <v/>
      </c>
      <c r="Q222" s="82"/>
      <c r="R222" s="81" t="str">
        <f>IF(Q222=0,"",IF(Q221&gt;=$R$9,"HABIL","NO HABIL"))</f>
        <v/>
      </c>
      <c r="S222" s="177"/>
      <c r="T222" s="81" t="str">
        <f t="shared" ref="T222:T231" si="169">IF(S222=0,"",IF(S222&lt;=$T$9,"HABIL","NO HABIL"))</f>
        <v/>
      </c>
      <c r="U222" s="73" t="str">
        <f>IF(ISERROR(VLOOKUP(N222,POA!$A$2:$F$25,5,0)),"",VLOOKUP(N222,POA!$A$2:$F$25,5,0))</f>
        <v/>
      </c>
      <c r="V222" s="73"/>
      <c r="W222" s="81" t="str">
        <f t="shared" ref="W222:W231" si="170">IF(V222=0,"",IF(V222&gt;=$W$9,"HABIL","NO HABIL"))</f>
        <v/>
      </c>
      <c r="X222" s="81"/>
      <c r="Y222" s="179">
        <f>IF(ISERROR(F222/$Z$9),"",F222/$Z$9)</f>
        <v>10961.039638256572</v>
      </c>
      <c r="Z222" s="146" t="str">
        <f>+IF(Y222&lt;$Z$10,"MIPYME","NO CUMPLE")</f>
        <v>MIPYME</v>
      </c>
      <c r="AA222" s="190"/>
      <c r="AB222" s="81" t="str">
        <f t="shared" ref="AB222:AB231" si="171">IF(AA222=0,"",IF(AA222&gt;=$AB$9,"HABIL","NO HABIL"))</f>
        <v/>
      </c>
      <c r="AC222" s="190"/>
      <c r="AD222" s="81" t="str">
        <f t="shared" ref="AD222:AD231" si="172">IF(AC222=0,"",IF(AC222&gt;=$AD$9,"HABIL","NO HABIL"))</f>
        <v/>
      </c>
      <c r="AE222" s="185"/>
    </row>
    <row r="223" spans="1:31" ht="18" customHeight="1" x14ac:dyDescent="0.15">
      <c r="A223" s="270" t="s">
        <v>714</v>
      </c>
      <c r="B223" s="71">
        <f t="shared" si="168"/>
        <v>20.200000000000003</v>
      </c>
      <c r="C223" s="273" t="s">
        <v>713</v>
      </c>
      <c r="D223" s="136">
        <v>0.4</v>
      </c>
      <c r="E223" s="274">
        <v>1365990840</v>
      </c>
      <c r="F223" s="274">
        <v>1553748362</v>
      </c>
      <c r="G223" s="274">
        <v>670148580</v>
      </c>
      <c r="H223" s="274">
        <v>941134284</v>
      </c>
      <c r="I223" s="274">
        <f t="shared" ref="I223:I227" si="173">IF(ISERROR(F223-H223),"",F223-H223)</f>
        <v>612614078</v>
      </c>
      <c r="J223" s="274">
        <v>79248226</v>
      </c>
      <c r="K223" s="274">
        <v>700113</v>
      </c>
      <c r="L223" s="228"/>
      <c r="M223" s="228" t="str">
        <f>IF(ISERROR(VLOOKUP(L223,POA!$A$2:$C$25,3,0)),"",VLOOKUP(L223,POA!$A$2:$C$25,3,0))</f>
        <v/>
      </c>
      <c r="N223" s="73" t="s">
        <v>229</v>
      </c>
      <c r="O223" s="73" t="str">
        <f>IF(ISERROR(VLOOKUP(N223,POA!$A$2:$F$25,4,0)),"",VLOOKUP(N223,POA!$A$2:$F$25,4,0))</f>
        <v/>
      </c>
      <c r="P223" s="75" t="str">
        <f>IF(ISERROR(VLOOKUP(L223,POA!$A$2:$C$25,2,0)),"",VLOOKUP(L223,POA!$A$2:$C$25,2,0))</f>
        <v/>
      </c>
      <c r="Q223" s="82"/>
      <c r="R223" s="81" t="str">
        <f>IF(Q223=0,"",IF(Q221&gt;=$R$9,"HABIL","NO HABIL"))</f>
        <v/>
      </c>
      <c r="S223" s="177"/>
      <c r="T223" s="81" t="str">
        <f t="shared" si="169"/>
        <v/>
      </c>
      <c r="U223" s="73" t="str">
        <f>IF(ISERROR(VLOOKUP(N223,POA!$A$2:$F$25,5,0)),"",VLOOKUP(N223,POA!$A$2:$F$25,5,0))</f>
        <v/>
      </c>
      <c r="V223" s="73"/>
      <c r="W223" s="81" t="str">
        <f t="shared" si="170"/>
        <v/>
      </c>
      <c r="X223" s="81"/>
      <c r="Y223" s="179">
        <f t="shared" ref="Y223:Y230" si="174">IF(ISERROR(F223/$Z$9),"",F223/$Z$9)</f>
        <v>2741.7475948473621</v>
      </c>
      <c r="Z223" s="146" t="str">
        <f t="shared" ref="Z223:Z231" si="175">+IF(Y223&lt;$Z$10,"MIPYME","NO CUMPLE")</f>
        <v>MIPYME</v>
      </c>
      <c r="AA223" s="190"/>
      <c r="AB223" s="81" t="str">
        <f t="shared" si="171"/>
        <v/>
      </c>
      <c r="AC223" s="190"/>
      <c r="AD223" s="81" t="str">
        <f t="shared" si="172"/>
        <v/>
      </c>
      <c r="AE223" s="186"/>
    </row>
    <row r="224" spans="1:31" ht="18" customHeight="1" thickBot="1" x14ac:dyDescent="0.2">
      <c r="B224" s="71" t="str">
        <f t="shared" si="168"/>
        <v/>
      </c>
      <c r="C224" s="136"/>
      <c r="D224" s="136"/>
      <c r="E224" s="70"/>
      <c r="F224" s="70"/>
      <c r="G224" s="70"/>
      <c r="H224" s="70"/>
      <c r="I224" s="70">
        <f t="shared" si="173"/>
        <v>0</v>
      </c>
      <c r="J224" s="70"/>
      <c r="K224" s="70"/>
      <c r="L224" s="228"/>
      <c r="M224" s="228" t="str">
        <f>IF(ISERROR(VLOOKUP(L224,POA!$A$2:$C$25,3,0)),"",VLOOKUP(L224,POA!$A$2:$C$25,3,0))</f>
        <v/>
      </c>
      <c r="N224" s="73"/>
      <c r="O224" s="73" t="str">
        <f>IF(ISERROR(VLOOKUP(N224,POA!$A$2:$F$25,4,0)),"",VLOOKUP(N224,POA!$A$2:$F$25,4,0))</f>
        <v/>
      </c>
      <c r="P224" s="75" t="str">
        <f>IF(ISERROR(VLOOKUP(L224,POA!$A$2:$C$25,2,0)),"",VLOOKUP(L224,POA!$A$2:$C$25,2,0))</f>
        <v/>
      </c>
      <c r="Q224" s="82"/>
      <c r="R224" s="81" t="str">
        <f>IF(Q224=0,"",IF(Q221&gt;=$R$9,"HABIL","NO HABIL"))</f>
        <v/>
      </c>
      <c r="S224" s="177"/>
      <c r="T224" s="81" t="str">
        <f t="shared" si="169"/>
        <v/>
      </c>
      <c r="U224" s="73" t="str">
        <f>IF(ISERROR(VLOOKUP(N224,POA!$A$2:$F$25,5,0)),"",VLOOKUP(N224,POA!$A$2:$F$25,5,0))</f>
        <v/>
      </c>
      <c r="V224" s="73"/>
      <c r="W224" s="81" t="str">
        <f t="shared" si="170"/>
        <v/>
      </c>
      <c r="X224" s="81"/>
      <c r="Y224" s="179">
        <f t="shared" si="174"/>
        <v>0</v>
      </c>
      <c r="Z224" s="146" t="str">
        <f t="shared" si="175"/>
        <v>MIPYME</v>
      </c>
      <c r="AA224" s="190"/>
      <c r="AB224" s="81" t="str">
        <f t="shared" si="171"/>
        <v/>
      </c>
      <c r="AC224" s="190"/>
      <c r="AD224" s="81" t="str">
        <f t="shared" si="172"/>
        <v/>
      </c>
      <c r="AE224" s="186"/>
    </row>
    <row r="225" spans="2:31" ht="18" hidden="1" customHeight="1" x14ac:dyDescent="0.15">
      <c r="B225" s="71" t="str">
        <f t="shared" si="168"/>
        <v/>
      </c>
      <c r="C225" s="136"/>
      <c r="D225" s="136"/>
      <c r="E225" s="70" t="str">
        <f>IF(ISERROR(VLOOKUP(C225,#REF!,2,0)),"",VLOOKUP(C225,#REF!,2,0))</f>
        <v/>
      </c>
      <c r="F225" s="70"/>
      <c r="G225" s="70" t="str">
        <f>IF(ISERROR(VLOOKUP(C225,#REF!,4,0)),"",VLOOKUP(C225,#REF!,4,0))</f>
        <v/>
      </c>
      <c r="H225" s="70"/>
      <c r="I225" s="70">
        <f t="shared" si="173"/>
        <v>0</v>
      </c>
      <c r="J225" s="70"/>
      <c r="K225" s="70"/>
      <c r="L225" s="228"/>
      <c r="M225" s="228" t="str">
        <f>IF(ISERROR(VLOOKUP(L225,POA!$A$2:$C$25,3,0)),"",VLOOKUP(L225,POA!$A$2:$C$25,3,0))</f>
        <v/>
      </c>
      <c r="N225" s="73"/>
      <c r="O225" s="73" t="str">
        <f>IF(ISERROR(VLOOKUP(N225,POA!$A$2:$F$25,4,0)),"",VLOOKUP(N225,POA!$A$2:$F$25,4,0))</f>
        <v/>
      </c>
      <c r="P225" s="75" t="str">
        <f>IF(ISERROR(VLOOKUP(L225,POA!$A$2:$C$25,2,0)),"",VLOOKUP(L225,POA!$A$2:$C$25,2,0))</f>
        <v/>
      </c>
      <c r="Q225" s="82"/>
      <c r="R225" s="81" t="str">
        <f>IF(L225=0,"",IF(Q221&gt;=$R$9,"HABIL","NO HABIL"))</f>
        <v/>
      </c>
      <c r="S225" s="177"/>
      <c r="T225" s="81" t="str">
        <f t="shared" si="169"/>
        <v/>
      </c>
      <c r="U225" s="73" t="str">
        <f>IF(ISERROR(VLOOKUP(N225,POA!$A$2:$F$25,5,0)),"",VLOOKUP(N225,POA!$A$2:$F$25,5,0))</f>
        <v/>
      </c>
      <c r="V225" s="73"/>
      <c r="W225" s="81" t="str">
        <f t="shared" si="170"/>
        <v/>
      </c>
      <c r="X225" s="81"/>
      <c r="Y225" s="179">
        <f t="shared" si="174"/>
        <v>0</v>
      </c>
      <c r="Z225" s="146" t="str">
        <f t="shared" si="175"/>
        <v>MIPYME</v>
      </c>
      <c r="AA225" s="190"/>
      <c r="AB225" s="81" t="str">
        <f t="shared" si="171"/>
        <v/>
      </c>
      <c r="AC225" s="190"/>
      <c r="AD225" s="81" t="str">
        <f t="shared" si="172"/>
        <v/>
      </c>
      <c r="AE225" s="186"/>
    </row>
    <row r="226" spans="2:31" ht="18" hidden="1" customHeight="1" x14ac:dyDescent="0.15">
      <c r="B226" s="71" t="str">
        <f t="shared" si="168"/>
        <v/>
      </c>
      <c r="C226" s="136"/>
      <c r="D226" s="136"/>
      <c r="E226" s="70" t="str">
        <f>IF(ISERROR(VLOOKUP(C226,#REF!,2,0)),"",VLOOKUP(C226,#REF!,2,0))</f>
        <v/>
      </c>
      <c r="F226" s="70"/>
      <c r="G226" s="70" t="str">
        <f>IF(ISERROR(VLOOKUP(C226,#REF!,4,0)),"",VLOOKUP(C226,#REF!,4,0))</f>
        <v/>
      </c>
      <c r="H226" s="70"/>
      <c r="I226" s="70">
        <f t="shared" si="173"/>
        <v>0</v>
      </c>
      <c r="J226" s="70"/>
      <c r="K226" s="70"/>
      <c r="L226" s="228"/>
      <c r="M226" s="228" t="str">
        <f>IF(ISERROR(VLOOKUP(L226,POA!$A$2:$C$25,3,0)),"",VLOOKUP(L226,POA!$A$2:$C$25,3,0))</f>
        <v/>
      </c>
      <c r="N226" s="73"/>
      <c r="O226" s="73" t="str">
        <f>IF(ISERROR(VLOOKUP(N226,POA!$A$2:$F$25,4,0)),"",VLOOKUP(N226,POA!$A$2:$F$25,4,0))</f>
        <v/>
      </c>
      <c r="P226" s="75" t="str">
        <f>IF(ISERROR(VLOOKUP(L226,POA!$A$2:$C$25,2,0)),"",VLOOKUP(L226,POA!$A$2:$C$25,2,0))</f>
        <v/>
      </c>
      <c r="Q226" s="82"/>
      <c r="R226" s="81" t="str">
        <f>IF(L226=0,"",IF(Q221&gt;=$R$9,"HABIL","NO HABIL"))</f>
        <v/>
      </c>
      <c r="S226" s="177"/>
      <c r="T226" s="81" t="str">
        <f t="shared" si="169"/>
        <v/>
      </c>
      <c r="U226" s="73" t="str">
        <f>IF(ISERROR(VLOOKUP(N226,POA!$A$2:$F$25,5,0)),"",VLOOKUP(N226,POA!$A$2:$F$25,5,0))</f>
        <v/>
      </c>
      <c r="V226" s="73"/>
      <c r="W226" s="81" t="str">
        <f t="shared" si="170"/>
        <v/>
      </c>
      <c r="X226" s="81"/>
      <c r="Y226" s="179">
        <f t="shared" si="174"/>
        <v>0</v>
      </c>
      <c r="Z226" s="146" t="str">
        <f t="shared" si="175"/>
        <v>MIPYME</v>
      </c>
      <c r="AA226" s="190"/>
      <c r="AB226" s="81" t="str">
        <f t="shared" si="171"/>
        <v/>
      </c>
      <c r="AC226" s="190"/>
      <c r="AD226" s="81" t="str">
        <f t="shared" si="172"/>
        <v/>
      </c>
      <c r="AE226" s="183"/>
    </row>
    <row r="227" spans="2:31" ht="18" hidden="1" customHeight="1" x14ac:dyDescent="0.15">
      <c r="B227" s="71" t="str">
        <f t="shared" si="168"/>
        <v/>
      </c>
      <c r="C227" s="136"/>
      <c r="D227" s="136"/>
      <c r="E227" s="70" t="str">
        <f>IF(ISERROR(VLOOKUP(C227,#REF!,2,0)),"",VLOOKUP(C227,#REF!,2,0))</f>
        <v/>
      </c>
      <c r="F227" s="70"/>
      <c r="G227" s="70" t="str">
        <f>IF(ISERROR(VLOOKUP(C227,#REF!,4,0)),"",VLOOKUP(C227,#REF!,4,0))</f>
        <v/>
      </c>
      <c r="H227" s="70"/>
      <c r="I227" s="70">
        <f t="shared" si="173"/>
        <v>0</v>
      </c>
      <c r="J227" s="70"/>
      <c r="K227" s="70"/>
      <c r="L227" s="228"/>
      <c r="M227" s="228" t="str">
        <f>IF(ISERROR(VLOOKUP(L227,POA!$A$2:$C$25,3,0)),"",VLOOKUP(L227,POA!$A$2:$C$25,3,0))</f>
        <v/>
      </c>
      <c r="N227" s="73"/>
      <c r="O227" s="73" t="str">
        <f>IF(ISERROR(VLOOKUP(N227,POA!$A$2:$F$25,4,0)),"",VLOOKUP(N227,POA!$A$2:$F$25,4,0))</f>
        <v/>
      </c>
      <c r="P227" s="75" t="str">
        <f>IF(ISERROR(VLOOKUP(L227,POA!$A$2:$C$25,2,0)),"",VLOOKUP(L227,POA!$A$2:$C$25,2,0))</f>
        <v/>
      </c>
      <c r="Q227" s="82"/>
      <c r="R227" s="81" t="str">
        <f>IF(L227=0,"",IF(Q221&gt;=$R$9,"HABIL","NO HABIL"))</f>
        <v/>
      </c>
      <c r="S227" s="177"/>
      <c r="T227" s="81" t="str">
        <f t="shared" si="169"/>
        <v/>
      </c>
      <c r="U227" s="73" t="str">
        <f>IF(ISERROR(VLOOKUP(N227,POA!$A$2:$F$25,5,0)),"",VLOOKUP(N227,POA!$A$2:$F$25,5,0))</f>
        <v/>
      </c>
      <c r="V227" s="73"/>
      <c r="W227" s="81" t="str">
        <f t="shared" si="170"/>
        <v/>
      </c>
      <c r="X227" s="81"/>
      <c r="Y227" s="179">
        <f t="shared" si="174"/>
        <v>0</v>
      </c>
      <c r="Z227" s="146" t="str">
        <f t="shared" si="175"/>
        <v>MIPYME</v>
      </c>
      <c r="AA227" s="190"/>
      <c r="AB227" s="81" t="str">
        <f t="shared" si="171"/>
        <v/>
      </c>
      <c r="AC227" s="190"/>
      <c r="AD227" s="81" t="str">
        <f t="shared" si="172"/>
        <v/>
      </c>
      <c r="AE227" s="186"/>
    </row>
    <row r="228" spans="2:31" ht="18" hidden="1" customHeight="1" x14ac:dyDescent="0.15">
      <c r="B228" s="71" t="str">
        <f>IF(C228="","",B227+0.1)</f>
        <v/>
      </c>
      <c r="C228" s="136"/>
      <c r="D228" s="136"/>
      <c r="E228" s="70" t="str">
        <f>IF(ISERROR(VLOOKUP(C228,#REF!,2,0)),"",VLOOKUP(C228,#REF!,2,0))</f>
        <v/>
      </c>
      <c r="F228" s="70"/>
      <c r="G228" s="70" t="str">
        <f>IF(ISERROR(VLOOKUP(C228,#REF!,4,0)),"",VLOOKUP(C228,#REF!,4,0))</f>
        <v/>
      </c>
      <c r="H228" s="70"/>
      <c r="I228" s="70">
        <f>IF(ISERROR(F228-H228),"",F228-H228)</f>
        <v>0</v>
      </c>
      <c r="J228" s="70"/>
      <c r="K228" s="70"/>
      <c r="L228" s="228"/>
      <c r="M228" s="228" t="str">
        <f>IF(ISERROR(VLOOKUP(L228,POA!$A$2:$C$25,3,0)),"",VLOOKUP(L228,POA!$A$2:$C$25,3,0))</f>
        <v/>
      </c>
      <c r="N228" s="73"/>
      <c r="O228" s="73" t="str">
        <f>IF(ISERROR(VLOOKUP(N228,POA!$A$2:$F$25,4,0)),"",VLOOKUP(N228,POA!$A$2:$F$25,4,0))</f>
        <v/>
      </c>
      <c r="P228" s="75" t="str">
        <f>IF(ISERROR(VLOOKUP(L228,POA!$A$2:$C$25,2,0)),"",VLOOKUP(L228,POA!$A$2:$C$25,2,0))</f>
        <v/>
      </c>
      <c r="Q228" s="82"/>
      <c r="R228" s="81" t="str">
        <f>IF(L228=0,"",IF(Q221&gt;=$R$9,"HABIL","NO HABIL"))</f>
        <v/>
      </c>
      <c r="S228" s="177"/>
      <c r="T228" s="81" t="str">
        <f t="shared" si="169"/>
        <v/>
      </c>
      <c r="U228" s="73" t="str">
        <f>IF(ISERROR(VLOOKUP(N228,POA!$A$2:$F$25,5,0)),"",VLOOKUP(N228,POA!$A$2:$F$25,5,0))</f>
        <v/>
      </c>
      <c r="V228" s="73"/>
      <c r="W228" s="81" t="str">
        <f t="shared" si="170"/>
        <v/>
      </c>
      <c r="X228" s="81"/>
      <c r="Y228" s="179">
        <f t="shared" si="174"/>
        <v>0</v>
      </c>
      <c r="Z228" s="146" t="str">
        <f t="shared" si="175"/>
        <v>MIPYME</v>
      </c>
      <c r="AA228" s="190"/>
      <c r="AB228" s="81" t="str">
        <f t="shared" si="171"/>
        <v/>
      </c>
      <c r="AC228" s="190"/>
      <c r="AD228" s="81" t="str">
        <f t="shared" si="172"/>
        <v/>
      </c>
      <c r="AE228" s="186"/>
    </row>
    <row r="229" spans="2:31" ht="18" hidden="1" customHeight="1" x14ac:dyDescent="0.15">
      <c r="B229" s="71" t="str">
        <f>IF(C229="","",B228+0.1)</f>
        <v/>
      </c>
      <c r="C229" s="136"/>
      <c r="D229" s="136"/>
      <c r="E229" s="70" t="str">
        <f>IF(ISERROR(VLOOKUP(C229,#REF!,2,0)),"",VLOOKUP(C229,#REF!,2,0))</f>
        <v/>
      </c>
      <c r="F229" s="70"/>
      <c r="G229" s="70" t="str">
        <f>IF(ISERROR(VLOOKUP(C229,#REF!,4,0)),"",VLOOKUP(C229,#REF!,4,0))</f>
        <v/>
      </c>
      <c r="H229" s="70"/>
      <c r="I229" s="70">
        <f>IF(ISERROR(F229-H229),"",F229-H229)</f>
        <v>0</v>
      </c>
      <c r="J229" s="70"/>
      <c r="K229" s="70"/>
      <c r="L229" s="228"/>
      <c r="M229" s="228" t="str">
        <f>IF(ISERROR(VLOOKUP(L229,POA!$A$2:$C$25,3,0)),"",VLOOKUP(L229,POA!$A$2:$C$25,3,0))</f>
        <v/>
      </c>
      <c r="N229" s="73"/>
      <c r="O229" s="73" t="str">
        <f>IF(ISERROR(VLOOKUP(N229,POA!$A$2:$F$25,4,0)),"",VLOOKUP(N229,POA!$A$2:$F$25,4,0))</f>
        <v/>
      </c>
      <c r="P229" s="75" t="str">
        <f>IF(ISERROR(VLOOKUP(L229,POA!$A$2:$C$25,2,0)),"",VLOOKUP(L229,POA!$A$2:$C$25,2,0))</f>
        <v/>
      </c>
      <c r="Q229" s="82"/>
      <c r="R229" s="81" t="str">
        <f>IF(L229=0,"",IF(Q221&gt;=$R$9,"HABIL","NO HABIL"))</f>
        <v/>
      </c>
      <c r="S229" s="177"/>
      <c r="T229" s="81" t="str">
        <f t="shared" si="169"/>
        <v/>
      </c>
      <c r="U229" s="73" t="str">
        <f>IF(ISERROR(VLOOKUP(N229,POA!$A$2:$F$25,5,0)),"",VLOOKUP(N229,POA!$A$2:$F$25,5,0))</f>
        <v/>
      </c>
      <c r="V229" s="73"/>
      <c r="W229" s="81" t="str">
        <f t="shared" si="170"/>
        <v/>
      </c>
      <c r="X229" s="81"/>
      <c r="Y229" s="179">
        <f t="shared" si="174"/>
        <v>0</v>
      </c>
      <c r="Z229" s="146" t="str">
        <f t="shared" si="175"/>
        <v>MIPYME</v>
      </c>
      <c r="AA229" s="190"/>
      <c r="AB229" s="81" t="str">
        <f t="shared" si="171"/>
        <v/>
      </c>
      <c r="AC229" s="190"/>
      <c r="AD229" s="81" t="str">
        <f t="shared" si="172"/>
        <v/>
      </c>
      <c r="AE229" s="183"/>
    </row>
    <row r="230" spans="2:31" ht="18" hidden="1" customHeight="1" x14ac:dyDescent="0.15">
      <c r="B230" s="71" t="str">
        <f>IF(C230="","",B229+0.1)</f>
        <v/>
      </c>
      <c r="C230" s="136"/>
      <c r="D230" s="136"/>
      <c r="E230" s="70" t="str">
        <f>IF(ISERROR(VLOOKUP(C230,#REF!,2,0)),"",VLOOKUP(C230,#REF!,2,0))</f>
        <v/>
      </c>
      <c r="F230" s="70"/>
      <c r="G230" s="70" t="str">
        <f>IF(ISERROR(VLOOKUP(C230,#REF!,4,0)),"",VLOOKUP(C230,#REF!,4,0))</f>
        <v/>
      </c>
      <c r="H230" s="70"/>
      <c r="I230" s="70">
        <f>IF(ISERROR(F230-H230),"",F230-H230)</f>
        <v>0</v>
      </c>
      <c r="J230" s="70"/>
      <c r="K230" s="70"/>
      <c r="L230" s="228"/>
      <c r="M230" s="228" t="str">
        <f>IF(ISERROR(VLOOKUP(L230,POA!$A$2:$C$25,3,0)),"",VLOOKUP(L230,POA!$A$2:$C$25,3,0))</f>
        <v/>
      </c>
      <c r="N230" s="73"/>
      <c r="O230" s="73" t="str">
        <f>IF(ISERROR(VLOOKUP(N230,POA!$A$2:$F$25,4,0)),"",VLOOKUP(N230,POA!$A$2:$F$25,4,0))</f>
        <v/>
      </c>
      <c r="P230" s="75" t="str">
        <f>IF(ISERROR(VLOOKUP(L230,POA!$A$2:$C$25,2,0)),"",VLOOKUP(L230,POA!$A$2:$C$25,2,0))</f>
        <v/>
      </c>
      <c r="Q230" s="82"/>
      <c r="R230" s="81" t="str">
        <f>IF(L230=0,"",IF(Q221&gt;=$R$9,"HABIL","NO HABIL"))</f>
        <v/>
      </c>
      <c r="S230" s="177"/>
      <c r="T230" s="81" t="str">
        <f t="shared" si="169"/>
        <v/>
      </c>
      <c r="U230" s="73" t="str">
        <f>IF(ISERROR(VLOOKUP(N230,POA!$A$2:$F$25,5,0)),"",VLOOKUP(N230,POA!$A$2:$F$25,5,0))</f>
        <v/>
      </c>
      <c r="V230" s="73"/>
      <c r="W230" s="81" t="str">
        <f t="shared" si="170"/>
        <v/>
      </c>
      <c r="X230" s="81"/>
      <c r="Y230" s="179">
        <f t="shared" si="174"/>
        <v>0</v>
      </c>
      <c r="Z230" s="146" t="str">
        <f t="shared" si="175"/>
        <v>MIPYME</v>
      </c>
      <c r="AA230" s="190"/>
      <c r="AB230" s="81" t="str">
        <f t="shared" si="171"/>
        <v/>
      </c>
      <c r="AC230" s="190"/>
      <c r="AD230" s="81" t="str">
        <f t="shared" si="172"/>
        <v/>
      </c>
      <c r="AE230" s="183"/>
    </row>
    <row r="231" spans="2:31" ht="18" hidden="1" customHeight="1" thickBot="1" x14ac:dyDescent="0.2">
      <c r="B231" s="111" t="str">
        <f>IF(C231="","",B230+0.1)</f>
        <v/>
      </c>
      <c r="C231" s="137"/>
      <c r="D231" s="137"/>
      <c r="E231" s="74" t="str">
        <f>IF(ISERROR(VLOOKUP(C231,#REF!,2,0)),"",VLOOKUP(C231,#REF!,2,0))</f>
        <v/>
      </c>
      <c r="F231" s="74"/>
      <c r="G231" s="74" t="str">
        <f>IF(ISERROR(VLOOKUP(C231,#REF!,4,0)),"",VLOOKUP(C231,#REF!,4,0))</f>
        <v/>
      </c>
      <c r="H231" s="74"/>
      <c r="I231" s="74">
        <f>IF(ISERROR(F231-H231),"",F231-H231)</f>
        <v>0</v>
      </c>
      <c r="J231" s="74"/>
      <c r="K231" s="74"/>
      <c r="L231" s="229"/>
      <c r="M231" s="229" t="str">
        <f>IF(ISERROR(VLOOKUP(L231,POA!$A$2:$C$25,3,0)),"",VLOOKUP(L231,POA!$A$2:$C$25,3,0))</f>
        <v/>
      </c>
      <c r="N231" s="88"/>
      <c r="O231" s="88" t="str">
        <f>IF(ISERROR(VLOOKUP(N231,POA!$A$2:$F$25,4,0)),"",VLOOKUP(N231,POA!$A$2:$F$25,4,0))</f>
        <v/>
      </c>
      <c r="P231" s="80" t="str">
        <f>IF(ISERROR(VLOOKUP(L231,POA!$A$2:$C$25,2,0)),"",VLOOKUP(L231,POA!$A$2:$C$25,2,0))</f>
        <v/>
      </c>
      <c r="Q231" s="90"/>
      <c r="R231" s="89" t="str">
        <f>IF(L231=0,"",IF(Q221&gt;=$R$9,"HABIL","NO HABIL"))</f>
        <v/>
      </c>
      <c r="S231" s="178"/>
      <c r="T231" s="89" t="str">
        <f t="shared" si="169"/>
        <v/>
      </c>
      <c r="U231" s="88" t="str">
        <f>IF(ISERROR(VLOOKUP(N231,POA!$A$2:$F$25,5,0)),"",VLOOKUP(N231,POA!$A$2:$F$25,5,0))</f>
        <v/>
      </c>
      <c r="V231" s="88"/>
      <c r="W231" s="89" t="str">
        <f t="shared" si="170"/>
        <v/>
      </c>
      <c r="X231" s="89"/>
      <c r="Y231" s="181">
        <f>IF(ISERROR(F231/$Z$9),"",F231/$Z$9)</f>
        <v>0</v>
      </c>
      <c r="Z231" s="147" t="str">
        <f t="shared" si="175"/>
        <v>MIPYME</v>
      </c>
      <c r="AA231" s="191"/>
      <c r="AB231" s="89" t="str">
        <f t="shared" si="171"/>
        <v/>
      </c>
      <c r="AC231" s="191"/>
      <c r="AD231" s="89" t="str">
        <f t="shared" si="172"/>
        <v/>
      </c>
      <c r="AE231" s="184"/>
    </row>
    <row r="232" spans="2:31" ht="18" customHeight="1" x14ac:dyDescent="0.15">
      <c r="B232" s="83">
        <v>21</v>
      </c>
      <c r="C232" s="84" t="s">
        <v>716</v>
      </c>
      <c r="D232" s="135">
        <f>IF(SUM(D233:D242)=0,"",SUM(D233:D242))</f>
        <v>1</v>
      </c>
      <c r="E232" s="85">
        <f>SUM(E233:E242)</f>
        <v>9281687732</v>
      </c>
      <c r="F232" s="85">
        <f>SUM(F233:F242)</f>
        <v>16197795376</v>
      </c>
      <c r="G232" s="85">
        <f>SUM(G233:G242)</f>
        <v>868655852</v>
      </c>
      <c r="H232" s="85">
        <f>SUM(H233:H242)</f>
        <v>8574210045</v>
      </c>
      <c r="I232" s="85">
        <f>+F232-H232</f>
        <v>7623585331</v>
      </c>
      <c r="J232" s="85">
        <f>SUM(J233:J242)</f>
        <v>1692360252</v>
      </c>
      <c r="K232" s="85">
        <f>SUM(K233:K242)</f>
        <v>368359815</v>
      </c>
      <c r="L232" s="78">
        <v>1</v>
      </c>
      <c r="M232" s="78">
        <f>IF(ISERROR(VLOOKUP(L232,POA!$A$2:$C$25,3,0)),"",VLOOKUP(L232,POA!$A$2:$C$25,3,0))</f>
        <v>3</v>
      </c>
      <c r="N232" s="138" t="s">
        <v>229</v>
      </c>
      <c r="O232" s="78">
        <f>+SUM(O233:O242)</f>
        <v>0</v>
      </c>
      <c r="P232" s="79">
        <f>IF(ISERROR(VLOOKUP(L232,POA!$A$2:$C$25,2,0)),"",VLOOKUP(L232,POA!$A$2:$C$25,2,0))</f>
        <v>4167150295</v>
      </c>
      <c r="Q232" s="85">
        <f>SUM(E232/G232)</f>
        <v>10.685115066720346</v>
      </c>
      <c r="R232" s="86" t="str">
        <f>IF(Q232=0,"",IF(Q232&gt;=$R$9,"HABIL","NO HABIL"))</f>
        <v>HABIL</v>
      </c>
      <c r="S232" s="176">
        <f>SUM(H232/F232)</f>
        <v>0.52934426234969378</v>
      </c>
      <c r="T232" s="86" t="str">
        <f>IF(S232=0,"",IF(S232&lt;=$T$9,"HABIL","NO HABIL"))</f>
        <v>HABIL</v>
      </c>
      <c r="U232" s="78">
        <f>+SUM(U233:U242)</f>
        <v>0</v>
      </c>
      <c r="V232" s="87">
        <f>SUM(J232/K232)</f>
        <v>4.5943129057114982</v>
      </c>
      <c r="W232" s="86" t="str">
        <f>IF(V232=0,"",IF(V232&gt;=$W$9,"HABIL","NO HABIL"))</f>
        <v>HABIL</v>
      </c>
      <c r="X232" s="86" t="str">
        <f>IF(R232=0,"",IF(R232="NO HABIL","NO HABIL",IF(T232="NO HABIL","NO HABIL",IF(W232="NO HABIL","NO HABIL",IF(W232="NO HABIL","NO HABIL","HABIL")))))</f>
        <v>HABIL</v>
      </c>
      <c r="Y232" s="180"/>
      <c r="Z232" s="145"/>
      <c r="AA232" s="176">
        <f>SUM(J232/I232)</f>
        <v>0.22199007140620672</v>
      </c>
      <c r="AB232" s="86" t="str">
        <f>IF(AA232=0,"",IF(AA232&gt;=$AB$9,"HABIL","NO HABIL"))</f>
        <v>HABIL</v>
      </c>
      <c r="AC232" s="176">
        <f>SUM(J232/F232)</f>
        <v>0.10448090080873237</v>
      </c>
      <c r="AD232" s="86" t="str">
        <f>IF(AC232=0,"",IF(AC232&gt;=$AD$9,"HABIL","NO HABIL"))</f>
        <v>HABIL</v>
      </c>
      <c r="AE232" s="182" t="str">
        <f>IF(AB232=0,"",IF(AB232="NO HABIL","NO HABIL",IF(AD232="NO HABIL","NO HABIL",IF(AD232="NO HABIL","NO HABIL","HABIL"))))</f>
        <v>HABIL</v>
      </c>
    </row>
    <row r="233" spans="2:31" ht="18" customHeight="1" x14ac:dyDescent="0.15">
      <c r="B233" s="71">
        <f t="shared" ref="B233:B238" si="176">IF(C233="","",B232+0.1)</f>
        <v>21.1</v>
      </c>
      <c r="C233" s="267" t="s">
        <v>717</v>
      </c>
      <c r="D233" s="268">
        <v>0.5</v>
      </c>
      <c r="E233" s="269">
        <v>5034888897</v>
      </c>
      <c r="F233" s="269">
        <v>8645489612</v>
      </c>
      <c r="G233" s="269">
        <v>601425869</v>
      </c>
      <c r="H233" s="269">
        <v>4811967561</v>
      </c>
      <c r="I233" s="269">
        <f t="shared" ref="I233:I234" si="177">IF(ISERROR(F233-H233),"",F233-H233)</f>
        <v>3833522051</v>
      </c>
      <c r="J233" s="269">
        <v>1284608266</v>
      </c>
      <c r="K233" s="269">
        <v>366488382</v>
      </c>
      <c r="L233" s="230"/>
      <c r="M233" s="230" t="str">
        <f>IF(ISERROR(VLOOKUP(L233,POA!$A$2:$C$25,3,0)),"",VLOOKUP(L233,POA!$A$2:$C$25,3,0))</f>
        <v/>
      </c>
      <c r="N233" s="73" t="s">
        <v>229</v>
      </c>
      <c r="O233" s="73" t="str">
        <f>IF(ISERROR(VLOOKUP(N233,POA!$A$2:$F$25,4,0)),"",VLOOKUP(N233,POA!$A$2:$F$25,4,0))</f>
        <v/>
      </c>
      <c r="P233" s="75" t="str">
        <f>IF(ISERROR(VLOOKUP(L233,POA!$A$2:$C$25,2,0)),"",VLOOKUP(L233,POA!$A$2:$C$25,2,0))</f>
        <v/>
      </c>
      <c r="Q233" s="82"/>
      <c r="R233" s="81" t="str">
        <f>IF(Q233=0,"",IF(Q232&gt;=$R$9,"HABIL","NO HABIL"))</f>
        <v/>
      </c>
      <c r="S233" s="177"/>
      <c r="T233" s="81" t="str">
        <f t="shared" ref="T233:T242" si="178">IF(S233=0,"",IF(S233&lt;=$T$9,"HABIL","NO HABIL"))</f>
        <v/>
      </c>
      <c r="U233" s="73" t="str">
        <f>IF(ISERROR(VLOOKUP(N233,POA!$A$2:$F$25,5,0)),"",VLOOKUP(N233,POA!$A$2:$F$25,5,0))</f>
        <v/>
      </c>
      <c r="V233" s="73"/>
      <c r="W233" s="81" t="str">
        <f t="shared" ref="W233:W242" si="179">IF(V233=0,"",IF(V233&gt;=$W$9,"HABIL","NO HABIL"))</f>
        <v/>
      </c>
      <c r="X233" s="81"/>
      <c r="Y233" s="179">
        <f>IF(ISERROR(F233/$Z$9),"",F233/$Z$9)</f>
        <v>15255.848971236986</v>
      </c>
      <c r="Z233" s="146" t="str">
        <f>+IF(Y233&lt;$Z$10,"MIPYME","NO CUMPLE")</f>
        <v>MIPYME</v>
      </c>
      <c r="AA233" s="190"/>
      <c r="AB233" s="81" t="str">
        <f t="shared" ref="AB233:AB242" si="180">IF(AA233=0,"",IF(AA233&gt;=$AB$9,"HABIL","NO HABIL"))</f>
        <v/>
      </c>
      <c r="AC233" s="190"/>
      <c r="AD233" s="81" t="str">
        <f t="shared" ref="AD233:AD242" si="181">IF(AC233=0,"",IF(AC233&gt;=$AD$9,"HABIL","NO HABIL"))</f>
        <v/>
      </c>
      <c r="AE233" s="185"/>
    </row>
    <row r="234" spans="2:31" ht="18" customHeight="1" x14ac:dyDescent="0.15">
      <c r="B234" s="71">
        <f t="shared" si="176"/>
        <v>21.200000000000003</v>
      </c>
      <c r="C234" s="268" t="s">
        <v>718</v>
      </c>
      <c r="D234" s="268">
        <v>0.5</v>
      </c>
      <c r="E234" s="269">
        <v>4246798835</v>
      </c>
      <c r="F234" s="269">
        <v>7552305764</v>
      </c>
      <c r="G234" s="269">
        <v>267229983</v>
      </c>
      <c r="H234" s="269">
        <v>3762242484</v>
      </c>
      <c r="I234" s="269">
        <f t="shared" si="177"/>
        <v>3790063280</v>
      </c>
      <c r="J234" s="269">
        <v>407751986</v>
      </c>
      <c r="K234" s="269">
        <v>1871433</v>
      </c>
      <c r="L234" s="228"/>
      <c r="M234" s="228" t="str">
        <f>IF(ISERROR(VLOOKUP(L234,POA!$A$2:$C$25,3,0)),"",VLOOKUP(L234,POA!$A$2:$C$25,3,0))</f>
        <v/>
      </c>
      <c r="N234" s="73" t="s">
        <v>229</v>
      </c>
      <c r="O234" s="73" t="str">
        <f>IF(ISERROR(VLOOKUP(N234,POA!$A$2:$F$25,4,0)),"",VLOOKUP(N234,POA!$A$2:$F$25,4,0))</f>
        <v/>
      </c>
      <c r="P234" s="75" t="str">
        <f>IF(ISERROR(VLOOKUP(L234,POA!$A$2:$C$25,2,0)),"",VLOOKUP(L234,POA!$A$2:$C$25,2,0))</f>
        <v/>
      </c>
      <c r="Q234" s="82"/>
      <c r="R234" s="81" t="str">
        <f>IF(Q234=0,"",IF(Q232&gt;=$R$9,"HABIL","NO HABIL"))</f>
        <v/>
      </c>
      <c r="S234" s="177"/>
      <c r="T234" s="81" t="str">
        <f t="shared" si="178"/>
        <v/>
      </c>
      <c r="U234" s="73" t="str">
        <f>IF(ISERROR(VLOOKUP(N234,POA!$A$2:$F$25,5,0)),"",VLOOKUP(N234,POA!$A$2:$F$25,5,0))</f>
        <v/>
      </c>
      <c r="V234" s="73"/>
      <c r="W234" s="81" t="str">
        <f t="shared" si="179"/>
        <v/>
      </c>
      <c r="X234" s="81"/>
      <c r="Y234" s="179">
        <f t="shared" ref="Y234:Y241" si="182">IF(ISERROR(F234/$Z$9),"",F234/$Z$9)</f>
        <v>13326.814476795482</v>
      </c>
      <c r="Z234" s="146" t="str">
        <f t="shared" ref="Z234:Z242" si="183">+IF(Y234&lt;$Z$10,"MIPYME","NO CUMPLE")</f>
        <v>MIPYME</v>
      </c>
      <c r="AA234" s="190"/>
      <c r="AB234" s="81" t="str">
        <f t="shared" si="180"/>
        <v/>
      </c>
      <c r="AC234" s="190"/>
      <c r="AD234" s="81" t="str">
        <f t="shared" si="181"/>
        <v/>
      </c>
      <c r="AE234" s="186"/>
    </row>
    <row r="235" spans="2:31" ht="18" customHeight="1" thickBot="1" x14ac:dyDescent="0.2">
      <c r="B235" s="71" t="str">
        <f t="shared" si="176"/>
        <v/>
      </c>
      <c r="C235" s="136"/>
      <c r="D235" s="136"/>
      <c r="E235" s="70"/>
      <c r="F235" s="70"/>
      <c r="G235" s="70"/>
      <c r="H235" s="70"/>
      <c r="I235" s="70">
        <f t="shared" ref="I235:I238" si="184">IF(ISERROR(F235-H235),"",F235-H235)</f>
        <v>0</v>
      </c>
      <c r="J235" s="70"/>
      <c r="K235" s="70"/>
      <c r="L235" s="228"/>
      <c r="M235" s="228" t="str">
        <f>IF(ISERROR(VLOOKUP(L235,POA!$A$2:$C$25,3,0)),"",VLOOKUP(L235,POA!$A$2:$C$25,3,0))</f>
        <v/>
      </c>
      <c r="N235" s="73"/>
      <c r="O235" s="73" t="str">
        <f>IF(ISERROR(VLOOKUP(N235,POA!$A$2:$F$25,4,0)),"",VLOOKUP(N235,POA!$A$2:$F$25,4,0))</f>
        <v/>
      </c>
      <c r="P235" s="75" t="str">
        <f>IF(ISERROR(VLOOKUP(L235,POA!$A$2:$C$25,2,0)),"",VLOOKUP(L235,POA!$A$2:$C$25,2,0))</f>
        <v/>
      </c>
      <c r="Q235" s="82"/>
      <c r="R235" s="81" t="str">
        <f>IF(Q235=0,"",IF(Q232&gt;=$R$9,"HABIL","NO HABIL"))</f>
        <v/>
      </c>
      <c r="S235" s="177"/>
      <c r="T235" s="81" t="str">
        <f t="shared" si="178"/>
        <v/>
      </c>
      <c r="U235" s="73" t="str">
        <f>IF(ISERROR(VLOOKUP(N235,POA!$A$2:$F$25,5,0)),"",VLOOKUP(N235,POA!$A$2:$F$25,5,0))</f>
        <v/>
      </c>
      <c r="V235" s="73"/>
      <c r="W235" s="81" t="str">
        <f t="shared" si="179"/>
        <v/>
      </c>
      <c r="X235" s="81"/>
      <c r="Y235" s="179">
        <f t="shared" si="182"/>
        <v>0</v>
      </c>
      <c r="Z235" s="146" t="str">
        <f t="shared" si="183"/>
        <v>MIPYME</v>
      </c>
      <c r="AA235" s="190"/>
      <c r="AB235" s="81" t="str">
        <f t="shared" si="180"/>
        <v/>
      </c>
      <c r="AC235" s="190"/>
      <c r="AD235" s="81" t="str">
        <f t="shared" si="181"/>
        <v/>
      </c>
      <c r="AE235" s="186"/>
    </row>
    <row r="236" spans="2:31" ht="18" hidden="1" customHeight="1" x14ac:dyDescent="0.15">
      <c r="B236" s="71" t="str">
        <f t="shared" si="176"/>
        <v/>
      </c>
      <c r="C236" s="136"/>
      <c r="D236" s="136"/>
      <c r="E236" s="70" t="str">
        <f>IF(ISERROR(VLOOKUP(C236,#REF!,2,0)),"",VLOOKUP(C236,#REF!,2,0))</f>
        <v/>
      </c>
      <c r="F236" s="70"/>
      <c r="G236" s="70" t="str">
        <f>IF(ISERROR(VLOOKUP(C236,#REF!,4,0)),"",VLOOKUP(C236,#REF!,4,0))</f>
        <v/>
      </c>
      <c r="H236" s="70"/>
      <c r="I236" s="70">
        <f t="shared" si="184"/>
        <v>0</v>
      </c>
      <c r="J236" s="70"/>
      <c r="K236" s="70"/>
      <c r="L236" s="228"/>
      <c r="M236" s="228" t="str">
        <f>IF(ISERROR(VLOOKUP(L236,POA!$A$2:$C$25,3,0)),"",VLOOKUP(L236,POA!$A$2:$C$25,3,0))</f>
        <v/>
      </c>
      <c r="N236" s="73"/>
      <c r="O236" s="73" t="str">
        <f>IF(ISERROR(VLOOKUP(N236,POA!$A$2:$F$25,4,0)),"",VLOOKUP(N236,POA!$A$2:$F$25,4,0))</f>
        <v/>
      </c>
      <c r="P236" s="75" t="str">
        <f>IF(ISERROR(VLOOKUP(L236,POA!$A$2:$C$25,2,0)),"",VLOOKUP(L236,POA!$A$2:$C$25,2,0))</f>
        <v/>
      </c>
      <c r="Q236" s="82"/>
      <c r="R236" s="81" t="str">
        <f>IF(L236=0,"",IF(Q232&gt;=$R$9,"HABIL","NO HABIL"))</f>
        <v/>
      </c>
      <c r="S236" s="177"/>
      <c r="T236" s="81" t="str">
        <f t="shared" si="178"/>
        <v/>
      </c>
      <c r="U236" s="73" t="str">
        <f>IF(ISERROR(VLOOKUP(N236,POA!$A$2:$F$25,5,0)),"",VLOOKUP(N236,POA!$A$2:$F$25,5,0))</f>
        <v/>
      </c>
      <c r="V236" s="73"/>
      <c r="W236" s="81" t="str">
        <f t="shared" si="179"/>
        <v/>
      </c>
      <c r="X236" s="81"/>
      <c r="Y236" s="179">
        <f t="shared" si="182"/>
        <v>0</v>
      </c>
      <c r="Z236" s="146" t="str">
        <f t="shared" si="183"/>
        <v>MIPYME</v>
      </c>
      <c r="AA236" s="190"/>
      <c r="AB236" s="81" t="str">
        <f t="shared" si="180"/>
        <v/>
      </c>
      <c r="AC236" s="190"/>
      <c r="AD236" s="81" t="str">
        <f t="shared" si="181"/>
        <v/>
      </c>
      <c r="AE236" s="186"/>
    </row>
    <row r="237" spans="2:31" ht="18" hidden="1" customHeight="1" x14ac:dyDescent="0.15">
      <c r="B237" s="71" t="str">
        <f t="shared" si="176"/>
        <v/>
      </c>
      <c r="C237" s="136"/>
      <c r="D237" s="136"/>
      <c r="E237" s="70" t="str">
        <f>IF(ISERROR(VLOOKUP(C237,#REF!,2,0)),"",VLOOKUP(C237,#REF!,2,0))</f>
        <v/>
      </c>
      <c r="F237" s="70"/>
      <c r="G237" s="70" t="str">
        <f>IF(ISERROR(VLOOKUP(C237,#REF!,4,0)),"",VLOOKUP(C237,#REF!,4,0))</f>
        <v/>
      </c>
      <c r="H237" s="70"/>
      <c r="I237" s="70">
        <f t="shared" si="184"/>
        <v>0</v>
      </c>
      <c r="J237" s="70"/>
      <c r="K237" s="70"/>
      <c r="L237" s="228"/>
      <c r="M237" s="228" t="str">
        <f>IF(ISERROR(VLOOKUP(L237,POA!$A$2:$C$25,3,0)),"",VLOOKUP(L237,POA!$A$2:$C$25,3,0))</f>
        <v/>
      </c>
      <c r="N237" s="73"/>
      <c r="O237" s="73" t="str">
        <f>IF(ISERROR(VLOOKUP(N237,POA!$A$2:$F$25,4,0)),"",VLOOKUP(N237,POA!$A$2:$F$25,4,0))</f>
        <v/>
      </c>
      <c r="P237" s="75" t="str">
        <f>IF(ISERROR(VLOOKUP(L237,POA!$A$2:$C$25,2,0)),"",VLOOKUP(L237,POA!$A$2:$C$25,2,0))</f>
        <v/>
      </c>
      <c r="Q237" s="82"/>
      <c r="R237" s="81" t="str">
        <f>IF(L237=0,"",IF(Q232&gt;=$R$9,"HABIL","NO HABIL"))</f>
        <v/>
      </c>
      <c r="S237" s="177"/>
      <c r="T237" s="81" t="str">
        <f t="shared" si="178"/>
        <v/>
      </c>
      <c r="U237" s="73" t="str">
        <f>IF(ISERROR(VLOOKUP(N237,POA!$A$2:$F$25,5,0)),"",VLOOKUP(N237,POA!$A$2:$F$25,5,0))</f>
        <v/>
      </c>
      <c r="V237" s="73"/>
      <c r="W237" s="81" t="str">
        <f t="shared" si="179"/>
        <v/>
      </c>
      <c r="X237" s="81"/>
      <c r="Y237" s="179">
        <f t="shared" si="182"/>
        <v>0</v>
      </c>
      <c r="Z237" s="146" t="str">
        <f t="shared" si="183"/>
        <v>MIPYME</v>
      </c>
      <c r="AA237" s="190"/>
      <c r="AB237" s="81" t="str">
        <f t="shared" si="180"/>
        <v/>
      </c>
      <c r="AC237" s="190"/>
      <c r="AD237" s="81" t="str">
        <f t="shared" si="181"/>
        <v/>
      </c>
      <c r="AE237" s="183"/>
    </row>
    <row r="238" spans="2:31" ht="18" hidden="1" customHeight="1" x14ac:dyDescent="0.15">
      <c r="B238" s="71" t="str">
        <f t="shared" si="176"/>
        <v/>
      </c>
      <c r="C238" s="136"/>
      <c r="D238" s="136"/>
      <c r="E238" s="70" t="str">
        <f>IF(ISERROR(VLOOKUP(C238,#REF!,2,0)),"",VLOOKUP(C238,#REF!,2,0))</f>
        <v/>
      </c>
      <c r="F238" s="70"/>
      <c r="G238" s="70" t="str">
        <f>IF(ISERROR(VLOOKUP(C238,#REF!,4,0)),"",VLOOKUP(C238,#REF!,4,0))</f>
        <v/>
      </c>
      <c r="H238" s="70"/>
      <c r="I238" s="70">
        <f t="shared" si="184"/>
        <v>0</v>
      </c>
      <c r="J238" s="70"/>
      <c r="K238" s="70"/>
      <c r="L238" s="228"/>
      <c r="M238" s="228" t="str">
        <f>IF(ISERROR(VLOOKUP(L238,POA!$A$2:$C$25,3,0)),"",VLOOKUP(L238,POA!$A$2:$C$25,3,0))</f>
        <v/>
      </c>
      <c r="N238" s="73"/>
      <c r="O238" s="73" t="str">
        <f>IF(ISERROR(VLOOKUP(N238,POA!$A$2:$F$25,4,0)),"",VLOOKUP(N238,POA!$A$2:$F$25,4,0))</f>
        <v/>
      </c>
      <c r="P238" s="75" t="str">
        <f>IF(ISERROR(VLOOKUP(L238,POA!$A$2:$C$25,2,0)),"",VLOOKUP(L238,POA!$A$2:$C$25,2,0))</f>
        <v/>
      </c>
      <c r="Q238" s="82"/>
      <c r="R238" s="81" t="str">
        <f>IF(L238=0,"",IF(Q232&gt;=$R$9,"HABIL","NO HABIL"))</f>
        <v/>
      </c>
      <c r="S238" s="177"/>
      <c r="T238" s="81" t="str">
        <f t="shared" si="178"/>
        <v/>
      </c>
      <c r="U238" s="73" t="str">
        <f>IF(ISERROR(VLOOKUP(N238,POA!$A$2:$F$25,5,0)),"",VLOOKUP(N238,POA!$A$2:$F$25,5,0))</f>
        <v/>
      </c>
      <c r="V238" s="73"/>
      <c r="W238" s="81" t="str">
        <f t="shared" si="179"/>
        <v/>
      </c>
      <c r="X238" s="81"/>
      <c r="Y238" s="179">
        <f t="shared" si="182"/>
        <v>0</v>
      </c>
      <c r="Z238" s="146" t="str">
        <f t="shared" si="183"/>
        <v>MIPYME</v>
      </c>
      <c r="AA238" s="190"/>
      <c r="AB238" s="81" t="str">
        <f t="shared" si="180"/>
        <v/>
      </c>
      <c r="AC238" s="190"/>
      <c r="AD238" s="81" t="str">
        <f t="shared" si="181"/>
        <v/>
      </c>
      <c r="AE238" s="186"/>
    </row>
    <row r="239" spans="2:31" ht="18" hidden="1" customHeight="1" x14ac:dyDescent="0.15">
      <c r="B239" s="71" t="str">
        <f>IF(C239="","",B238+0.1)</f>
        <v/>
      </c>
      <c r="C239" s="136"/>
      <c r="D239" s="136"/>
      <c r="E239" s="70" t="str">
        <f>IF(ISERROR(VLOOKUP(C239,#REF!,2,0)),"",VLOOKUP(C239,#REF!,2,0))</f>
        <v/>
      </c>
      <c r="F239" s="70"/>
      <c r="G239" s="70" t="str">
        <f>IF(ISERROR(VLOOKUP(C239,#REF!,4,0)),"",VLOOKUP(C239,#REF!,4,0))</f>
        <v/>
      </c>
      <c r="H239" s="70"/>
      <c r="I239" s="70">
        <f>IF(ISERROR(F239-H239),"",F239-H239)</f>
        <v>0</v>
      </c>
      <c r="J239" s="70"/>
      <c r="K239" s="70"/>
      <c r="L239" s="228"/>
      <c r="M239" s="228" t="str">
        <f>IF(ISERROR(VLOOKUP(L239,POA!$A$2:$C$25,3,0)),"",VLOOKUP(L239,POA!$A$2:$C$25,3,0))</f>
        <v/>
      </c>
      <c r="N239" s="73"/>
      <c r="O239" s="73" t="str">
        <f>IF(ISERROR(VLOOKUP(N239,POA!$A$2:$F$25,4,0)),"",VLOOKUP(N239,POA!$A$2:$F$25,4,0))</f>
        <v/>
      </c>
      <c r="P239" s="75" t="str">
        <f>IF(ISERROR(VLOOKUP(L239,POA!$A$2:$C$25,2,0)),"",VLOOKUP(L239,POA!$A$2:$C$25,2,0))</f>
        <v/>
      </c>
      <c r="Q239" s="82"/>
      <c r="R239" s="81" t="str">
        <f>IF(L239=0,"",IF(Q232&gt;=$R$9,"HABIL","NO HABIL"))</f>
        <v/>
      </c>
      <c r="S239" s="177"/>
      <c r="T239" s="81" t="str">
        <f t="shared" si="178"/>
        <v/>
      </c>
      <c r="U239" s="73" t="str">
        <f>IF(ISERROR(VLOOKUP(N239,POA!$A$2:$F$25,5,0)),"",VLOOKUP(N239,POA!$A$2:$F$25,5,0))</f>
        <v/>
      </c>
      <c r="V239" s="73"/>
      <c r="W239" s="81" t="str">
        <f t="shared" si="179"/>
        <v/>
      </c>
      <c r="X239" s="81"/>
      <c r="Y239" s="179">
        <f t="shared" si="182"/>
        <v>0</v>
      </c>
      <c r="Z239" s="146" t="str">
        <f t="shared" si="183"/>
        <v>MIPYME</v>
      </c>
      <c r="AA239" s="190"/>
      <c r="AB239" s="81" t="str">
        <f t="shared" si="180"/>
        <v/>
      </c>
      <c r="AC239" s="190"/>
      <c r="AD239" s="81" t="str">
        <f t="shared" si="181"/>
        <v/>
      </c>
      <c r="AE239" s="186"/>
    </row>
    <row r="240" spans="2:31" ht="18" hidden="1" customHeight="1" x14ac:dyDescent="0.15">
      <c r="B240" s="71" t="str">
        <f>IF(C240="","",B239+0.1)</f>
        <v/>
      </c>
      <c r="C240" s="136"/>
      <c r="D240" s="136"/>
      <c r="E240" s="70" t="str">
        <f>IF(ISERROR(VLOOKUP(C240,#REF!,2,0)),"",VLOOKUP(C240,#REF!,2,0))</f>
        <v/>
      </c>
      <c r="F240" s="70"/>
      <c r="G240" s="70" t="str">
        <f>IF(ISERROR(VLOOKUP(C240,#REF!,4,0)),"",VLOOKUP(C240,#REF!,4,0))</f>
        <v/>
      </c>
      <c r="H240" s="70"/>
      <c r="I240" s="70">
        <f>IF(ISERROR(F240-H240),"",F240-H240)</f>
        <v>0</v>
      </c>
      <c r="J240" s="70"/>
      <c r="K240" s="70"/>
      <c r="L240" s="228"/>
      <c r="M240" s="228" t="str">
        <f>IF(ISERROR(VLOOKUP(L240,POA!$A$2:$C$25,3,0)),"",VLOOKUP(L240,POA!$A$2:$C$25,3,0))</f>
        <v/>
      </c>
      <c r="N240" s="73"/>
      <c r="O240" s="73" t="str">
        <f>IF(ISERROR(VLOOKUP(N240,POA!$A$2:$F$25,4,0)),"",VLOOKUP(N240,POA!$A$2:$F$25,4,0))</f>
        <v/>
      </c>
      <c r="P240" s="75" t="str">
        <f>IF(ISERROR(VLOOKUP(L240,POA!$A$2:$C$25,2,0)),"",VLOOKUP(L240,POA!$A$2:$C$25,2,0))</f>
        <v/>
      </c>
      <c r="Q240" s="82"/>
      <c r="R240" s="81" t="str">
        <f>IF(L240=0,"",IF(Q232&gt;=$R$9,"HABIL","NO HABIL"))</f>
        <v/>
      </c>
      <c r="S240" s="177"/>
      <c r="T240" s="81" t="str">
        <f t="shared" si="178"/>
        <v/>
      </c>
      <c r="U240" s="73" t="str">
        <f>IF(ISERROR(VLOOKUP(N240,POA!$A$2:$F$25,5,0)),"",VLOOKUP(N240,POA!$A$2:$F$25,5,0))</f>
        <v/>
      </c>
      <c r="V240" s="73"/>
      <c r="W240" s="81" t="str">
        <f t="shared" si="179"/>
        <v/>
      </c>
      <c r="X240" s="81"/>
      <c r="Y240" s="179">
        <f t="shared" si="182"/>
        <v>0</v>
      </c>
      <c r="Z240" s="146" t="str">
        <f t="shared" si="183"/>
        <v>MIPYME</v>
      </c>
      <c r="AA240" s="190"/>
      <c r="AB240" s="81" t="str">
        <f t="shared" si="180"/>
        <v/>
      </c>
      <c r="AC240" s="190"/>
      <c r="AD240" s="81" t="str">
        <f t="shared" si="181"/>
        <v/>
      </c>
      <c r="AE240" s="183"/>
    </row>
    <row r="241" spans="2:31" ht="18" hidden="1" customHeight="1" x14ac:dyDescent="0.15">
      <c r="B241" s="71" t="str">
        <f>IF(C241="","",B240+0.1)</f>
        <v/>
      </c>
      <c r="C241" s="136"/>
      <c r="D241" s="136"/>
      <c r="E241" s="70" t="str">
        <f>IF(ISERROR(VLOOKUP(C241,#REF!,2,0)),"",VLOOKUP(C241,#REF!,2,0))</f>
        <v/>
      </c>
      <c r="F241" s="70"/>
      <c r="G241" s="70" t="str">
        <f>IF(ISERROR(VLOOKUP(C241,#REF!,4,0)),"",VLOOKUP(C241,#REF!,4,0))</f>
        <v/>
      </c>
      <c r="H241" s="70"/>
      <c r="I241" s="70">
        <f>IF(ISERROR(F241-H241),"",F241-H241)</f>
        <v>0</v>
      </c>
      <c r="J241" s="70"/>
      <c r="K241" s="70"/>
      <c r="L241" s="228"/>
      <c r="M241" s="228" t="str">
        <f>IF(ISERROR(VLOOKUP(L241,POA!$A$2:$C$25,3,0)),"",VLOOKUP(L241,POA!$A$2:$C$25,3,0))</f>
        <v/>
      </c>
      <c r="N241" s="73"/>
      <c r="O241" s="73" t="str">
        <f>IF(ISERROR(VLOOKUP(N241,POA!$A$2:$F$25,4,0)),"",VLOOKUP(N241,POA!$A$2:$F$25,4,0))</f>
        <v/>
      </c>
      <c r="P241" s="75" t="str">
        <f>IF(ISERROR(VLOOKUP(L241,POA!$A$2:$C$25,2,0)),"",VLOOKUP(L241,POA!$A$2:$C$25,2,0))</f>
        <v/>
      </c>
      <c r="Q241" s="82"/>
      <c r="R241" s="81" t="str">
        <f>IF(L241=0,"",IF(Q232&gt;=$R$9,"HABIL","NO HABIL"))</f>
        <v/>
      </c>
      <c r="S241" s="177"/>
      <c r="T241" s="81" t="str">
        <f t="shared" si="178"/>
        <v/>
      </c>
      <c r="U241" s="73" t="str">
        <f>IF(ISERROR(VLOOKUP(N241,POA!$A$2:$F$25,5,0)),"",VLOOKUP(N241,POA!$A$2:$F$25,5,0))</f>
        <v/>
      </c>
      <c r="V241" s="73"/>
      <c r="W241" s="81" t="str">
        <f t="shared" si="179"/>
        <v/>
      </c>
      <c r="X241" s="81"/>
      <c r="Y241" s="179">
        <f t="shared" si="182"/>
        <v>0</v>
      </c>
      <c r="Z241" s="146" t="str">
        <f t="shared" si="183"/>
        <v>MIPYME</v>
      </c>
      <c r="AA241" s="190"/>
      <c r="AB241" s="81" t="str">
        <f t="shared" si="180"/>
        <v/>
      </c>
      <c r="AC241" s="190"/>
      <c r="AD241" s="81" t="str">
        <f t="shared" si="181"/>
        <v/>
      </c>
      <c r="AE241" s="183"/>
    </row>
    <row r="242" spans="2:31" ht="18" hidden="1" customHeight="1" thickBot="1" x14ac:dyDescent="0.2">
      <c r="B242" s="111" t="str">
        <f>IF(C242="","",B241+0.1)</f>
        <v/>
      </c>
      <c r="C242" s="137"/>
      <c r="D242" s="137"/>
      <c r="E242" s="74" t="str">
        <f>IF(ISERROR(VLOOKUP(C242,#REF!,2,0)),"",VLOOKUP(C242,#REF!,2,0))</f>
        <v/>
      </c>
      <c r="F242" s="74"/>
      <c r="G242" s="74" t="str">
        <f>IF(ISERROR(VLOOKUP(C242,#REF!,4,0)),"",VLOOKUP(C242,#REF!,4,0))</f>
        <v/>
      </c>
      <c r="H242" s="74"/>
      <c r="I242" s="74">
        <f>IF(ISERROR(F242-H242),"",F242-H242)</f>
        <v>0</v>
      </c>
      <c r="J242" s="74"/>
      <c r="K242" s="74"/>
      <c r="L242" s="229"/>
      <c r="M242" s="229" t="str">
        <f>IF(ISERROR(VLOOKUP(L242,POA!$A$2:$C$25,3,0)),"",VLOOKUP(L242,POA!$A$2:$C$25,3,0))</f>
        <v/>
      </c>
      <c r="N242" s="88"/>
      <c r="O242" s="88" t="str">
        <f>IF(ISERROR(VLOOKUP(N242,POA!$A$2:$F$25,4,0)),"",VLOOKUP(N242,POA!$A$2:$F$25,4,0))</f>
        <v/>
      </c>
      <c r="P242" s="80" t="str">
        <f>IF(ISERROR(VLOOKUP(L242,POA!$A$2:$C$25,2,0)),"",VLOOKUP(L242,POA!$A$2:$C$25,2,0))</f>
        <v/>
      </c>
      <c r="Q242" s="90"/>
      <c r="R242" s="89" t="str">
        <f>IF(L242=0,"",IF(Q232&gt;=$R$9,"HABIL","NO HABIL"))</f>
        <v/>
      </c>
      <c r="S242" s="178"/>
      <c r="T242" s="89" t="str">
        <f t="shared" si="178"/>
        <v/>
      </c>
      <c r="U242" s="88" t="str">
        <f>IF(ISERROR(VLOOKUP(N242,POA!$A$2:$F$25,5,0)),"",VLOOKUP(N242,POA!$A$2:$F$25,5,0))</f>
        <v/>
      </c>
      <c r="V242" s="88"/>
      <c r="W242" s="89" t="str">
        <f t="shared" si="179"/>
        <v/>
      </c>
      <c r="X242" s="89"/>
      <c r="Y242" s="181">
        <f>IF(ISERROR(F242/$Z$9),"",F242/$Z$9)</f>
        <v>0</v>
      </c>
      <c r="Z242" s="147" t="str">
        <f t="shared" si="183"/>
        <v>MIPYME</v>
      </c>
      <c r="AA242" s="191"/>
      <c r="AB242" s="89" t="str">
        <f t="shared" si="180"/>
        <v/>
      </c>
      <c r="AC242" s="191"/>
      <c r="AD242" s="89" t="str">
        <f t="shared" si="181"/>
        <v/>
      </c>
      <c r="AE242" s="184"/>
    </row>
    <row r="243" spans="2:31" ht="15" x14ac:dyDescent="0.15">
      <c r="B243" s="83">
        <v>22</v>
      </c>
      <c r="C243" s="84" t="s">
        <v>429</v>
      </c>
      <c r="D243" s="135">
        <f>IF(SUM(D244:D253)=0,"",SUM(D244:D253))</f>
        <v>1</v>
      </c>
      <c r="E243" s="85">
        <f>SUM(E244:E253)</f>
        <v>12881582000</v>
      </c>
      <c r="F243" s="85">
        <f>SUM(F244:F253)</f>
        <v>19442127000</v>
      </c>
      <c r="G243" s="85">
        <f>SUM(G244:G253)</f>
        <v>3570063000</v>
      </c>
      <c r="H243" s="85">
        <f>SUM(H244:H253)</f>
        <v>5603078000</v>
      </c>
      <c r="I243" s="85">
        <f>+F243-H243</f>
        <v>13839049000</v>
      </c>
      <c r="J243" s="85">
        <f>SUM(J244:J253)</f>
        <v>7852161000</v>
      </c>
      <c r="K243" s="85">
        <f>SUM(K244:K253)</f>
        <v>475280000</v>
      </c>
      <c r="L243" s="78">
        <v>1</v>
      </c>
      <c r="M243" s="78">
        <f>IF(ISERROR(VLOOKUP(L243,POA!$A$2:$C$25,3,0)),"",VLOOKUP(L243,POA!$A$2:$C$25,3,0))</f>
        <v>3</v>
      </c>
      <c r="N243" s="138" t="s">
        <v>229</v>
      </c>
      <c r="O243" s="78">
        <f>+SUM(O244:O253)</f>
        <v>0</v>
      </c>
      <c r="P243" s="79">
        <f>IF(ISERROR(VLOOKUP(L243,POA!$A$2:$C$25,2,0)),"",VLOOKUP(L243,POA!$A$2:$C$25,2,0))</f>
        <v>4167150295</v>
      </c>
      <c r="Q243" s="85">
        <f>SUM(E243/G243)</f>
        <v>3.6082225999933333</v>
      </c>
      <c r="R243" s="86" t="str">
        <f>IF(Q243=0,"",IF(Q243&gt;=$R$9,"HABIL","NO HABIL"))</f>
        <v>HABIL</v>
      </c>
      <c r="S243" s="176">
        <f>SUM(H243/F243)</f>
        <v>0.28819264476566786</v>
      </c>
      <c r="T243" s="86" t="str">
        <f>IF(S243=0,"",IF(S243&lt;=$T$9,"HABIL","NO HABIL"))</f>
        <v>HABIL</v>
      </c>
      <c r="U243" s="78">
        <f>+SUM(U244:U253)</f>
        <v>0</v>
      </c>
      <c r="V243" s="87">
        <f>SUM(J243/K243)</f>
        <v>16.521126493856254</v>
      </c>
      <c r="W243" s="86" t="str">
        <f>IF(V243=0,"",IF(V243&gt;=$W$9,"HABIL","NO HABIL"))</f>
        <v>HABIL</v>
      </c>
      <c r="X243" s="86" t="str">
        <f>IF(R243=0,"",IF(R243="NO HABIL","NO HABIL",IF(T243="NO HABIL","NO HABIL",IF(W243="NO HABIL","NO HABIL",IF(W243="NO HABIL","NO HABIL","HABIL")))))</f>
        <v>HABIL</v>
      </c>
      <c r="Y243" s="180"/>
      <c r="Z243" s="145"/>
      <c r="AA243" s="176">
        <f>SUM(J243/I243)</f>
        <v>0.56739166108885086</v>
      </c>
      <c r="AB243" s="86" t="str">
        <f>IF(AA243=0,"",IF(AA243&gt;=$AB$9,"HABIL","NO HABIL"))</f>
        <v>HABIL</v>
      </c>
      <c r="AC243" s="176">
        <f>SUM(J243/F243)</f>
        <v>0.40387355766166944</v>
      </c>
      <c r="AD243" s="86" t="str">
        <f>IF(AC243=0,"",IF(AC243&gt;=$AD$9,"HABIL","NO HABIL"))</f>
        <v>HABIL</v>
      </c>
      <c r="AE243" s="182" t="str">
        <f>IF(AB243=0,"",IF(AB243="NO HABIL","NO HABIL",IF(AD243="NO HABIL","NO HABIL",IF(AD243="NO HABIL","NO HABIL","HABIL"))))</f>
        <v>HABIL</v>
      </c>
    </row>
    <row r="244" spans="2:31" ht="15" x14ac:dyDescent="0.15">
      <c r="B244" s="71">
        <f t="shared" ref="B244:B249" si="185">IF(C244="","",B243+0.1)</f>
        <v>22.1</v>
      </c>
      <c r="C244" s="268" t="s">
        <v>429</v>
      </c>
      <c r="D244" s="268">
        <v>1</v>
      </c>
      <c r="E244" s="269">
        <f>IF(ISERROR(VLOOKUP(C244,[1]TD!$4:$65536,2,0)),"",VLOOKUP(C244,[1]TD!$4:$65536,2,0))</f>
        <v>12881582000</v>
      </c>
      <c r="F244" s="269">
        <f>IF(ISERROR(VLOOKUP(C244,[1]TD!$4:$65536,3,0)),"",VLOOKUP(C244,[1]TD!$4:$65536,3,0))</f>
        <v>19442127000</v>
      </c>
      <c r="G244" s="269">
        <f>IF(ISERROR(VLOOKUP(C244,[1]TD!$4:$65536,4,0)),"",VLOOKUP(C244,[1]TD!$4:$65536,4,0))</f>
        <v>3570063000</v>
      </c>
      <c r="H244" s="269">
        <f>IF(ISERROR(VLOOKUP(C244,[1]TD!$4:$65536,5,0)),"",VLOOKUP(C244,[1]TD!$4:$65536,5,0))</f>
        <v>5603078000</v>
      </c>
      <c r="I244" s="269">
        <f t="shared" ref="I244" si="186">IF(ISERROR(F244-H244),"",F244-H244)</f>
        <v>13839049000</v>
      </c>
      <c r="J244" s="269">
        <f>IF(ISERROR(VLOOKUP(C244,[1]TD!$4:$65536,6,0)),"",VLOOKUP(C244,[1]TD!$4:$65536,6,0))</f>
        <v>7852161000</v>
      </c>
      <c r="K244" s="269">
        <f>IF(ISERROR(VLOOKUP(C244,[1]TD!$4:$65536,7,0)),"",VLOOKUP(C244,[1]TD!$4:$65536,7,0))</f>
        <v>475280000</v>
      </c>
      <c r="L244" s="230"/>
      <c r="M244" s="230" t="str">
        <f>IF(ISERROR(VLOOKUP(L244,POA!$A$2:$C$25,3,0)),"",VLOOKUP(L244,POA!$A$2:$C$25,3,0))</f>
        <v/>
      </c>
      <c r="N244" s="73" t="s">
        <v>229</v>
      </c>
      <c r="O244" s="73" t="str">
        <f>IF(ISERROR(VLOOKUP(N244,POA!$A$2:$F$25,4,0)),"",VLOOKUP(N244,POA!$A$2:$F$25,4,0))</f>
        <v/>
      </c>
      <c r="P244" s="75" t="str">
        <f>IF(ISERROR(VLOOKUP(L244,POA!$A$2:$C$25,2,0)),"",VLOOKUP(L244,POA!$A$2:$C$25,2,0))</f>
        <v/>
      </c>
      <c r="Q244" s="82"/>
      <c r="R244" s="81" t="str">
        <f>IF(Q244=0,"",IF(Q243&gt;=$R$9,"HABIL","NO HABIL"))</f>
        <v/>
      </c>
      <c r="S244" s="177"/>
      <c r="T244" s="81" t="str">
        <f t="shared" ref="T244:T253" si="187">IF(S244=0,"",IF(S244&lt;=$T$9,"HABIL","NO HABIL"))</f>
        <v/>
      </c>
      <c r="U244" s="73" t="str">
        <f>IF(ISERROR(VLOOKUP(N244,POA!$A$2:$F$25,5,0)),"",VLOOKUP(N244,POA!$A$2:$F$25,5,0))</f>
        <v/>
      </c>
      <c r="V244" s="73"/>
      <c r="W244" s="81" t="str">
        <f t="shared" ref="W244:W253" si="188">IF(V244=0,"",IF(V244&gt;=$W$9,"HABIL","NO HABIL"))</f>
        <v/>
      </c>
      <c r="X244" s="81"/>
      <c r="Y244" s="179">
        <f>IF(ISERROR(F244/$Z$9),"",F244/$Z$9)</f>
        <v>34307.617787188989</v>
      </c>
      <c r="Z244" s="146" t="str">
        <f>+IF(Y244&lt;$Z$10,"MIPYME","NO CUMPLE")</f>
        <v>NO CUMPLE</v>
      </c>
      <c r="AA244" s="190"/>
      <c r="AB244" s="81" t="str">
        <f t="shared" ref="AB244:AB253" si="189">IF(AA244=0,"",IF(AA244&gt;=$AB$9,"HABIL","NO HABIL"))</f>
        <v/>
      </c>
      <c r="AC244" s="190"/>
      <c r="AD244" s="81" t="str">
        <f t="shared" ref="AD244:AD253" si="190">IF(AC244=0,"",IF(AC244&gt;=$AD$9,"HABIL","NO HABIL"))</f>
        <v/>
      </c>
      <c r="AE244" s="185"/>
    </row>
    <row r="245" spans="2:31" ht="18" customHeight="1" thickBot="1" x14ac:dyDescent="0.2">
      <c r="B245" s="71" t="str">
        <f t="shared" si="185"/>
        <v/>
      </c>
      <c r="C245" s="136"/>
      <c r="D245" s="136"/>
      <c r="E245" s="70"/>
      <c r="F245" s="70"/>
      <c r="G245" s="70"/>
      <c r="H245" s="70"/>
      <c r="I245" s="70">
        <f t="shared" ref="I245:I249" si="191">IF(ISERROR(F245-H245),"",F245-H245)</f>
        <v>0</v>
      </c>
      <c r="J245" s="70"/>
      <c r="K245" s="70"/>
      <c r="L245" s="228"/>
      <c r="M245" s="228" t="str">
        <f>IF(ISERROR(VLOOKUP(L245,POA!$A$2:$C$25,3,0)),"",VLOOKUP(L245,POA!$A$2:$C$25,3,0))</f>
        <v/>
      </c>
      <c r="N245" s="73" t="s">
        <v>229</v>
      </c>
      <c r="O245" s="73" t="str">
        <f>IF(ISERROR(VLOOKUP(N245,POA!$A$2:$F$25,4,0)),"",VLOOKUP(N245,POA!$A$2:$F$25,4,0))</f>
        <v/>
      </c>
      <c r="P245" s="75" t="str">
        <f>IF(ISERROR(VLOOKUP(L245,POA!$A$2:$C$25,2,0)),"",VLOOKUP(L245,POA!$A$2:$C$25,2,0))</f>
        <v/>
      </c>
      <c r="Q245" s="82"/>
      <c r="R245" s="81" t="str">
        <f>IF(Q245=0,"",IF(Q243&gt;=$R$9,"HABIL","NO HABIL"))</f>
        <v/>
      </c>
      <c r="S245" s="177"/>
      <c r="T245" s="81" t="str">
        <f t="shared" si="187"/>
        <v/>
      </c>
      <c r="U245" s="73" t="str">
        <f>IF(ISERROR(VLOOKUP(N245,POA!$A$2:$F$25,5,0)),"",VLOOKUP(N245,POA!$A$2:$F$25,5,0))</f>
        <v/>
      </c>
      <c r="V245" s="73"/>
      <c r="W245" s="81" t="str">
        <f t="shared" si="188"/>
        <v/>
      </c>
      <c r="X245" s="81"/>
      <c r="Y245" s="179">
        <f t="shared" ref="Y245:Y252" si="192">IF(ISERROR(F245/$Z$9),"",F245/$Z$9)</f>
        <v>0</v>
      </c>
      <c r="Z245" s="146" t="str">
        <f t="shared" ref="Z245:Z253" si="193">+IF(Y245&lt;$Z$10,"MIPYME","NO CUMPLE")</f>
        <v>MIPYME</v>
      </c>
      <c r="AA245" s="190"/>
      <c r="AB245" s="81" t="str">
        <f t="shared" si="189"/>
        <v/>
      </c>
      <c r="AC245" s="190"/>
      <c r="AD245" s="81" t="str">
        <f t="shared" si="190"/>
        <v/>
      </c>
      <c r="AE245" s="186"/>
    </row>
    <row r="246" spans="2:31" ht="18" hidden="1" customHeight="1" x14ac:dyDescent="0.15">
      <c r="B246" s="71" t="str">
        <f t="shared" si="185"/>
        <v/>
      </c>
      <c r="C246" s="136"/>
      <c r="D246" s="136"/>
      <c r="E246" s="70"/>
      <c r="F246" s="70"/>
      <c r="G246" s="70"/>
      <c r="H246" s="70"/>
      <c r="I246" s="70">
        <f t="shared" si="191"/>
        <v>0</v>
      </c>
      <c r="J246" s="70"/>
      <c r="K246" s="70"/>
      <c r="L246" s="228"/>
      <c r="M246" s="228" t="str">
        <f>IF(ISERROR(VLOOKUP(L246,POA!$A$2:$C$25,3,0)),"",VLOOKUP(L246,POA!$A$2:$C$25,3,0))</f>
        <v/>
      </c>
      <c r="N246" s="73"/>
      <c r="O246" s="73" t="str">
        <f>IF(ISERROR(VLOOKUP(N246,POA!$A$2:$F$25,4,0)),"",VLOOKUP(N246,POA!$A$2:$F$25,4,0))</f>
        <v/>
      </c>
      <c r="P246" s="75" t="str">
        <f>IF(ISERROR(VLOOKUP(L246,POA!$A$2:$C$25,2,0)),"",VLOOKUP(L246,POA!$A$2:$C$25,2,0))</f>
        <v/>
      </c>
      <c r="Q246" s="82"/>
      <c r="R246" s="81" t="str">
        <f>IF(Q246=0,"",IF(Q243&gt;=$R$9,"HABIL","NO HABIL"))</f>
        <v/>
      </c>
      <c r="S246" s="177"/>
      <c r="T246" s="81" t="str">
        <f t="shared" si="187"/>
        <v/>
      </c>
      <c r="U246" s="73" t="str">
        <f>IF(ISERROR(VLOOKUP(N246,POA!$A$2:$F$25,5,0)),"",VLOOKUP(N246,POA!$A$2:$F$25,5,0))</f>
        <v/>
      </c>
      <c r="V246" s="73"/>
      <c r="W246" s="81" t="str">
        <f t="shared" si="188"/>
        <v/>
      </c>
      <c r="X246" s="81"/>
      <c r="Y246" s="179">
        <f t="shared" si="192"/>
        <v>0</v>
      </c>
      <c r="Z246" s="146" t="str">
        <f t="shared" si="193"/>
        <v>MIPYME</v>
      </c>
      <c r="AA246" s="190"/>
      <c r="AB246" s="81" t="str">
        <f t="shared" si="189"/>
        <v/>
      </c>
      <c r="AC246" s="190"/>
      <c r="AD246" s="81" t="str">
        <f t="shared" si="190"/>
        <v/>
      </c>
      <c r="AE246" s="186"/>
    </row>
    <row r="247" spans="2:31" ht="18" hidden="1" customHeight="1" x14ac:dyDescent="0.15">
      <c r="B247" s="71" t="str">
        <f t="shared" si="185"/>
        <v/>
      </c>
      <c r="C247" s="136"/>
      <c r="D247" s="136"/>
      <c r="E247" s="70" t="str">
        <f>IF(ISERROR(VLOOKUP(C247,#REF!,2,0)),"",VLOOKUP(C247,#REF!,2,0))</f>
        <v/>
      </c>
      <c r="F247" s="70"/>
      <c r="G247" s="70" t="str">
        <f>IF(ISERROR(VLOOKUP(C247,#REF!,4,0)),"",VLOOKUP(C247,#REF!,4,0))</f>
        <v/>
      </c>
      <c r="H247" s="70"/>
      <c r="I247" s="70">
        <f t="shared" si="191"/>
        <v>0</v>
      </c>
      <c r="J247" s="70"/>
      <c r="K247" s="70"/>
      <c r="L247" s="228"/>
      <c r="M247" s="228" t="str">
        <f>IF(ISERROR(VLOOKUP(L247,POA!$A$2:$C$25,3,0)),"",VLOOKUP(L247,POA!$A$2:$C$25,3,0))</f>
        <v/>
      </c>
      <c r="N247" s="73"/>
      <c r="O247" s="73" t="str">
        <f>IF(ISERROR(VLOOKUP(N247,POA!$A$2:$F$25,4,0)),"",VLOOKUP(N247,POA!$A$2:$F$25,4,0))</f>
        <v/>
      </c>
      <c r="P247" s="75" t="str">
        <f>IF(ISERROR(VLOOKUP(L247,POA!$A$2:$C$25,2,0)),"",VLOOKUP(L247,POA!$A$2:$C$25,2,0))</f>
        <v/>
      </c>
      <c r="Q247" s="82"/>
      <c r="R247" s="81" t="str">
        <f>IF(L247=0,"",IF(Q243&gt;=$R$9,"HABIL","NO HABIL"))</f>
        <v/>
      </c>
      <c r="S247" s="177"/>
      <c r="T247" s="81" t="str">
        <f t="shared" si="187"/>
        <v/>
      </c>
      <c r="U247" s="73" t="str">
        <f>IF(ISERROR(VLOOKUP(N247,POA!$A$2:$F$25,5,0)),"",VLOOKUP(N247,POA!$A$2:$F$25,5,0))</f>
        <v/>
      </c>
      <c r="V247" s="73"/>
      <c r="W247" s="81" t="str">
        <f t="shared" si="188"/>
        <v/>
      </c>
      <c r="X247" s="81"/>
      <c r="Y247" s="179">
        <f t="shared" si="192"/>
        <v>0</v>
      </c>
      <c r="Z247" s="146" t="str">
        <f t="shared" si="193"/>
        <v>MIPYME</v>
      </c>
      <c r="AA247" s="190"/>
      <c r="AB247" s="81" t="str">
        <f t="shared" si="189"/>
        <v/>
      </c>
      <c r="AC247" s="190"/>
      <c r="AD247" s="81" t="str">
        <f t="shared" si="190"/>
        <v/>
      </c>
      <c r="AE247" s="186"/>
    </row>
    <row r="248" spans="2:31" ht="18" hidden="1" customHeight="1" x14ac:dyDescent="0.15">
      <c r="B248" s="71" t="str">
        <f t="shared" si="185"/>
        <v/>
      </c>
      <c r="C248" s="136"/>
      <c r="D248" s="136"/>
      <c r="E248" s="70" t="str">
        <f>IF(ISERROR(VLOOKUP(C248,#REF!,2,0)),"",VLOOKUP(C248,#REF!,2,0))</f>
        <v/>
      </c>
      <c r="F248" s="70"/>
      <c r="G248" s="70" t="str">
        <f>IF(ISERROR(VLOOKUP(C248,#REF!,4,0)),"",VLOOKUP(C248,#REF!,4,0))</f>
        <v/>
      </c>
      <c r="H248" s="70"/>
      <c r="I248" s="70">
        <f t="shared" si="191"/>
        <v>0</v>
      </c>
      <c r="J248" s="70"/>
      <c r="K248" s="70"/>
      <c r="L248" s="228"/>
      <c r="M248" s="228" t="str">
        <f>IF(ISERROR(VLOOKUP(L248,POA!$A$2:$C$25,3,0)),"",VLOOKUP(L248,POA!$A$2:$C$25,3,0))</f>
        <v/>
      </c>
      <c r="N248" s="73"/>
      <c r="O248" s="73" t="str">
        <f>IF(ISERROR(VLOOKUP(N248,POA!$A$2:$F$25,4,0)),"",VLOOKUP(N248,POA!$A$2:$F$25,4,0))</f>
        <v/>
      </c>
      <c r="P248" s="75" t="str">
        <f>IF(ISERROR(VLOOKUP(L248,POA!$A$2:$C$25,2,0)),"",VLOOKUP(L248,POA!$A$2:$C$25,2,0))</f>
        <v/>
      </c>
      <c r="Q248" s="82"/>
      <c r="R248" s="81" t="str">
        <f>IF(L248=0,"",IF(Q243&gt;=$R$9,"HABIL","NO HABIL"))</f>
        <v/>
      </c>
      <c r="S248" s="177"/>
      <c r="T248" s="81" t="str">
        <f t="shared" si="187"/>
        <v/>
      </c>
      <c r="U248" s="73" t="str">
        <f>IF(ISERROR(VLOOKUP(N248,POA!$A$2:$F$25,5,0)),"",VLOOKUP(N248,POA!$A$2:$F$25,5,0))</f>
        <v/>
      </c>
      <c r="V248" s="73"/>
      <c r="W248" s="81" t="str">
        <f t="shared" si="188"/>
        <v/>
      </c>
      <c r="X248" s="81"/>
      <c r="Y248" s="179">
        <f t="shared" si="192"/>
        <v>0</v>
      </c>
      <c r="Z248" s="146" t="str">
        <f t="shared" si="193"/>
        <v>MIPYME</v>
      </c>
      <c r="AA248" s="190"/>
      <c r="AB248" s="81" t="str">
        <f t="shared" si="189"/>
        <v/>
      </c>
      <c r="AC248" s="190"/>
      <c r="AD248" s="81" t="str">
        <f t="shared" si="190"/>
        <v/>
      </c>
      <c r="AE248" s="183"/>
    </row>
    <row r="249" spans="2:31" ht="18" hidden="1" customHeight="1" x14ac:dyDescent="0.15">
      <c r="B249" s="71" t="str">
        <f t="shared" si="185"/>
        <v/>
      </c>
      <c r="C249" s="136"/>
      <c r="D249" s="136"/>
      <c r="E249" s="70" t="str">
        <f>IF(ISERROR(VLOOKUP(C249,#REF!,2,0)),"",VLOOKUP(C249,#REF!,2,0))</f>
        <v/>
      </c>
      <c r="F249" s="70"/>
      <c r="G249" s="70" t="str">
        <f>IF(ISERROR(VLOOKUP(C249,#REF!,4,0)),"",VLOOKUP(C249,#REF!,4,0))</f>
        <v/>
      </c>
      <c r="H249" s="70"/>
      <c r="I249" s="70">
        <f t="shared" si="191"/>
        <v>0</v>
      </c>
      <c r="J249" s="70"/>
      <c r="K249" s="70"/>
      <c r="L249" s="228"/>
      <c r="M249" s="228" t="str">
        <f>IF(ISERROR(VLOOKUP(L249,POA!$A$2:$C$25,3,0)),"",VLOOKUP(L249,POA!$A$2:$C$25,3,0))</f>
        <v/>
      </c>
      <c r="N249" s="73"/>
      <c r="O249" s="73" t="str">
        <f>IF(ISERROR(VLOOKUP(N249,POA!$A$2:$F$25,4,0)),"",VLOOKUP(N249,POA!$A$2:$F$25,4,0))</f>
        <v/>
      </c>
      <c r="P249" s="75" t="str">
        <f>IF(ISERROR(VLOOKUP(L249,POA!$A$2:$C$25,2,0)),"",VLOOKUP(L249,POA!$A$2:$C$25,2,0))</f>
        <v/>
      </c>
      <c r="Q249" s="82"/>
      <c r="R249" s="81" t="str">
        <f>IF(L249=0,"",IF(Q243&gt;=$R$9,"HABIL","NO HABIL"))</f>
        <v/>
      </c>
      <c r="S249" s="177"/>
      <c r="T249" s="81" t="str">
        <f t="shared" si="187"/>
        <v/>
      </c>
      <c r="U249" s="73" t="str">
        <f>IF(ISERROR(VLOOKUP(N249,POA!$A$2:$F$25,5,0)),"",VLOOKUP(N249,POA!$A$2:$F$25,5,0))</f>
        <v/>
      </c>
      <c r="V249" s="73"/>
      <c r="W249" s="81" t="str">
        <f t="shared" si="188"/>
        <v/>
      </c>
      <c r="X249" s="81"/>
      <c r="Y249" s="179">
        <f t="shared" si="192"/>
        <v>0</v>
      </c>
      <c r="Z249" s="146" t="str">
        <f t="shared" si="193"/>
        <v>MIPYME</v>
      </c>
      <c r="AA249" s="190"/>
      <c r="AB249" s="81" t="str">
        <f t="shared" si="189"/>
        <v/>
      </c>
      <c r="AC249" s="190"/>
      <c r="AD249" s="81" t="str">
        <f t="shared" si="190"/>
        <v/>
      </c>
      <c r="AE249" s="186"/>
    </row>
    <row r="250" spans="2:31" ht="18" hidden="1" customHeight="1" x14ac:dyDescent="0.15">
      <c r="B250" s="71" t="str">
        <f>IF(C250="","",B249+0.1)</f>
        <v/>
      </c>
      <c r="C250" s="136"/>
      <c r="D250" s="136"/>
      <c r="E250" s="70" t="str">
        <f>IF(ISERROR(VLOOKUP(C250,#REF!,2,0)),"",VLOOKUP(C250,#REF!,2,0))</f>
        <v/>
      </c>
      <c r="F250" s="70"/>
      <c r="G250" s="70" t="str">
        <f>IF(ISERROR(VLOOKUP(C250,#REF!,4,0)),"",VLOOKUP(C250,#REF!,4,0))</f>
        <v/>
      </c>
      <c r="H250" s="70"/>
      <c r="I250" s="70">
        <f>IF(ISERROR(F250-H250),"",F250-H250)</f>
        <v>0</v>
      </c>
      <c r="J250" s="70"/>
      <c r="K250" s="70"/>
      <c r="L250" s="228"/>
      <c r="M250" s="228" t="str">
        <f>IF(ISERROR(VLOOKUP(L250,POA!$A$2:$C$25,3,0)),"",VLOOKUP(L250,POA!$A$2:$C$25,3,0))</f>
        <v/>
      </c>
      <c r="N250" s="73"/>
      <c r="O250" s="73" t="str">
        <f>IF(ISERROR(VLOOKUP(N250,POA!$A$2:$F$25,4,0)),"",VLOOKUP(N250,POA!$A$2:$F$25,4,0))</f>
        <v/>
      </c>
      <c r="P250" s="75" t="str">
        <f>IF(ISERROR(VLOOKUP(L250,POA!$A$2:$C$25,2,0)),"",VLOOKUP(L250,POA!$A$2:$C$25,2,0))</f>
        <v/>
      </c>
      <c r="Q250" s="82"/>
      <c r="R250" s="81" t="str">
        <f>IF(L250=0,"",IF(Q243&gt;=$R$9,"HABIL","NO HABIL"))</f>
        <v/>
      </c>
      <c r="S250" s="177"/>
      <c r="T250" s="81" t="str">
        <f t="shared" si="187"/>
        <v/>
      </c>
      <c r="U250" s="73" t="str">
        <f>IF(ISERROR(VLOOKUP(N250,POA!$A$2:$F$25,5,0)),"",VLOOKUP(N250,POA!$A$2:$F$25,5,0))</f>
        <v/>
      </c>
      <c r="V250" s="73"/>
      <c r="W250" s="81" t="str">
        <f t="shared" si="188"/>
        <v/>
      </c>
      <c r="X250" s="81"/>
      <c r="Y250" s="179">
        <f t="shared" si="192"/>
        <v>0</v>
      </c>
      <c r="Z250" s="146" t="str">
        <f t="shared" si="193"/>
        <v>MIPYME</v>
      </c>
      <c r="AA250" s="190"/>
      <c r="AB250" s="81" t="str">
        <f t="shared" si="189"/>
        <v/>
      </c>
      <c r="AC250" s="190"/>
      <c r="AD250" s="81" t="str">
        <f t="shared" si="190"/>
        <v/>
      </c>
      <c r="AE250" s="186"/>
    </row>
    <row r="251" spans="2:31" ht="18" hidden="1" customHeight="1" x14ac:dyDescent="0.15">
      <c r="B251" s="71" t="str">
        <f>IF(C251="","",B250+0.1)</f>
        <v/>
      </c>
      <c r="C251" s="136"/>
      <c r="D251" s="136"/>
      <c r="E251" s="70" t="str">
        <f>IF(ISERROR(VLOOKUP(C251,#REF!,2,0)),"",VLOOKUP(C251,#REF!,2,0))</f>
        <v/>
      </c>
      <c r="F251" s="70"/>
      <c r="G251" s="70" t="str">
        <f>IF(ISERROR(VLOOKUP(C251,#REF!,4,0)),"",VLOOKUP(C251,#REF!,4,0))</f>
        <v/>
      </c>
      <c r="H251" s="70"/>
      <c r="I251" s="70">
        <f>IF(ISERROR(F251-H251),"",F251-H251)</f>
        <v>0</v>
      </c>
      <c r="J251" s="70"/>
      <c r="K251" s="70"/>
      <c r="L251" s="228"/>
      <c r="M251" s="228" t="str">
        <f>IF(ISERROR(VLOOKUP(L251,POA!$A$2:$C$25,3,0)),"",VLOOKUP(L251,POA!$A$2:$C$25,3,0))</f>
        <v/>
      </c>
      <c r="N251" s="73"/>
      <c r="O251" s="73" t="str">
        <f>IF(ISERROR(VLOOKUP(N251,POA!$A$2:$F$25,4,0)),"",VLOOKUP(N251,POA!$A$2:$F$25,4,0))</f>
        <v/>
      </c>
      <c r="P251" s="75" t="str">
        <f>IF(ISERROR(VLOOKUP(L251,POA!$A$2:$C$25,2,0)),"",VLOOKUP(L251,POA!$A$2:$C$25,2,0))</f>
        <v/>
      </c>
      <c r="Q251" s="82"/>
      <c r="R251" s="81" t="str">
        <f>IF(L251=0,"",IF(Q243&gt;=$R$9,"HABIL","NO HABIL"))</f>
        <v/>
      </c>
      <c r="S251" s="177"/>
      <c r="T251" s="81" t="str">
        <f t="shared" si="187"/>
        <v/>
      </c>
      <c r="U251" s="73" t="str">
        <f>IF(ISERROR(VLOOKUP(N251,POA!$A$2:$F$25,5,0)),"",VLOOKUP(N251,POA!$A$2:$F$25,5,0))</f>
        <v/>
      </c>
      <c r="V251" s="73"/>
      <c r="W251" s="81" t="str">
        <f t="shared" si="188"/>
        <v/>
      </c>
      <c r="X251" s="81"/>
      <c r="Y251" s="179">
        <f t="shared" si="192"/>
        <v>0</v>
      </c>
      <c r="Z251" s="146" t="str">
        <f t="shared" si="193"/>
        <v>MIPYME</v>
      </c>
      <c r="AA251" s="190"/>
      <c r="AB251" s="81" t="str">
        <f t="shared" si="189"/>
        <v/>
      </c>
      <c r="AC251" s="190"/>
      <c r="AD251" s="81" t="str">
        <f t="shared" si="190"/>
        <v/>
      </c>
      <c r="AE251" s="183"/>
    </row>
    <row r="252" spans="2:31" ht="18" hidden="1" customHeight="1" x14ac:dyDescent="0.15">
      <c r="B252" s="71" t="str">
        <f>IF(C252="","",B251+0.1)</f>
        <v/>
      </c>
      <c r="C252" s="136"/>
      <c r="D252" s="136"/>
      <c r="E252" s="70" t="str">
        <f>IF(ISERROR(VLOOKUP(C252,#REF!,2,0)),"",VLOOKUP(C252,#REF!,2,0))</f>
        <v/>
      </c>
      <c r="F252" s="70"/>
      <c r="G252" s="70" t="str">
        <f>IF(ISERROR(VLOOKUP(C252,#REF!,4,0)),"",VLOOKUP(C252,#REF!,4,0))</f>
        <v/>
      </c>
      <c r="H252" s="70"/>
      <c r="I252" s="70">
        <f>IF(ISERROR(F252-H252),"",F252-H252)</f>
        <v>0</v>
      </c>
      <c r="J252" s="70"/>
      <c r="K252" s="70"/>
      <c r="L252" s="228"/>
      <c r="M252" s="228" t="str">
        <f>IF(ISERROR(VLOOKUP(L252,POA!$A$2:$C$25,3,0)),"",VLOOKUP(L252,POA!$A$2:$C$25,3,0))</f>
        <v/>
      </c>
      <c r="N252" s="73"/>
      <c r="O252" s="73" t="str">
        <f>IF(ISERROR(VLOOKUP(N252,POA!$A$2:$F$25,4,0)),"",VLOOKUP(N252,POA!$A$2:$F$25,4,0))</f>
        <v/>
      </c>
      <c r="P252" s="75" t="str">
        <f>IF(ISERROR(VLOOKUP(L252,POA!$A$2:$C$25,2,0)),"",VLOOKUP(L252,POA!$A$2:$C$25,2,0))</f>
        <v/>
      </c>
      <c r="Q252" s="82"/>
      <c r="R252" s="81" t="str">
        <f>IF(L252=0,"",IF(Q243&gt;=$R$9,"HABIL","NO HABIL"))</f>
        <v/>
      </c>
      <c r="S252" s="177"/>
      <c r="T252" s="81" t="str">
        <f t="shared" si="187"/>
        <v/>
      </c>
      <c r="U252" s="73" t="str">
        <f>IF(ISERROR(VLOOKUP(N252,POA!$A$2:$F$25,5,0)),"",VLOOKUP(N252,POA!$A$2:$F$25,5,0))</f>
        <v/>
      </c>
      <c r="V252" s="73"/>
      <c r="W252" s="81" t="str">
        <f t="shared" si="188"/>
        <v/>
      </c>
      <c r="X252" s="81"/>
      <c r="Y252" s="179">
        <f t="shared" si="192"/>
        <v>0</v>
      </c>
      <c r="Z252" s="146" t="str">
        <f t="shared" si="193"/>
        <v>MIPYME</v>
      </c>
      <c r="AA252" s="190"/>
      <c r="AB252" s="81" t="str">
        <f t="shared" si="189"/>
        <v/>
      </c>
      <c r="AC252" s="190"/>
      <c r="AD252" s="81" t="str">
        <f t="shared" si="190"/>
        <v/>
      </c>
      <c r="AE252" s="183"/>
    </row>
    <row r="253" spans="2:31" ht="18" hidden="1" customHeight="1" thickBot="1" x14ac:dyDescent="0.2">
      <c r="B253" s="111" t="str">
        <f>IF(C253="","",B252+0.1)</f>
        <v/>
      </c>
      <c r="C253" s="137"/>
      <c r="D253" s="137"/>
      <c r="E253" s="74" t="str">
        <f>IF(ISERROR(VLOOKUP(C253,#REF!,2,0)),"",VLOOKUP(C253,#REF!,2,0))</f>
        <v/>
      </c>
      <c r="F253" s="74"/>
      <c r="G253" s="74" t="str">
        <f>IF(ISERROR(VLOOKUP(C253,#REF!,4,0)),"",VLOOKUP(C253,#REF!,4,0))</f>
        <v/>
      </c>
      <c r="H253" s="74"/>
      <c r="I253" s="74">
        <f>IF(ISERROR(F253-H253),"",F253-H253)</f>
        <v>0</v>
      </c>
      <c r="J253" s="74"/>
      <c r="K253" s="74"/>
      <c r="L253" s="229"/>
      <c r="M253" s="229" t="str">
        <f>IF(ISERROR(VLOOKUP(L253,POA!$A$2:$C$25,3,0)),"",VLOOKUP(L253,POA!$A$2:$C$25,3,0))</f>
        <v/>
      </c>
      <c r="N253" s="88"/>
      <c r="O253" s="88" t="str">
        <f>IF(ISERROR(VLOOKUP(N253,POA!$A$2:$F$25,4,0)),"",VLOOKUP(N253,POA!$A$2:$F$25,4,0))</f>
        <v/>
      </c>
      <c r="P253" s="80" t="str">
        <f>IF(ISERROR(VLOOKUP(L253,POA!$A$2:$C$25,2,0)),"",VLOOKUP(L253,POA!$A$2:$C$25,2,0))</f>
        <v/>
      </c>
      <c r="Q253" s="90"/>
      <c r="R253" s="89" t="str">
        <f>IF(L253=0,"",IF(Q243&gt;=$R$9,"HABIL","NO HABIL"))</f>
        <v/>
      </c>
      <c r="S253" s="178"/>
      <c r="T253" s="89" t="str">
        <f t="shared" si="187"/>
        <v/>
      </c>
      <c r="U253" s="88" t="str">
        <f>IF(ISERROR(VLOOKUP(N253,POA!$A$2:$F$25,5,0)),"",VLOOKUP(N253,POA!$A$2:$F$25,5,0))</f>
        <v/>
      </c>
      <c r="V253" s="88"/>
      <c r="W253" s="89" t="str">
        <f t="shared" si="188"/>
        <v/>
      </c>
      <c r="X253" s="89"/>
      <c r="Y253" s="181">
        <f>IF(ISERROR(F253/$Z$9),"",F253/$Z$9)</f>
        <v>0</v>
      </c>
      <c r="Z253" s="147" t="str">
        <f t="shared" si="193"/>
        <v>MIPYME</v>
      </c>
      <c r="AA253" s="191"/>
      <c r="AB253" s="89" t="str">
        <f t="shared" si="189"/>
        <v/>
      </c>
      <c r="AC253" s="191"/>
      <c r="AD253" s="89" t="str">
        <f t="shared" si="190"/>
        <v/>
      </c>
      <c r="AE253" s="184"/>
    </row>
    <row r="254" spans="2:31" ht="18" customHeight="1" x14ac:dyDescent="0.15">
      <c r="B254" s="83">
        <v>23</v>
      </c>
      <c r="C254" s="84" t="s">
        <v>719</v>
      </c>
      <c r="D254" s="135">
        <f>IF(SUM(D255:D264)=0,"",SUM(D255:D264))</f>
        <v>1</v>
      </c>
      <c r="E254" s="85">
        <f>SUM(E255:E264)</f>
        <v>10144244398</v>
      </c>
      <c r="F254" s="85">
        <f>SUM(F255:F264)</f>
        <v>17598450836</v>
      </c>
      <c r="G254" s="85">
        <f>SUM(G255:G264)</f>
        <v>1911444169</v>
      </c>
      <c r="H254" s="85">
        <f>SUM(H255:H264)</f>
        <v>7808497717</v>
      </c>
      <c r="I254" s="85">
        <f>+F254-H254</f>
        <v>9789953119</v>
      </c>
      <c r="J254" s="85">
        <f>SUM(J255:J264)</f>
        <v>1712874529</v>
      </c>
      <c r="K254" s="85">
        <f>SUM(K255:K264)</f>
        <v>50360601</v>
      </c>
      <c r="L254" s="78">
        <v>1</v>
      </c>
      <c r="M254" s="78">
        <f>IF(ISERROR(VLOOKUP(L254,POA!$A$2:$C$25,3,0)),"",VLOOKUP(L254,POA!$A$2:$C$25,3,0))</f>
        <v>3</v>
      </c>
      <c r="N254" s="138" t="s">
        <v>229</v>
      </c>
      <c r="O254" s="78">
        <f>+SUM(O255:O264)</f>
        <v>0</v>
      </c>
      <c r="P254" s="79">
        <f>IF(ISERROR(VLOOKUP(L254,POA!$A$2:$C$25,2,0)),"",VLOOKUP(L254,POA!$A$2:$C$25,2,0))</f>
        <v>4167150295</v>
      </c>
      <c r="Q254" s="85">
        <f>SUM(E254/G254)</f>
        <v>5.3071099656063252</v>
      </c>
      <c r="R254" s="86" t="str">
        <f>IF(Q254=0,"",IF(Q254&gt;=$R$9,"HABIL","NO HABIL"))</f>
        <v>HABIL</v>
      </c>
      <c r="S254" s="176">
        <f>SUM(H254/F254)</f>
        <v>0.44370369811339683</v>
      </c>
      <c r="T254" s="86" t="str">
        <f>IF(S254=0,"",IF(S254&lt;=$T$9,"HABIL","NO HABIL"))</f>
        <v>HABIL</v>
      </c>
      <c r="U254" s="78">
        <f>+SUM(U255:U264)</f>
        <v>0</v>
      </c>
      <c r="V254" s="87">
        <f>SUM(J254/K254)</f>
        <v>34.012193956938681</v>
      </c>
      <c r="W254" s="86" t="str">
        <f>IF(V254=0,"",IF(V254&gt;=$W$9,"HABIL","NO HABIL"))</f>
        <v>HABIL</v>
      </c>
      <c r="X254" s="86" t="str">
        <f>IF(R254=0,"",IF(R254="NO HABIL","NO HABIL",IF(T254="NO HABIL","NO HABIL",IF(W254="NO HABIL","NO HABIL",IF(W254="NO HABIL","NO HABIL","HABIL")))))</f>
        <v>HABIL</v>
      </c>
      <c r="Y254" s="180"/>
      <c r="Z254" s="145"/>
      <c r="AA254" s="176">
        <f>SUM(J254/I254)</f>
        <v>0.17496248533363382</v>
      </c>
      <c r="AB254" s="86" t="str">
        <f>IF(AA254=0,"",IF(AA254&gt;=$AB$9,"HABIL","NO HABIL"))</f>
        <v>HABIL</v>
      </c>
      <c r="AC254" s="176">
        <f>SUM(J254/F254)</f>
        <v>9.7330983559989537E-2</v>
      </c>
      <c r="AD254" s="86" t="str">
        <f>IF(AC254=0,"",IF(AC254&gt;=$AD$9,"HABIL","NO HABIL"))</f>
        <v>HABIL</v>
      </c>
      <c r="AE254" s="182" t="str">
        <f>IF(AB254=0,"",IF(AB254="NO HABIL","NO HABIL",IF(AD254="NO HABIL","NO HABIL",IF(AD254="NO HABIL","NO HABIL","HABIL"))))</f>
        <v>HABIL</v>
      </c>
    </row>
    <row r="255" spans="2:31" ht="18" customHeight="1" x14ac:dyDescent="0.15">
      <c r="B255" s="71">
        <f t="shared" ref="B255:B260" si="194">IF(C255="","",B254+0.1)</f>
        <v>23.1</v>
      </c>
      <c r="C255" s="267" t="s">
        <v>720</v>
      </c>
      <c r="D255" s="268">
        <v>0.75</v>
      </c>
      <c r="E255" s="269">
        <v>8954360950</v>
      </c>
      <c r="F255" s="269">
        <v>15718580388</v>
      </c>
      <c r="G255" s="269">
        <v>1784423787</v>
      </c>
      <c r="H255" s="269">
        <v>6968601420</v>
      </c>
      <c r="I255" s="269">
        <f t="shared" ref="I255:I256" si="195">IF(ISERROR(F255-H255),"",F255-H255)</f>
        <v>8749978968</v>
      </c>
      <c r="J255" s="269">
        <v>1459617549</v>
      </c>
      <c r="K255" s="269">
        <v>50089800</v>
      </c>
      <c r="L255" s="230"/>
      <c r="M255" s="230" t="str">
        <f>IF(ISERROR(VLOOKUP(L255,POA!$A$2:$C$25,3,0)),"",VLOOKUP(L255,POA!$A$2:$C$25,3,0))</f>
        <v/>
      </c>
      <c r="N255" s="73" t="s">
        <v>229</v>
      </c>
      <c r="O255" s="73" t="str">
        <f>IF(ISERROR(VLOOKUP(N255,POA!$A$2:$F$25,4,0)),"",VLOOKUP(N255,POA!$A$2:$F$25,4,0))</f>
        <v/>
      </c>
      <c r="P255" s="75" t="str">
        <f>IF(ISERROR(VLOOKUP(L255,POA!$A$2:$C$25,2,0)),"",VLOOKUP(L255,POA!$A$2:$C$25,2,0))</f>
        <v/>
      </c>
      <c r="Q255" s="82"/>
      <c r="R255" s="81" t="str">
        <f>IF(Q255=0,"",IF(Q254&gt;=$R$9,"HABIL","NO HABIL"))</f>
        <v/>
      </c>
      <c r="S255" s="177"/>
      <c r="T255" s="81" t="str">
        <f t="shared" ref="T255:T264" si="196">IF(S255=0,"",IF(S255&lt;=$T$9,"HABIL","NO HABIL"))</f>
        <v/>
      </c>
      <c r="U255" s="73" t="str">
        <f>IF(ISERROR(VLOOKUP(N255,POA!$A$2:$F$25,5,0)),"",VLOOKUP(N255,POA!$A$2:$F$25,5,0))</f>
        <v/>
      </c>
      <c r="V255" s="73"/>
      <c r="W255" s="81" t="str">
        <f t="shared" ref="W255:W264" si="197">IF(V255=0,"",IF(V255&gt;=$W$9,"HABIL","NO HABIL"))</f>
        <v/>
      </c>
      <c r="X255" s="81"/>
      <c r="Y255" s="179">
        <f>IF(ISERROR(F255/$Z$9),"",F255/$Z$9)</f>
        <v>27737.039682371626</v>
      </c>
      <c r="Z255" s="146" t="str">
        <f>+IF(Y255&lt;$Z$10,"MIPYME","NO CUMPLE")</f>
        <v>MIPYME</v>
      </c>
      <c r="AA255" s="190"/>
      <c r="AB255" s="81" t="str">
        <f t="shared" ref="AB255:AB264" si="198">IF(AA255=0,"",IF(AA255&gt;=$AB$9,"HABIL","NO HABIL"))</f>
        <v/>
      </c>
      <c r="AC255" s="190"/>
      <c r="AD255" s="81" t="str">
        <f t="shared" ref="AD255:AD264" si="199">IF(AC255=0,"",IF(AC255&gt;=$AD$9,"HABIL","NO HABIL"))</f>
        <v/>
      </c>
      <c r="AE255" s="185"/>
    </row>
    <row r="256" spans="2:31" ht="18" customHeight="1" x14ac:dyDescent="0.15">
      <c r="B256" s="71">
        <f t="shared" si="194"/>
        <v>23.200000000000003</v>
      </c>
      <c r="C256" s="268" t="s">
        <v>721</v>
      </c>
      <c r="D256" s="268">
        <v>0.25</v>
      </c>
      <c r="E256" s="269">
        <v>1189883448</v>
      </c>
      <c r="F256" s="269">
        <v>1879870448</v>
      </c>
      <c r="G256" s="269">
        <v>127020382</v>
      </c>
      <c r="H256" s="269">
        <v>839896297</v>
      </c>
      <c r="I256" s="269">
        <f t="shared" si="195"/>
        <v>1039974151</v>
      </c>
      <c r="J256" s="269">
        <v>253256980</v>
      </c>
      <c r="K256" s="269">
        <v>270801</v>
      </c>
      <c r="L256" s="228"/>
      <c r="M256" s="228" t="str">
        <f>IF(ISERROR(VLOOKUP(L256,POA!$A$2:$C$25,3,0)),"",VLOOKUP(L256,POA!$A$2:$C$25,3,0))</f>
        <v/>
      </c>
      <c r="N256" s="73" t="s">
        <v>229</v>
      </c>
      <c r="O256" s="73" t="str">
        <f>IF(ISERROR(VLOOKUP(N256,POA!$A$2:$F$25,4,0)),"",VLOOKUP(N256,POA!$A$2:$F$25,4,0))</f>
        <v/>
      </c>
      <c r="P256" s="75" t="str">
        <f>IF(ISERROR(VLOOKUP(L256,POA!$A$2:$C$25,2,0)),"",VLOOKUP(L256,POA!$A$2:$C$25,2,0))</f>
        <v/>
      </c>
      <c r="Q256" s="82"/>
      <c r="R256" s="81" t="str">
        <f>IF(Q256=0,"",IF(Q254&gt;=$R$9,"HABIL","NO HABIL"))</f>
        <v/>
      </c>
      <c r="S256" s="177"/>
      <c r="T256" s="81" t="str">
        <f t="shared" si="196"/>
        <v/>
      </c>
      <c r="U256" s="73" t="str">
        <f>IF(ISERROR(VLOOKUP(N256,POA!$A$2:$F$25,5,0)),"",VLOOKUP(N256,POA!$A$2:$F$25,5,0))</f>
        <v/>
      </c>
      <c r="V256" s="73"/>
      <c r="W256" s="81" t="str">
        <f t="shared" si="197"/>
        <v/>
      </c>
      <c r="X256" s="81"/>
      <c r="Y256" s="179">
        <f t="shared" ref="Y256:Y263" si="200">IF(ISERROR(F256/$Z$9),"",F256/$Z$9)</f>
        <v>3317.2233068643022</v>
      </c>
      <c r="Z256" s="146" t="str">
        <f t="shared" ref="Z256:Z264" si="201">+IF(Y256&lt;$Z$10,"MIPYME","NO CUMPLE")</f>
        <v>MIPYME</v>
      </c>
      <c r="AA256" s="190"/>
      <c r="AB256" s="81" t="str">
        <f t="shared" si="198"/>
        <v/>
      </c>
      <c r="AC256" s="190"/>
      <c r="AD256" s="81" t="str">
        <f t="shared" si="199"/>
        <v/>
      </c>
      <c r="AE256" s="186"/>
    </row>
    <row r="257" spans="2:31" ht="18" customHeight="1" thickBot="1" x14ac:dyDescent="0.2">
      <c r="B257" s="71" t="str">
        <f t="shared" si="194"/>
        <v/>
      </c>
      <c r="C257" s="136"/>
      <c r="D257" s="136"/>
      <c r="E257" s="70"/>
      <c r="F257" s="70"/>
      <c r="G257" s="70"/>
      <c r="H257" s="70"/>
      <c r="I257" s="70">
        <f t="shared" ref="I257:I260" si="202">IF(ISERROR(F257-H257),"",F257-H257)</f>
        <v>0</v>
      </c>
      <c r="J257" s="70"/>
      <c r="K257" s="70"/>
      <c r="L257" s="228"/>
      <c r="M257" s="228" t="str">
        <f>IF(ISERROR(VLOOKUP(L257,POA!$A$2:$C$25,3,0)),"",VLOOKUP(L257,POA!$A$2:$C$25,3,0))</f>
        <v/>
      </c>
      <c r="N257" s="73"/>
      <c r="O257" s="73" t="str">
        <f>IF(ISERROR(VLOOKUP(N257,POA!$A$2:$F$25,4,0)),"",VLOOKUP(N257,POA!$A$2:$F$25,4,0))</f>
        <v/>
      </c>
      <c r="P257" s="75" t="str">
        <f>IF(ISERROR(VLOOKUP(L257,POA!$A$2:$C$25,2,0)),"",VLOOKUP(L257,POA!$A$2:$C$25,2,0))</f>
        <v/>
      </c>
      <c r="Q257" s="82"/>
      <c r="R257" s="81" t="str">
        <f>IF(Q257=0,"",IF(Q254&gt;=$R$9,"HABIL","NO HABIL"))</f>
        <v/>
      </c>
      <c r="S257" s="177"/>
      <c r="T257" s="81" t="str">
        <f t="shared" si="196"/>
        <v/>
      </c>
      <c r="U257" s="73" t="str">
        <f>IF(ISERROR(VLOOKUP(N257,POA!$A$2:$F$25,5,0)),"",VLOOKUP(N257,POA!$A$2:$F$25,5,0))</f>
        <v/>
      </c>
      <c r="V257" s="73"/>
      <c r="W257" s="81" t="str">
        <f t="shared" si="197"/>
        <v/>
      </c>
      <c r="X257" s="81"/>
      <c r="Y257" s="179">
        <f t="shared" si="200"/>
        <v>0</v>
      </c>
      <c r="Z257" s="146" t="str">
        <f t="shared" si="201"/>
        <v>MIPYME</v>
      </c>
      <c r="AA257" s="190"/>
      <c r="AB257" s="81" t="str">
        <f t="shared" si="198"/>
        <v/>
      </c>
      <c r="AC257" s="190"/>
      <c r="AD257" s="81" t="str">
        <f t="shared" si="199"/>
        <v/>
      </c>
      <c r="AE257" s="186"/>
    </row>
    <row r="258" spans="2:31" ht="18" hidden="1" customHeight="1" x14ac:dyDescent="0.15">
      <c r="B258" s="71" t="str">
        <f t="shared" si="194"/>
        <v/>
      </c>
      <c r="C258" s="136"/>
      <c r="D258" s="136"/>
      <c r="E258" s="70" t="str">
        <f>IF(ISERROR(VLOOKUP(C258,#REF!,2,0)),"",VLOOKUP(C258,#REF!,2,0))</f>
        <v/>
      </c>
      <c r="F258" s="70"/>
      <c r="G258" s="70" t="str">
        <f>IF(ISERROR(VLOOKUP(C258,#REF!,4,0)),"",VLOOKUP(C258,#REF!,4,0))</f>
        <v/>
      </c>
      <c r="H258" s="70"/>
      <c r="I258" s="70">
        <f t="shared" si="202"/>
        <v>0</v>
      </c>
      <c r="J258" s="70"/>
      <c r="K258" s="70"/>
      <c r="L258" s="228"/>
      <c r="M258" s="228" t="str">
        <f>IF(ISERROR(VLOOKUP(L258,POA!$A$2:$C$25,3,0)),"",VLOOKUP(L258,POA!$A$2:$C$25,3,0))</f>
        <v/>
      </c>
      <c r="N258" s="73"/>
      <c r="O258" s="73" t="str">
        <f>IF(ISERROR(VLOOKUP(N258,POA!$A$2:$F$25,4,0)),"",VLOOKUP(N258,POA!$A$2:$F$25,4,0))</f>
        <v/>
      </c>
      <c r="P258" s="75" t="str">
        <f>IF(ISERROR(VLOOKUP(L258,POA!$A$2:$C$25,2,0)),"",VLOOKUP(L258,POA!$A$2:$C$25,2,0))</f>
        <v/>
      </c>
      <c r="Q258" s="82"/>
      <c r="R258" s="81" t="str">
        <f>IF(L258=0,"",IF(Q254&gt;=$R$9,"HABIL","NO HABIL"))</f>
        <v/>
      </c>
      <c r="S258" s="177"/>
      <c r="T258" s="81" t="str">
        <f t="shared" si="196"/>
        <v/>
      </c>
      <c r="U258" s="73" t="str">
        <f>IF(ISERROR(VLOOKUP(N258,POA!$A$2:$F$25,5,0)),"",VLOOKUP(N258,POA!$A$2:$F$25,5,0))</f>
        <v/>
      </c>
      <c r="V258" s="73"/>
      <c r="W258" s="81" t="str">
        <f t="shared" si="197"/>
        <v/>
      </c>
      <c r="X258" s="81"/>
      <c r="Y258" s="179">
        <f t="shared" si="200"/>
        <v>0</v>
      </c>
      <c r="Z258" s="146" t="str">
        <f t="shared" si="201"/>
        <v>MIPYME</v>
      </c>
      <c r="AA258" s="190"/>
      <c r="AB258" s="81" t="str">
        <f t="shared" si="198"/>
        <v/>
      </c>
      <c r="AC258" s="190"/>
      <c r="AD258" s="81" t="str">
        <f t="shared" si="199"/>
        <v/>
      </c>
      <c r="AE258" s="186"/>
    </row>
    <row r="259" spans="2:31" ht="18" hidden="1" customHeight="1" x14ac:dyDescent="0.15">
      <c r="B259" s="71" t="str">
        <f t="shared" si="194"/>
        <v/>
      </c>
      <c r="C259" s="136"/>
      <c r="D259" s="136"/>
      <c r="E259" s="70" t="str">
        <f>IF(ISERROR(VLOOKUP(C259,#REF!,2,0)),"",VLOOKUP(C259,#REF!,2,0))</f>
        <v/>
      </c>
      <c r="F259" s="70"/>
      <c r="G259" s="70" t="str">
        <f>IF(ISERROR(VLOOKUP(C259,#REF!,4,0)),"",VLOOKUP(C259,#REF!,4,0))</f>
        <v/>
      </c>
      <c r="H259" s="70"/>
      <c r="I259" s="70">
        <f t="shared" si="202"/>
        <v>0</v>
      </c>
      <c r="J259" s="70"/>
      <c r="K259" s="70"/>
      <c r="L259" s="228"/>
      <c r="M259" s="228" t="str">
        <f>IF(ISERROR(VLOOKUP(L259,POA!$A$2:$C$25,3,0)),"",VLOOKUP(L259,POA!$A$2:$C$25,3,0))</f>
        <v/>
      </c>
      <c r="N259" s="73"/>
      <c r="O259" s="73" t="str">
        <f>IF(ISERROR(VLOOKUP(N259,POA!$A$2:$F$25,4,0)),"",VLOOKUP(N259,POA!$A$2:$F$25,4,0))</f>
        <v/>
      </c>
      <c r="P259" s="75" t="str">
        <f>IF(ISERROR(VLOOKUP(L259,POA!$A$2:$C$25,2,0)),"",VLOOKUP(L259,POA!$A$2:$C$25,2,0))</f>
        <v/>
      </c>
      <c r="Q259" s="82"/>
      <c r="R259" s="81" t="str">
        <f>IF(L259=0,"",IF(Q254&gt;=$R$9,"HABIL","NO HABIL"))</f>
        <v/>
      </c>
      <c r="S259" s="177"/>
      <c r="T259" s="81" t="str">
        <f t="shared" si="196"/>
        <v/>
      </c>
      <c r="U259" s="73" t="str">
        <f>IF(ISERROR(VLOOKUP(N259,POA!$A$2:$F$25,5,0)),"",VLOOKUP(N259,POA!$A$2:$F$25,5,0))</f>
        <v/>
      </c>
      <c r="V259" s="73"/>
      <c r="W259" s="81" t="str">
        <f t="shared" si="197"/>
        <v/>
      </c>
      <c r="X259" s="81"/>
      <c r="Y259" s="179">
        <f t="shared" si="200"/>
        <v>0</v>
      </c>
      <c r="Z259" s="146" t="str">
        <f t="shared" si="201"/>
        <v>MIPYME</v>
      </c>
      <c r="AA259" s="190"/>
      <c r="AB259" s="81" t="str">
        <f t="shared" si="198"/>
        <v/>
      </c>
      <c r="AC259" s="190"/>
      <c r="AD259" s="81" t="str">
        <f t="shared" si="199"/>
        <v/>
      </c>
      <c r="AE259" s="183"/>
    </row>
    <row r="260" spans="2:31" ht="18" hidden="1" customHeight="1" x14ac:dyDescent="0.15">
      <c r="B260" s="71" t="str">
        <f t="shared" si="194"/>
        <v/>
      </c>
      <c r="C260" s="136"/>
      <c r="D260" s="136"/>
      <c r="E260" s="70" t="str">
        <f>IF(ISERROR(VLOOKUP(C260,#REF!,2,0)),"",VLOOKUP(C260,#REF!,2,0))</f>
        <v/>
      </c>
      <c r="F260" s="70"/>
      <c r="G260" s="70" t="str">
        <f>IF(ISERROR(VLOOKUP(C260,#REF!,4,0)),"",VLOOKUP(C260,#REF!,4,0))</f>
        <v/>
      </c>
      <c r="H260" s="70"/>
      <c r="I260" s="70">
        <f t="shared" si="202"/>
        <v>0</v>
      </c>
      <c r="J260" s="70"/>
      <c r="K260" s="70"/>
      <c r="L260" s="228"/>
      <c r="M260" s="228" t="str">
        <f>IF(ISERROR(VLOOKUP(L260,POA!$A$2:$C$25,3,0)),"",VLOOKUP(L260,POA!$A$2:$C$25,3,0))</f>
        <v/>
      </c>
      <c r="N260" s="73"/>
      <c r="O260" s="73" t="str">
        <f>IF(ISERROR(VLOOKUP(N260,POA!$A$2:$F$25,4,0)),"",VLOOKUP(N260,POA!$A$2:$F$25,4,0))</f>
        <v/>
      </c>
      <c r="P260" s="75" t="str">
        <f>IF(ISERROR(VLOOKUP(L260,POA!$A$2:$C$25,2,0)),"",VLOOKUP(L260,POA!$A$2:$C$25,2,0))</f>
        <v/>
      </c>
      <c r="Q260" s="82"/>
      <c r="R260" s="81" t="str">
        <f>IF(L260=0,"",IF(Q254&gt;=$R$9,"HABIL","NO HABIL"))</f>
        <v/>
      </c>
      <c r="S260" s="177"/>
      <c r="T260" s="81" t="str">
        <f t="shared" si="196"/>
        <v/>
      </c>
      <c r="U260" s="73" t="str">
        <f>IF(ISERROR(VLOOKUP(N260,POA!$A$2:$F$25,5,0)),"",VLOOKUP(N260,POA!$A$2:$F$25,5,0))</f>
        <v/>
      </c>
      <c r="V260" s="73"/>
      <c r="W260" s="81" t="str">
        <f t="shared" si="197"/>
        <v/>
      </c>
      <c r="X260" s="81"/>
      <c r="Y260" s="179">
        <f t="shared" si="200"/>
        <v>0</v>
      </c>
      <c r="Z260" s="146" t="str">
        <f t="shared" si="201"/>
        <v>MIPYME</v>
      </c>
      <c r="AA260" s="190"/>
      <c r="AB260" s="81" t="str">
        <f t="shared" si="198"/>
        <v/>
      </c>
      <c r="AC260" s="190"/>
      <c r="AD260" s="81" t="str">
        <f t="shared" si="199"/>
        <v/>
      </c>
      <c r="AE260" s="186"/>
    </row>
    <row r="261" spans="2:31" ht="18" hidden="1" customHeight="1" x14ac:dyDescent="0.15">
      <c r="B261" s="71" t="str">
        <f>IF(C261="","",B260+0.1)</f>
        <v/>
      </c>
      <c r="C261" s="136"/>
      <c r="D261" s="136"/>
      <c r="E261" s="70" t="str">
        <f>IF(ISERROR(VLOOKUP(C261,#REF!,2,0)),"",VLOOKUP(C261,#REF!,2,0))</f>
        <v/>
      </c>
      <c r="F261" s="70"/>
      <c r="G261" s="70" t="str">
        <f>IF(ISERROR(VLOOKUP(C261,#REF!,4,0)),"",VLOOKUP(C261,#REF!,4,0))</f>
        <v/>
      </c>
      <c r="H261" s="70"/>
      <c r="I261" s="70">
        <f>IF(ISERROR(F261-H261),"",F261-H261)</f>
        <v>0</v>
      </c>
      <c r="J261" s="70"/>
      <c r="K261" s="70"/>
      <c r="L261" s="228"/>
      <c r="M261" s="228" t="str">
        <f>IF(ISERROR(VLOOKUP(L261,POA!$A$2:$C$25,3,0)),"",VLOOKUP(L261,POA!$A$2:$C$25,3,0))</f>
        <v/>
      </c>
      <c r="N261" s="73"/>
      <c r="O261" s="73" t="str">
        <f>IF(ISERROR(VLOOKUP(N261,POA!$A$2:$F$25,4,0)),"",VLOOKUP(N261,POA!$A$2:$F$25,4,0))</f>
        <v/>
      </c>
      <c r="P261" s="75" t="str">
        <f>IF(ISERROR(VLOOKUP(L261,POA!$A$2:$C$25,2,0)),"",VLOOKUP(L261,POA!$A$2:$C$25,2,0))</f>
        <v/>
      </c>
      <c r="Q261" s="82"/>
      <c r="R261" s="81" t="str">
        <f>IF(L261=0,"",IF(Q254&gt;=$R$9,"HABIL","NO HABIL"))</f>
        <v/>
      </c>
      <c r="S261" s="177"/>
      <c r="T261" s="81" t="str">
        <f t="shared" si="196"/>
        <v/>
      </c>
      <c r="U261" s="73" t="str">
        <f>IF(ISERROR(VLOOKUP(N261,POA!$A$2:$F$25,5,0)),"",VLOOKUP(N261,POA!$A$2:$F$25,5,0))</f>
        <v/>
      </c>
      <c r="V261" s="73"/>
      <c r="W261" s="81" t="str">
        <f t="shared" si="197"/>
        <v/>
      </c>
      <c r="X261" s="81"/>
      <c r="Y261" s="179">
        <f t="shared" si="200"/>
        <v>0</v>
      </c>
      <c r="Z261" s="146" t="str">
        <f t="shared" si="201"/>
        <v>MIPYME</v>
      </c>
      <c r="AA261" s="190"/>
      <c r="AB261" s="81" t="str">
        <f t="shared" si="198"/>
        <v/>
      </c>
      <c r="AC261" s="190"/>
      <c r="AD261" s="81" t="str">
        <f t="shared" si="199"/>
        <v/>
      </c>
      <c r="AE261" s="186"/>
    </row>
    <row r="262" spans="2:31" ht="18" hidden="1" customHeight="1" x14ac:dyDescent="0.15">
      <c r="B262" s="71" t="str">
        <f>IF(C262="","",B261+0.1)</f>
        <v/>
      </c>
      <c r="C262" s="136"/>
      <c r="D262" s="136"/>
      <c r="E262" s="70" t="str">
        <f>IF(ISERROR(VLOOKUP(C262,#REF!,2,0)),"",VLOOKUP(C262,#REF!,2,0))</f>
        <v/>
      </c>
      <c r="F262" s="70"/>
      <c r="G262" s="70" t="str">
        <f>IF(ISERROR(VLOOKUP(C262,#REF!,4,0)),"",VLOOKUP(C262,#REF!,4,0))</f>
        <v/>
      </c>
      <c r="H262" s="70"/>
      <c r="I262" s="70">
        <f>IF(ISERROR(F262-H262),"",F262-H262)</f>
        <v>0</v>
      </c>
      <c r="J262" s="70"/>
      <c r="K262" s="70"/>
      <c r="L262" s="228"/>
      <c r="M262" s="228" t="str">
        <f>IF(ISERROR(VLOOKUP(L262,POA!$A$2:$C$25,3,0)),"",VLOOKUP(L262,POA!$A$2:$C$25,3,0))</f>
        <v/>
      </c>
      <c r="N262" s="73"/>
      <c r="O262" s="73" t="str">
        <f>IF(ISERROR(VLOOKUP(N262,POA!$A$2:$F$25,4,0)),"",VLOOKUP(N262,POA!$A$2:$F$25,4,0))</f>
        <v/>
      </c>
      <c r="P262" s="75" t="str">
        <f>IF(ISERROR(VLOOKUP(L262,POA!$A$2:$C$25,2,0)),"",VLOOKUP(L262,POA!$A$2:$C$25,2,0))</f>
        <v/>
      </c>
      <c r="Q262" s="82"/>
      <c r="R262" s="81" t="str">
        <f>IF(L262=0,"",IF(Q254&gt;=$R$9,"HABIL","NO HABIL"))</f>
        <v/>
      </c>
      <c r="S262" s="177"/>
      <c r="T262" s="81" t="str">
        <f t="shared" si="196"/>
        <v/>
      </c>
      <c r="U262" s="73" t="str">
        <f>IF(ISERROR(VLOOKUP(N262,POA!$A$2:$F$25,5,0)),"",VLOOKUP(N262,POA!$A$2:$F$25,5,0))</f>
        <v/>
      </c>
      <c r="V262" s="73"/>
      <c r="W262" s="81" t="str">
        <f t="shared" si="197"/>
        <v/>
      </c>
      <c r="X262" s="81"/>
      <c r="Y262" s="179">
        <f t="shared" si="200"/>
        <v>0</v>
      </c>
      <c r="Z262" s="146" t="str">
        <f t="shared" si="201"/>
        <v>MIPYME</v>
      </c>
      <c r="AA262" s="190"/>
      <c r="AB262" s="81" t="str">
        <f t="shared" si="198"/>
        <v/>
      </c>
      <c r="AC262" s="190"/>
      <c r="AD262" s="81" t="str">
        <f t="shared" si="199"/>
        <v/>
      </c>
      <c r="AE262" s="183"/>
    </row>
    <row r="263" spans="2:31" ht="18" hidden="1" customHeight="1" x14ac:dyDescent="0.15">
      <c r="B263" s="71" t="str">
        <f>IF(C263="","",B262+0.1)</f>
        <v/>
      </c>
      <c r="C263" s="136"/>
      <c r="D263" s="136"/>
      <c r="E263" s="70" t="str">
        <f>IF(ISERROR(VLOOKUP(C263,#REF!,2,0)),"",VLOOKUP(C263,#REF!,2,0))</f>
        <v/>
      </c>
      <c r="F263" s="70"/>
      <c r="G263" s="70" t="str">
        <f>IF(ISERROR(VLOOKUP(C263,#REF!,4,0)),"",VLOOKUP(C263,#REF!,4,0))</f>
        <v/>
      </c>
      <c r="H263" s="70"/>
      <c r="I263" s="70">
        <f>IF(ISERROR(F263-H263),"",F263-H263)</f>
        <v>0</v>
      </c>
      <c r="J263" s="70"/>
      <c r="K263" s="70"/>
      <c r="L263" s="228"/>
      <c r="M263" s="228" t="str">
        <f>IF(ISERROR(VLOOKUP(L263,POA!$A$2:$C$25,3,0)),"",VLOOKUP(L263,POA!$A$2:$C$25,3,0))</f>
        <v/>
      </c>
      <c r="N263" s="73"/>
      <c r="O263" s="73" t="str">
        <f>IF(ISERROR(VLOOKUP(N263,POA!$A$2:$F$25,4,0)),"",VLOOKUP(N263,POA!$A$2:$F$25,4,0))</f>
        <v/>
      </c>
      <c r="P263" s="75" t="str">
        <f>IF(ISERROR(VLOOKUP(L263,POA!$A$2:$C$25,2,0)),"",VLOOKUP(L263,POA!$A$2:$C$25,2,0))</f>
        <v/>
      </c>
      <c r="Q263" s="82"/>
      <c r="R263" s="81" t="str">
        <f>IF(L263=0,"",IF(Q254&gt;=$R$9,"HABIL","NO HABIL"))</f>
        <v/>
      </c>
      <c r="S263" s="177"/>
      <c r="T263" s="81" t="str">
        <f t="shared" si="196"/>
        <v/>
      </c>
      <c r="U263" s="73" t="str">
        <f>IF(ISERROR(VLOOKUP(N263,POA!$A$2:$F$25,5,0)),"",VLOOKUP(N263,POA!$A$2:$F$25,5,0))</f>
        <v/>
      </c>
      <c r="V263" s="73"/>
      <c r="W263" s="81" t="str">
        <f t="shared" si="197"/>
        <v/>
      </c>
      <c r="X263" s="81"/>
      <c r="Y263" s="179">
        <f t="shared" si="200"/>
        <v>0</v>
      </c>
      <c r="Z263" s="146" t="str">
        <f t="shared" si="201"/>
        <v>MIPYME</v>
      </c>
      <c r="AA263" s="190"/>
      <c r="AB263" s="81" t="str">
        <f t="shared" si="198"/>
        <v/>
      </c>
      <c r="AC263" s="190"/>
      <c r="AD263" s="81" t="str">
        <f t="shared" si="199"/>
        <v/>
      </c>
      <c r="AE263" s="183"/>
    </row>
    <row r="264" spans="2:31" ht="18" hidden="1" customHeight="1" thickBot="1" x14ac:dyDescent="0.2">
      <c r="B264" s="111" t="str">
        <f>IF(C264="","",B263+0.1)</f>
        <v/>
      </c>
      <c r="C264" s="137"/>
      <c r="D264" s="137"/>
      <c r="E264" s="74" t="str">
        <f>IF(ISERROR(VLOOKUP(C264,#REF!,2,0)),"",VLOOKUP(C264,#REF!,2,0))</f>
        <v/>
      </c>
      <c r="F264" s="74"/>
      <c r="G264" s="74" t="str">
        <f>IF(ISERROR(VLOOKUP(C264,#REF!,4,0)),"",VLOOKUP(C264,#REF!,4,0))</f>
        <v/>
      </c>
      <c r="H264" s="74"/>
      <c r="I264" s="74">
        <f>IF(ISERROR(F264-H264),"",F264-H264)</f>
        <v>0</v>
      </c>
      <c r="J264" s="74"/>
      <c r="K264" s="74"/>
      <c r="L264" s="229"/>
      <c r="M264" s="229" t="str">
        <f>IF(ISERROR(VLOOKUP(L264,POA!$A$2:$C$25,3,0)),"",VLOOKUP(L264,POA!$A$2:$C$25,3,0))</f>
        <v/>
      </c>
      <c r="N264" s="88"/>
      <c r="O264" s="88" t="str">
        <f>IF(ISERROR(VLOOKUP(N264,POA!$A$2:$F$25,4,0)),"",VLOOKUP(N264,POA!$A$2:$F$25,4,0))</f>
        <v/>
      </c>
      <c r="P264" s="80" t="str">
        <f>IF(ISERROR(VLOOKUP(L264,POA!$A$2:$C$25,2,0)),"",VLOOKUP(L264,POA!$A$2:$C$25,2,0))</f>
        <v/>
      </c>
      <c r="Q264" s="90"/>
      <c r="R264" s="89" t="str">
        <f>IF(L264=0,"",IF(Q254&gt;=$R$9,"HABIL","NO HABIL"))</f>
        <v/>
      </c>
      <c r="S264" s="178"/>
      <c r="T264" s="89" t="str">
        <f t="shared" si="196"/>
        <v/>
      </c>
      <c r="U264" s="88" t="str">
        <f>IF(ISERROR(VLOOKUP(N264,POA!$A$2:$F$25,5,0)),"",VLOOKUP(N264,POA!$A$2:$F$25,5,0))</f>
        <v/>
      </c>
      <c r="V264" s="88"/>
      <c r="W264" s="89" t="str">
        <f t="shared" si="197"/>
        <v/>
      </c>
      <c r="X264" s="89"/>
      <c r="Y264" s="181">
        <f>IF(ISERROR(F264/$Z$9),"",F264/$Z$9)</f>
        <v>0</v>
      </c>
      <c r="Z264" s="147" t="str">
        <f t="shared" si="201"/>
        <v>MIPYME</v>
      </c>
      <c r="AA264" s="191"/>
      <c r="AB264" s="89" t="str">
        <f t="shared" si="198"/>
        <v/>
      </c>
      <c r="AC264" s="191"/>
      <c r="AD264" s="89" t="str">
        <f t="shared" si="199"/>
        <v/>
      </c>
      <c r="AE264" s="184"/>
    </row>
    <row r="265" spans="2:31" ht="18" customHeight="1" x14ac:dyDescent="0.15">
      <c r="B265" s="83">
        <v>24</v>
      </c>
      <c r="C265" s="84" t="s">
        <v>722</v>
      </c>
      <c r="D265" s="135">
        <f>IF(SUM(D266:D275)=0,"",SUM(D266:D275))</f>
        <v>1</v>
      </c>
      <c r="E265" s="85">
        <f>SUM(E266:E275)</f>
        <v>30110750000</v>
      </c>
      <c r="F265" s="85">
        <f>SUM(F266:F275)</f>
        <v>42476775000</v>
      </c>
      <c r="G265" s="85">
        <f>SUM(G266:G275)</f>
        <v>14747981000</v>
      </c>
      <c r="H265" s="85">
        <f>SUM(H266:H275)</f>
        <v>24952658000</v>
      </c>
      <c r="I265" s="85">
        <f>+F265-H265</f>
        <v>17524117000</v>
      </c>
      <c r="J265" s="85">
        <f>SUM(J266:J275)</f>
        <v>3472836000</v>
      </c>
      <c r="K265" s="85">
        <f>SUM(K266:K275)</f>
        <v>498777000</v>
      </c>
      <c r="L265" s="78">
        <v>1</v>
      </c>
      <c r="M265" s="78">
        <f>IF(ISERROR(VLOOKUP(L265,POA!$A$2:$C$25,3,0)),"",VLOOKUP(L265,POA!$A$2:$C$25,3,0))</f>
        <v>3</v>
      </c>
      <c r="N265" s="138" t="s">
        <v>229</v>
      </c>
      <c r="O265" s="78">
        <f>+SUM(O266:O275)</f>
        <v>0</v>
      </c>
      <c r="P265" s="79">
        <f>IF(ISERROR(VLOOKUP(L265,POA!$A$2:$C$25,2,0)),"",VLOOKUP(L265,POA!$A$2:$C$25,2,0))</f>
        <v>4167150295</v>
      </c>
      <c r="Q265" s="85">
        <f>SUM(E265/G265)</f>
        <v>2.0416862484430918</v>
      </c>
      <c r="R265" s="86" t="str">
        <f>IF(Q265=0,"",IF(Q265&gt;=$R$9,"HABIL","NO HABIL"))</f>
        <v>HABIL</v>
      </c>
      <c r="S265" s="176">
        <f>SUM(H265/F265)</f>
        <v>0.58744238469139898</v>
      </c>
      <c r="T265" s="86" t="str">
        <f>IF(S265=0,"",IF(S265&lt;=$T$9,"HABIL","NO HABIL"))</f>
        <v>HABIL</v>
      </c>
      <c r="U265" s="78">
        <f>+SUM(U266:U275)</f>
        <v>0</v>
      </c>
      <c r="V265" s="87">
        <f>SUM(J265/K265)</f>
        <v>6.9627027709778115</v>
      </c>
      <c r="W265" s="86" t="str">
        <f>IF(V265=0,"",IF(V265&gt;=$W$9,"HABIL","NO HABIL"))</f>
        <v>HABIL</v>
      </c>
      <c r="X265" s="86" t="str">
        <f>IF(R265=0,"",IF(R265="NO HABIL","NO HABIL",IF(T265="NO HABIL","NO HABIL",IF(W265="NO HABIL","NO HABIL",IF(W265="NO HABIL","NO HABIL","HABIL")))))</f>
        <v>HABIL</v>
      </c>
      <c r="Y265" s="180"/>
      <c r="Z265" s="145"/>
      <c r="AA265" s="176">
        <f>SUM(J265/I265)</f>
        <v>0.19817466409291834</v>
      </c>
      <c r="AB265" s="86" t="str">
        <f>IF(AA265=0,"",IF(AA265&gt;=$AB$9,"HABIL","NO HABIL"))</f>
        <v>HABIL</v>
      </c>
      <c r="AC265" s="176">
        <f>SUM(J265/F265)</f>
        <v>8.1758466832757434E-2</v>
      </c>
      <c r="AD265" s="86" t="str">
        <f>IF(AC265=0,"",IF(AC265&gt;=$AD$9,"HABIL","NO HABIL"))</f>
        <v>HABIL</v>
      </c>
      <c r="AE265" s="182" t="str">
        <f>IF(AB265=0,"",IF(AB265="NO HABIL","NO HABIL",IF(AD265="NO HABIL","NO HABIL",IF(AD265="NO HABIL","NO HABIL","HABIL"))))</f>
        <v>HABIL</v>
      </c>
    </row>
    <row r="266" spans="2:31" ht="18" customHeight="1" x14ac:dyDescent="0.15">
      <c r="B266" s="71">
        <f t="shared" ref="B266:B271" si="203">IF(C266="","",B265+0.1)</f>
        <v>24.1</v>
      </c>
      <c r="C266" s="267" t="s">
        <v>722</v>
      </c>
      <c r="D266" s="268">
        <v>1</v>
      </c>
      <c r="E266" s="269">
        <v>30110750000</v>
      </c>
      <c r="F266" s="269">
        <v>42476775000</v>
      </c>
      <c r="G266" s="269">
        <v>14747981000</v>
      </c>
      <c r="H266" s="269">
        <v>24952658000</v>
      </c>
      <c r="I266" s="269">
        <f t="shared" ref="I266" si="204">IF(ISERROR(F266-H266),"",F266-H266)</f>
        <v>17524117000</v>
      </c>
      <c r="J266" s="269">
        <v>3472836000</v>
      </c>
      <c r="K266" s="269">
        <v>498777000</v>
      </c>
      <c r="L266" s="230"/>
      <c r="M266" s="230" t="str">
        <f>IF(ISERROR(VLOOKUP(L266,POA!$A$2:$C$25,3,0)),"",VLOOKUP(L266,POA!$A$2:$C$25,3,0))</f>
        <v/>
      </c>
      <c r="N266" s="73" t="s">
        <v>229</v>
      </c>
      <c r="O266" s="73" t="str">
        <f>IF(ISERROR(VLOOKUP(N266,POA!$A$2:$F$25,4,0)),"",VLOOKUP(N266,POA!$A$2:$F$25,4,0))</f>
        <v/>
      </c>
      <c r="P266" s="75" t="str">
        <f>IF(ISERROR(VLOOKUP(L266,POA!$A$2:$C$25,2,0)),"",VLOOKUP(L266,POA!$A$2:$C$25,2,0))</f>
        <v/>
      </c>
      <c r="Q266" s="82"/>
      <c r="R266" s="81" t="str">
        <f>IF(Q266=0,"",IF(Q265&gt;=$R$9,"HABIL","NO HABIL"))</f>
        <v/>
      </c>
      <c r="S266" s="177"/>
      <c r="T266" s="81" t="str">
        <f t="shared" ref="T266:T275" si="205">IF(S266=0,"",IF(S266&lt;=$T$9,"HABIL","NO HABIL"))</f>
        <v/>
      </c>
      <c r="U266" s="73" t="str">
        <f>IF(ISERROR(VLOOKUP(N266,POA!$A$2:$F$25,5,0)),"",VLOOKUP(N266,POA!$A$2:$F$25,5,0))</f>
        <v/>
      </c>
      <c r="V266" s="73"/>
      <c r="W266" s="81" t="str">
        <f t="shared" ref="W266:W275" si="206">IF(V266=0,"",IF(V266&gt;=$W$9,"HABIL","NO HABIL"))</f>
        <v/>
      </c>
      <c r="X266" s="81"/>
      <c r="Y266" s="179">
        <f>IF(ISERROR(F266/$Z$9),"",F266/$Z$9)</f>
        <v>74954.605611434628</v>
      </c>
      <c r="Z266" s="146" t="str">
        <f>+IF(Y266&lt;$Z$10,"MIPYME","NO CUMPLE")</f>
        <v>NO CUMPLE</v>
      </c>
      <c r="AA266" s="190"/>
      <c r="AB266" s="81" t="str">
        <f t="shared" ref="AB266:AB275" si="207">IF(AA266=0,"",IF(AA266&gt;=$AB$9,"HABIL","NO HABIL"))</f>
        <v/>
      </c>
      <c r="AC266" s="190"/>
      <c r="AD266" s="81" t="str">
        <f t="shared" ref="AD266:AD275" si="208">IF(AC266=0,"",IF(AC266&gt;=$AD$9,"HABIL","NO HABIL"))</f>
        <v/>
      </c>
      <c r="AE266" s="185"/>
    </row>
    <row r="267" spans="2:31" ht="18" customHeight="1" thickBot="1" x14ac:dyDescent="0.2">
      <c r="B267" s="71" t="str">
        <f t="shared" si="203"/>
        <v/>
      </c>
      <c r="C267" s="136"/>
      <c r="D267" s="136"/>
      <c r="E267" s="70"/>
      <c r="F267" s="70"/>
      <c r="G267" s="70"/>
      <c r="H267" s="70"/>
      <c r="I267" s="70">
        <f t="shared" ref="I267:I271" si="209">IF(ISERROR(F267-H267),"",F267-H267)</f>
        <v>0</v>
      </c>
      <c r="J267" s="70"/>
      <c r="K267" s="70"/>
      <c r="L267" s="228"/>
      <c r="M267" s="228" t="str">
        <f>IF(ISERROR(VLOOKUP(L267,POA!$A$2:$C$25,3,0)),"",VLOOKUP(L267,POA!$A$2:$C$25,3,0))</f>
        <v/>
      </c>
      <c r="N267" s="73" t="s">
        <v>229</v>
      </c>
      <c r="O267" s="73" t="str">
        <f>IF(ISERROR(VLOOKUP(N267,POA!$A$2:$F$25,4,0)),"",VLOOKUP(N267,POA!$A$2:$F$25,4,0))</f>
        <v/>
      </c>
      <c r="P267" s="75" t="str">
        <f>IF(ISERROR(VLOOKUP(L267,POA!$A$2:$C$25,2,0)),"",VLOOKUP(L267,POA!$A$2:$C$25,2,0))</f>
        <v/>
      </c>
      <c r="Q267" s="82"/>
      <c r="R267" s="81" t="str">
        <f>IF(Q267=0,"",IF(Q265&gt;=$R$9,"HABIL","NO HABIL"))</f>
        <v/>
      </c>
      <c r="S267" s="177"/>
      <c r="T267" s="81" t="str">
        <f t="shared" si="205"/>
        <v/>
      </c>
      <c r="U267" s="73" t="str">
        <f>IF(ISERROR(VLOOKUP(N267,POA!$A$2:$F$25,5,0)),"",VLOOKUP(N267,POA!$A$2:$F$25,5,0))</f>
        <v/>
      </c>
      <c r="V267" s="73"/>
      <c r="W267" s="81" t="str">
        <f t="shared" si="206"/>
        <v/>
      </c>
      <c r="X267" s="81"/>
      <c r="Y267" s="179">
        <f t="shared" ref="Y267:Y274" si="210">IF(ISERROR(F267/$Z$9),"",F267/$Z$9)</f>
        <v>0</v>
      </c>
      <c r="Z267" s="146" t="str">
        <f t="shared" ref="Z267:Z275" si="211">+IF(Y267&lt;$Z$10,"MIPYME","NO CUMPLE")</f>
        <v>MIPYME</v>
      </c>
      <c r="AA267" s="190"/>
      <c r="AB267" s="81" t="str">
        <f t="shared" si="207"/>
        <v/>
      </c>
      <c r="AC267" s="190"/>
      <c r="AD267" s="81" t="str">
        <f t="shared" si="208"/>
        <v/>
      </c>
      <c r="AE267" s="186"/>
    </row>
    <row r="268" spans="2:31" ht="18" hidden="1" customHeight="1" x14ac:dyDescent="0.15">
      <c r="B268" s="71" t="str">
        <f t="shared" si="203"/>
        <v/>
      </c>
      <c r="C268" s="136"/>
      <c r="D268" s="136"/>
      <c r="E268" s="70"/>
      <c r="F268" s="70"/>
      <c r="G268" s="70"/>
      <c r="H268" s="70"/>
      <c r="I268" s="70">
        <f t="shared" si="209"/>
        <v>0</v>
      </c>
      <c r="J268" s="70"/>
      <c r="K268" s="70"/>
      <c r="L268" s="228"/>
      <c r="M268" s="228" t="str">
        <f>IF(ISERROR(VLOOKUP(L268,POA!$A$2:$C$25,3,0)),"",VLOOKUP(L268,POA!$A$2:$C$25,3,0))</f>
        <v/>
      </c>
      <c r="N268" s="73"/>
      <c r="O268" s="73" t="str">
        <f>IF(ISERROR(VLOOKUP(N268,POA!$A$2:$F$25,4,0)),"",VLOOKUP(N268,POA!$A$2:$F$25,4,0))</f>
        <v/>
      </c>
      <c r="P268" s="75" t="str">
        <f>IF(ISERROR(VLOOKUP(L268,POA!$A$2:$C$25,2,0)),"",VLOOKUP(L268,POA!$A$2:$C$25,2,0))</f>
        <v/>
      </c>
      <c r="Q268" s="82"/>
      <c r="R268" s="81" t="str">
        <f>IF(Q268=0,"",IF(Q265&gt;=$R$9,"HABIL","NO HABIL"))</f>
        <v/>
      </c>
      <c r="S268" s="177"/>
      <c r="T268" s="81" t="str">
        <f t="shared" si="205"/>
        <v/>
      </c>
      <c r="U268" s="73" t="str">
        <f>IF(ISERROR(VLOOKUP(N268,POA!$A$2:$F$25,5,0)),"",VLOOKUP(N268,POA!$A$2:$F$25,5,0))</f>
        <v/>
      </c>
      <c r="V268" s="73"/>
      <c r="W268" s="81" t="str">
        <f t="shared" si="206"/>
        <v/>
      </c>
      <c r="X268" s="81"/>
      <c r="Y268" s="179">
        <f t="shared" si="210"/>
        <v>0</v>
      </c>
      <c r="Z268" s="146" t="str">
        <f t="shared" si="211"/>
        <v>MIPYME</v>
      </c>
      <c r="AA268" s="190"/>
      <c r="AB268" s="81" t="str">
        <f t="shared" si="207"/>
        <v/>
      </c>
      <c r="AC268" s="190"/>
      <c r="AD268" s="81" t="str">
        <f t="shared" si="208"/>
        <v/>
      </c>
      <c r="AE268" s="186"/>
    </row>
    <row r="269" spans="2:31" ht="18" hidden="1" customHeight="1" x14ac:dyDescent="0.15">
      <c r="B269" s="71" t="str">
        <f t="shared" si="203"/>
        <v/>
      </c>
      <c r="C269" s="136"/>
      <c r="D269" s="136"/>
      <c r="E269" s="70" t="str">
        <f>IF(ISERROR(VLOOKUP(C269,#REF!,2,0)),"",VLOOKUP(C269,#REF!,2,0))</f>
        <v/>
      </c>
      <c r="F269" s="70"/>
      <c r="G269" s="70" t="str">
        <f>IF(ISERROR(VLOOKUP(C269,#REF!,4,0)),"",VLOOKUP(C269,#REF!,4,0))</f>
        <v/>
      </c>
      <c r="H269" s="70"/>
      <c r="I269" s="70">
        <f t="shared" si="209"/>
        <v>0</v>
      </c>
      <c r="J269" s="70"/>
      <c r="K269" s="70"/>
      <c r="L269" s="228"/>
      <c r="M269" s="228" t="str">
        <f>IF(ISERROR(VLOOKUP(L269,POA!$A$2:$C$25,3,0)),"",VLOOKUP(L269,POA!$A$2:$C$25,3,0))</f>
        <v/>
      </c>
      <c r="N269" s="73"/>
      <c r="O269" s="73" t="str">
        <f>IF(ISERROR(VLOOKUP(N269,POA!$A$2:$F$25,4,0)),"",VLOOKUP(N269,POA!$A$2:$F$25,4,0))</f>
        <v/>
      </c>
      <c r="P269" s="75" t="str">
        <f>IF(ISERROR(VLOOKUP(L269,POA!$A$2:$C$25,2,0)),"",VLOOKUP(L269,POA!$A$2:$C$25,2,0))</f>
        <v/>
      </c>
      <c r="Q269" s="82"/>
      <c r="R269" s="81" t="str">
        <f>IF(L269=0,"",IF(Q265&gt;=$R$9,"HABIL","NO HABIL"))</f>
        <v/>
      </c>
      <c r="S269" s="177"/>
      <c r="T269" s="81" t="str">
        <f t="shared" si="205"/>
        <v/>
      </c>
      <c r="U269" s="73" t="str">
        <f>IF(ISERROR(VLOOKUP(N269,POA!$A$2:$F$25,5,0)),"",VLOOKUP(N269,POA!$A$2:$F$25,5,0))</f>
        <v/>
      </c>
      <c r="V269" s="73"/>
      <c r="W269" s="81" t="str">
        <f t="shared" si="206"/>
        <v/>
      </c>
      <c r="X269" s="81"/>
      <c r="Y269" s="179">
        <f t="shared" si="210"/>
        <v>0</v>
      </c>
      <c r="Z269" s="146" t="str">
        <f t="shared" si="211"/>
        <v>MIPYME</v>
      </c>
      <c r="AA269" s="190"/>
      <c r="AB269" s="81" t="str">
        <f t="shared" si="207"/>
        <v/>
      </c>
      <c r="AC269" s="190"/>
      <c r="AD269" s="81" t="str">
        <f t="shared" si="208"/>
        <v/>
      </c>
      <c r="AE269" s="186"/>
    </row>
    <row r="270" spans="2:31" ht="18" hidden="1" customHeight="1" x14ac:dyDescent="0.15">
      <c r="B270" s="71" t="str">
        <f t="shared" si="203"/>
        <v/>
      </c>
      <c r="C270" s="136"/>
      <c r="D270" s="136"/>
      <c r="E270" s="70" t="str">
        <f>IF(ISERROR(VLOOKUP(C270,#REF!,2,0)),"",VLOOKUP(C270,#REF!,2,0))</f>
        <v/>
      </c>
      <c r="F270" s="70"/>
      <c r="G270" s="70" t="str">
        <f>IF(ISERROR(VLOOKUP(C270,#REF!,4,0)),"",VLOOKUP(C270,#REF!,4,0))</f>
        <v/>
      </c>
      <c r="H270" s="70"/>
      <c r="I270" s="70">
        <f t="shared" si="209"/>
        <v>0</v>
      </c>
      <c r="J270" s="70"/>
      <c r="K270" s="70"/>
      <c r="L270" s="228"/>
      <c r="M270" s="228" t="str">
        <f>IF(ISERROR(VLOOKUP(L270,POA!$A$2:$C$25,3,0)),"",VLOOKUP(L270,POA!$A$2:$C$25,3,0))</f>
        <v/>
      </c>
      <c r="N270" s="73"/>
      <c r="O270" s="73" t="str">
        <f>IF(ISERROR(VLOOKUP(N270,POA!$A$2:$F$25,4,0)),"",VLOOKUP(N270,POA!$A$2:$F$25,4,0))</f>
        <v/>
      </c>
      <c r="P270" s="75" t="str">
        <f>IF(ISERROR(VLOOKUP(L270,POA!$A$2:$C$25,2,0)),"",VLOOKUP(L270,POA!$A$2:$C$25,2,0))</f>
        <v/>
      </c>
      <c r="Q270" s="82"/>
      <c r="R270" s="81" t="str">
        <f>IF(L270=0,"",IF(Q265&gt;=$R$9,"HABIL","NO HABIL"))</f>
        <v/>
      </c>
      <c r="S270" s="177"/>
      <c r="T270" s="81" t="str">
        <f t="shared" si="205"/>
        <v/>
      </c>
      <c r="U270" s="73" t="str">
        <f>IF(ISERROR(VLOOKUP(N270,POA!$A$2:$F$25,5,0)),"",VLOOKUP(N270,POA!$A$2:$F$25,5,0))</f>
        <v/>
      </c>
      <c r="V270" s="73"/>
      <c r="W270" s="81" t="str">
        <f t="shared" si="206"/>
        <v/>
      </c>
      <c r="X270" s="81"/>
      <c r="Y270" s="179">
        <f t="shared" si="210"/>
        <v>0</v>
      </c>
      <c r="Z270" s="146" t="str">
        <f t="shared" si="211"/>
        <v>MIPYME</v>
      </c>
      <c r="AA270" s="190"/>
      <c r="AB270" s="81" t="str">
        <f t="shared" si="207"/>
        <v/>
      </c>
      <c r="AC270" s="190"/>
      <c r="AD270" s="81" t="str">
        <f t="shared" si="208"/>
        <v/>
      </c>
      <c r="AE270" s="183"/>
    </row>
    <row r="271" spans="2:31" ht="18" hidden="1" customHeight="1" x14ac:dyDescent="0.15">
      <c r="B271" s="71" t="str">
        <f t="shared" si="203"/>
        <v/>
      </c>
      <c r="C271" s="136"/>
      <c r="D271" s="136"/>
      <c r="E271" s="70" t="str">
        <f>IF(ISERROR(VLOOKUP(C271,#REF!,2,0)),"",VLOOKUP(C271,#REF!,2,0))</f>
        <v/>
      </c>
      <c r="F271" s="70"/>
      <c r="G271" s="70" t="str">
        <f>IF(ISERROR(VLOOKUP(C271,#REF!,4,0)),"",VLOOKUP(C271,#REF!,4,0))</f>
        <v/>
      </c>
      <c r="H271" s="70"/>
      <c r="I271" s="70">
        <f t="shared" si="209"/>
        <v>0</v>
      </c>
      <c r="J271" s="70"/>
      <c r="K271" s="70"/>
      <c r="L271" s="228"/>
      <c r="M271" s="228" t="str">
        <f>IF(ISERROR(VLOOKUP(L271,POA!$A$2:$C$25,3,0)),"",VLOOKUP(L271,POA!$A$2:$C$25,3,0))</f>
        <v/>
      </c>
      <c r="N271" s="73"/>
      <c r="O271" s="73" t="str">
        <f>IF(ISERROR(VLOOKUP(N271,POA!$A$2:$F$25,4,0)),"",VLOOKUP(N271,POA!$A$2:$F$25,4,0))</f>
        <v/>
      </c>
      <c r="P271" s="75" t="str">
        <f>IF(ISERROR(VLOOKUP(L271,POA!$A$2:$C$25,2,0)),"",VLOOKUP(L271,POA!$A$2:$C$25,2,0))</f>
        <v/>
      </c>
      <c r="Q271" s="82"/>
      <c r="R271" s="81" t="str">
        <f>IF(L271=0,"",IF(Q265&gt;=$R$9,"HABIL","NO HABIL"))</f>
        <v/>
      </c>
      <c r="S271" s="177"/>
      <c r="T271" s="81" t="str">
        <f t="shared" si="205"/>
        <v/>
      </c>
      <c r="U271" s="73" t="str">
        <f>IF(ISERROR(VLOOKUP(N271,POA!$A$2:$F$25,5,0)),"",VLOOKUP(N271,POA!$A$2:$F$25,5,0))</f>
        <v/>
      </c>
      <c r="V271" s="73"/>
      <c r="W271" s="81" t="str">
        <f t="shared" si="206"/>
        <v/>
      </c>
      <c r="X271" s="81"/>
      <c r="Y271" s="179">
        <f t="shared" si="210"/>
        <v>0</v>
      </c>
      <c r="Z271" s="146" t="str">
        <f t="shared" si="211"/>
        <v>MIPYME</v>
      </c>
      <c r="AA271" s="190"/>
      <c r="AB271" s="81" t="str">
        <f t="shared" si="207"/>
        <v/>
      </c>
      <c r="AC271" s="190"/>
      <c r="AD271" s="81" t="str">
        <f t="shared" si="208"/>
        <v/>
      </c>
      <c r="AE271" s="186"/>
    </row>
    <row r="272" spans="2:31" ht="18" hidden="1" customHeight="1" x14ac:dyDescent="0.15">
      <c r="B272" s="71" t="str">
        <f>IF(C272="","",B271+0.1)</f>
        <v/>
      </c>
      <c r="C272" s="136"/>
      <c r="D272" s="136"/>
      <c r="E272" s="70" t="str">
        <f>IF(ISERROR(VLOOKUP(C272,#REF!,2,0)),"",VLOOKUP(C272,#REF!,2,0))</f>
        <v/>
      </c>
      <c r="F272" s="70"/>
      <c r="G272" s="70" t="str">
        <f>IF(ISERROR(VLOOKUP(C272,#REF!,4,0)),"",VLOOKUP(C272,#REF!,4,0))</f>
        <v/>
      </c>
      <c r="H272" s="70"/>
      <c r="I272" s="70">
        <f>IF(ISERROR(F272-H272),"",F272-H272)</f>
        <v>0</v>
      </c>
      <c r="J272" s="70"/>
      <c r="K272" s="70"/>
      <c r="L272" s="228"/>
      <c r="M272" s="228" t="str">
        <f>IF(ISERROR(VLOOKUP(L272,POA!$A$2:$C$25,3,0)),"",VLOOKUP(L272,POA!$A$2:$C$25,3,0))</f>
        <v/>
      </c>
      <c r="N272" s="73"/>
      <c r="O272" s="73" t="str">
        <f>IF(ISERROR(VLOOKUP(N272,POA!$A$2:$F$25,4,0)),"",VLOOKUP(N272,POA!$A$2:$F$25,4,0))</f>
        <v/>
      </c>
      <c r="P272" s="75" t="str">
        <f>IF(ISERROR(VLOOKUP(L272,POA!$A$2:$C$25,2,0)),"",VLOOKUP(L272,POA!$A$2:$C$25,2,0))</f>
        <v/>
      </c>
      <c r="Q272" s="82"/>
      <c r="R272" s="81" t="str">
        <f>IF(L272=0,"",IF(Q265&gt;=$R$9,"HABIL","NO HABIL"))</f>
        <v/>
      </c>
      <c r="S272" s="177"/>
      <c r="T272" s="81" t="str">
        <f t="shared" si="205"/>
        <v/>
      </c>
      <c r="U272" s="73" t="str">
        <f>IF(ISERROR(VLOOKUP(N272,POA!$A$2:$F$25,5,0)),"",VLOOKUP(N272,POA!$A$2:$F$25,5,0))</f>
        <v/>
      </c>
      <c r="V272" s="73"/>
      <c r="W272" s="81" t="str">
        <f t="shared" si="206"/>
        <v/>
      </c>
      <c r="X272" s="81"/>
      <c r="Y272" s="179">
        <f t="shared" si="210"/>
        <v>0</v>
      </c>
      <c r="Z272" s="146" t="str">
        <f t="shared" si="211"/>
        <v>MIPYME</v>
      </c>
      <c r="AA272" s="190"/>
      <c r="AB272" s="81" t="str">
        <f t="shared" si="207"/>
        <v/>
      </c>
      <c r="AC272" s="190"/>
      <c r="AD272" s="81" t="str">
        <f t="shared" si="208"/>
        <v/>
      </c>
      <c r="AE272" s="186"/>
    </row>
    <row r="273" spans="2:31" ht="18" hidden="1" customHeight="1" x14ac:dyDescent="0.15">
      <c r="B273" s="71" t="str">
        <f>IF(C273="","",B272+0.1)</f>
        <v/>
      </c>
      <c r="C273" s="136"/>
      <c r="D273" s="136"/>
      <c r="E273" s="70" t="str">
        <f>IF(ISERROR(VLOOKUP(C273,#REF!,2,0)),"",VLOOKUP(C273,#REF!,2,0))</f>
        <v/>
      </c>
      <c r="F273" s="70"/>
      <c r="G273" s="70" t="str">
        <f>IF(ISERROR(VLOOKUP(C273,#REF!,4,0)),"",VLOOKUP(C273,#REF!,4,0))</f>
        <v/>
      </c>
      <c r="H273" s="70"/>
      <c r="I273" s="70">
        <f>IF(ISERROR(F273-H273),"",F273-H273)</f>
        <v>0</v>
      </c>
      <c r="J273" s="70"/>
      <c r="K273" s="70"/>
      <c r="L273" s="228"/>
      <c r="M273" s="228" t="str">
        <f>IF(ISERROR(VLOOKUP(L273,POA!$A$2:$C$25,3,0)),"",VLOOKUP(L273,POA!$A$2:$C$25,3,0))</f>
        <v/>
      </c>
      <c r="N273" s="73"/>
      <c r="O273" s="73" t="str">
        <f>IF(ISERROR(VLOOKUP(N273,POA!$A$2:$F$25,4,0)),"",VLOOKUP(N273,POA!$A$2:$F$25,4,0))</f>
        <v/>
      </c>
      <c r="P273" s="75" t="str">
        <f>IF(ISERROR(VLOOKUP(L273,POA!$A$2:$C$25,2,0)),"",VLOOKUP(L273,POA!$A$2:$C$25,2,0))</f>
        <v/>
      </c>
      <c r="Q273" s="82"/>
      <c r="R273" s="81" t="str">
        <f>IF(L273=0,"",IF(Q265&gt;=$R$9,"HABIL","NO HABIL"))</f>
        <v/>
      </c>
      <c r="S273" s="177"/>
      <c r="T273" s="81" t="str">
        <f t="shared" si="205"/>
        <v/>
      </c>
      <c r="U273" s="73" t="str">
        <f>IF(ISERROR(VLOOKUP(N273,POA!$A$2:$F$25,5,0)),"",VLOOKUP(N273,POA!$A$2:$F$25,5,0))</f>
        <v/>
      </c>
      <c r="V273" s="73"/>
      <c r="W273" s="81" t="str">
        <f t="shared" si="206"/>
        <v/>
      </c>
      <c r="X273" s="81"/>
      <c r="Y273" s="179">
        <f t="shared" si="210"/>
        <v>0</v>
      </c>
      <c r="Z273" s="146" t="str">
        <f t="shared" si="211"/>
        <v>MIPYME</v>
      </c>
      <c r="AA273" s="190"/>
      <c r="AB273" s="81" t="str">
        <f t="shared" si="207"/>
        <v/>
      </c>
      <c r="AC273" s="190"/>
      <c r="AD273" s="81" t="str">
        <f t="shared" si="208"/>
        <v/>
      </c>
      <c r="AE273" s="183"/>
    </row>
    <row r="274" spans="2:31" ht="18" hidden="1" customHeight="1" x14ac:dyDescent="0.15">
      <c r="B274" s="71" t="str">
        <f>IF(C274="","",B273+0.1)</f>
        <v/>
      </c>
      <c r="C274" s="136"/>
      <c r="D274" s="136"/>
      <c r="E274" s="70" t="str">
        <f>IF(ISERROR(VLOOKUP(C274,#REF!,2,0)),"",VLOOKUP(C274,#REF!,2,0))</f>
        <v/>
      </c>
      <c r="F274" s="70"/>
      <c r="G274" s="70" t="str">
        <f>IF(ISERROR(VLOOKUP(C274,#REF!,4,0)),"",VLOOKUP(C274,#REF!,4,0))</f>
        <v/>
      </c>
      <c r="H274" s="70"/>
      <c r="I274" s="70">
        <f>IF(ISERROR(F274-H274),"",F274-H274)</f>
        <v>0</v>
      </c>
      <c r="J274" s="70"/>
      <c r="K274" s="70"/>
      <c r="L274" s="228"/>
      <c r="M274" s="228" t="str">
        <f>IF(ISERROR(VLOOKUP(L274,POA!$A$2:$C$25,3,0)),"",VLOOKUP(L274,POA!$A$2:$C$25,3,0))</f>
        <v/>
      </c>
      <c r="N274" s="73"/>
      <c r="O274" s="73" t="str">
        <f>IF(ISERROR(VLOOKUP(N274,POA!$A$2:$F$25,4,0)),"",VLOOKUP(N274,POA!$A$2:$F$25,4,0))</f>
        <v/>
      </c>
      <c r="P274" s="75" t="str">
        <f>IF(ISERROR(VLOOKUP(L274,POA!$A$2:$C$25,2,0)),"",VLOOKUP(L274,POA!$A$2:$C$25,2,0))</f>
        <v/>
      </c>
      <c r="Q274" s="82"/>
      <c r="R274" s="81" t="str">
        <f>IF(L274=0,"",IF(Q265&gt;=$R$9,"HABIL","NO HABIL"))</f>
        <v/>
      </c>
      <c r="S274" s="177"/>
      <c r="T274" s="81" t="str">
        <f t="shared" si="205"/>
        <v/>
      </c>
      <c r="U274" s="73" t="str">
        <f>IF(ISERROR(VLOOKUP(N274,POA!$A$2:$F$25,5,0)),"",VLOOKUP(N274,POA!$A$2:$F$25,5,0))</f>
        <v/>
      </c>
      <c r="V274" s="73"/>
      <c r="W274" s="81" t="str">
        <f t="shared" si="206"/>
        <v/>
      </c>
      <c r="X274" s="81"/>
      <c r="Y274" s="179">
        <f t="shared" si="210"/>
        <v>0</v>
      </c>
      <c r="Z274" s="146" t="str">
        <f t="shared" si="211"/>
        <v>MIPYME</v>
      </c>
      <c r="AA274" s="190"/>
      <c r="AB274" s="81" t="str">
        <f t="shared" si="207"/>
        <v/>
      </c>
      <c r="AC274" s="190"/>
      <c r="AD274" s="81" t="str">
        <f t="shared" si="208"/>
        <v/>
      </c>
      <c r="AE274" s="183"/>
    </row>
    <row r="275" spans="2:31" ht="18" hidden="1" customHeight="1" thickBot="1" x14ac:dyDescent="0.2">
      <c r="B275" s="111" t="str">
        <f>IF(C275="","",B274+0.1)</f>
        <v/>
      </c>
      <c r="C275" s="137"/>
      <c r="D275" s="137"/>
      <c r="E275" s="74" t="str">
        <f>IF(ISERROR(VLOOKUP(C275,#REF!,2,0)),"",VLOOKUP(C275,#REF!,2,0))</f>
        <v/>
      </c>
      <c r="F275" s="74"/>
      <c r="G275" s="74" t="str">
        <f>IF(ISERROR(VLOOKUP(C275,#REF!,4,0)),"",VLOOKUP(C275,#REF!,4,0))</f>
        <v/>
      </c>
      <c r="H275" s="74"/>
      <c r="I275" s="74">
        <f>IF(ISERROR(F275-H275),"",F275-H275)</f>
        <v>0</v>
      </c>
      <c r="J275" s="74"/>
      <c r="K275" s="74"/>
      <c r="L275" s="229"/>
      <c r="M275" s="229" t="str">
        <f>IF(ISERROR(VLOOKUP(L275,POA!$A$2:$C$25,3,0)),"",VLOOKUP(L275,POA!$A$2:$C$25,3,0))</f>
        <v/>
      </c>
      <c r="N275" s="88"/>
      <c r="O275" s="88" t="str">
        <f>IF(ISERROR(VLOOKUP(N275,POA!$A$2:$F$25,4,0)),"",VLOOKUP(N275,POA!$A$2:$F$25,4,0))</f>
        <v/>
      </c>
      <c r="P275" s="80" t="str">
        <f>IF(ISERROR(VLOOKUP(L275,POA!$A$2:$C$25,2,0)),"",VLOOKUP(L275,POA!$A$2:$C$25,2,0))</f>
        <v/>
      </c>
      <c r="Q275" s="90"/>
      <c r="R275" s="89" t="str">
        <f>IF(L275=0,"",IF(Q265&gt;=$R$9,"HABIL","NO HABIL"))</f>
        <v/>
      </c>
      <c r="S275" s="178"/>
      <c r="T275" s="89" t="str">
        <f t="shared" si="205"/>
        <v/>
      </c>
      <c r="U275" s="88" t="str">
        <f>IF(ISERROR(VLOOKUP(N275,POA!$A$2:$F$25,5,0)),"",VLOOKUP(N275,POA!$A$2:$F$25,5,0))</f>
        <v/>
      </c>
      <c r="V275" s="88"/>
      <c r="W275" s="89" t="str">
        <f t="shared" si="206"/>
        <v/>
      </c>
      <c r="X275" s="89"/>
      <c r="Y275" s="181">
        <f>IF(ISERROR(F275/$Z$9),"",F275/$Z$9)</f>
        <v>0</v>
      </c>
      <c r="Z275" s="147" t="str">
        <f t="shared" si="211"/>
        <v>MIPYME</v>
      </c>
      <c r="AA275" s="191"/>
      <c r="AB275" s="89" t="str">
        <f t="shared" si="207"/>
        <v/>
      </c>
      <c r="AC275" s="191"/>
      <c r="AD275" s="89" t="str">
        <f t="shared" si="208"/>
        <v/>
      </c>
      <c r="AE275" s="184"/>
    </row>
    <row r="276" spans="2:31" ht="18" customHeight="1" x14ac:dyDescent="0.15">
      <c r="B276" s="83">
        <v>25</v>
      </c>
      <c r="C276" s="84" t="s">
        <v>723</v>
      </c>
      <c r="D276" s="135">
        <f>IF(SUM(D277:D286)=0,"",SUM(D277:D286))</f>
        <v>1</v>
      </c>
      <c r="E276" s="85">
        <f>SUM(E277:E286)</f>
        <v>8644309114</v>
      </c>
      <c r="F276" s="85">
        <f>SUM(F277:F286)</f>
        <v>13404947114</v>
      </c>
      <c r="G276" s="85">
        <f>SUM(G277:G286)</f>
        <v>2884657125</v>
      </c>
      <c r="H276" s="85">
        <f>SUM(H277:H286)</f>
        <v>8133378611</v>
      </c>
      <c r="I276" s="85">
        <f>+F276-H276</f>
        <v>5271568503</v>
      </c>
      <c r="J276" s="85">
        <f>SUM(J277:J286)</f>
        <v>1480897003</v>
      </c>
      <c r="K276" s="85">
        <f>SUM(K277:K286)</f>
        <v>0</v>
      </c>
      <c r="L276" s="78">
        <v>1</v>
      </c>
      <c r="M276" s="78">
        <f>IF(ISERROR(VLOOKUP(L276,POA!$A$2:$C$25,3,0)),"",VLOOKUP(L276,POA!$A$2:$C$25,3,0))</f>
        <v>3</v>
      </c>
      <c r="N276" s="138" t="s">
        <v>229</v>
      </c>
      <c r="O276" s="78">
        <f>+SUM(O277:O286)</f>
        <v>0</v>
      </c>
      <c r="P276" s="79">
        <f>IF(ISERROR(VLOOKUP(L276,POA!$A$2:$C$25,2,0)),"",VLOOKUP(L276,POA!$A$2:$C$25,2,0))</f>
        <v>4167150295</v>
      </c>
      <c r="Q276" s="85">
        <f>SUM(E276/G276)</f>
        <v>2.9966504646544432</v>
      </c>
      <c r="R276" s="86" t="str">
        <f>IF(Q276=0,"",IF(Q276&gt;=$R$9,"HABIL","NO HABIL"))</f>
        <v>HABIL</v>
      </c>
      <c r="S276" s="176">
        <f>SUM(H276/F276)</f>
        <v>0.60674455048804898</v>
      </c>
      <c r="T276" s="86" t="str">
        <f>IF(S276=0,"",IF(S276&lt;=$T$9,"HABIL","NO HABIL"))</f>
        <v>HABIL</v>
      </c>
      <c r="U276" s="78">
        <f>+SUM(U277:U286)</f>
        <v>0</v>
      </c>
      <c r="V276" s="87"/>
      <c r="W276" s="86" t="s">
        <v>724</v>
      </c>
      <c r="X276" s="86" t="str">
        <f>IF(R276=0,"",IF(R276="NO HABIL","NO HABIL",IF(T276="NO HABIL","NO HABIL",IF(W276="NO HABIL","NO HABIL",IF(W276="NO HABIL","NO HABIL","HABIL")))))</f>
        <v>HABIL</v>
      </c>
      <c r="Y276" s="180"/>
      <c r="Z276" s="145"/>
      <c r="AA276" s="176">
        <f>SUM(J276/I276)</f>
        <v>0.28092151361729162</v>
      </c>
      <c r="AB276" s="86" t="str">
        <f>IF(AA276=0,"",IF(AA276&gt;=$AB$9,"HABIL","NO HABIL"))</f>
        <v>HABIL</v>
      </c>
      <c r="AC276" s="176">
        <f>SUM(J276/F276)</f>
        <v>0.11047391611514566</v>
      </c>
      <c r="AD276" s="86" t="str">
        <f>IF(AC276=0,"",IF(AC276&gt;=$AD$9,"HABIL","NO HABIL"))</f>
        <v>HABIL</v>
      </c>
      <c r="AE276" s="182" t="str">
        <f>IF(AB276=0,"",IF(AB276="NO HABIL","NO HABIL",IF(AD276="NO HABIL","NO HABIL",IF(AD276="NO HABIL","NO HABIL","HABIL"))))</f>
        <v>HABIL</v>
      </c>
    </row>
    <row r="277" spans="2:31" ht="18" customHeight="1" x14ac:dyDescent="0.15">
      <c r="B277" s="71">
        <f t="shared" ref="B277:B282" si="212">IF(C277="","",B276+0.1)</f>
        <v>25.1</v>
      </c>
      <c r="C277" s="267" t="s">
        <v>723</v>
      </c>
      <c r="D277" s="268">
        <v>1</v>
      </c>
      <c r="E277" s="269">
        <v>8644309114</v>
      </c>
      <c r="F277" s="269">
        <v>13404947114</v>
      </c>
      <c r="G277" s="269">
        <v>2884657125</v>
      </c>
      <c r="H277" s="269">
        <v>8133378611</v>
      </c>
      <c r="I277" s="269">
        <f t="shared" ref="I277" si="213">IF(ISERROR(F277-H277),"",F277-H277)</f>
        <v>5271568503</v>
      </c>
      <c r="J277" s="269">
        <v>1480897003</v>
      </c>
      <c r="K277" s="269">
        <v>0</v>
      </c>
      <c r="L277" s="230"/>
      <c r="M277" s="230" t="str">
        <f>IF(ISERROR(VLOOKUP(L277,POA!$A$2:$C$25,3,0)),"",VLOOKUP(L277,POA!$A$2:$C$25,3,0))</f>
        <v/>
      </c>
      <c r="N277" s="73" t="s">
        <v>229</v>
      </c>
      <c r="O277" s="73" t="str">
        <f>IF(ISERROR(VLOOKUP(N277,POA!$A$2:$F$25,4,0)),"",VLOOKUP(N277,POA!$A$2:$F$25,4,0))</f>
        <v/>
      </c>
      <c r="P277" s="75" t="str">
        <f>IF(ISERROR(VLOOKUP(L277,POA!$A$2:$C$25,2,0)),"",VLOOKUP(L277,POA!$A$2:$C$25,2,0))</f>
        <v/>
      </c>
      <c r="Q277" s="82"/>
      <c r="R277" s="81" t="str">
        <f>IF(Q277=0,"",IF(Q276&gt;=$R$9,"HABIL","NO HABIL"))</f>
        <v/>
      </c>
      <c r="S277" s="177"/>
      <c r="T277" s="81" t="str">
        <f t="shared" ref="T277:T286" si="214">IF(S277=0,"",IF(S277&lt;=$T$9,"HABIL","NO HABIL"))</f>
        <v/>
      </c>
      <c r="U277" s="73" t="str">
        <f>IF(ISERROR(VLOOKUP(N277,POA!$A$2:$F$25,5,0)),"",VLOOKUP(N277,POA!$A$2:$F$25,5,0))</f>
        <v/>
      </c>
      <c r="V277" s="73"/>
      <c r="W277" s="81" t="str">
        <f t="shared" ref="W277:W286" si="215">IF(V277=0,"",IF(V277&gt;=$W$9,"HABIL","NO HABIL"))</f>
        <v/>
      </c>
      <c r="X277" s="81"/>
      <c r="Y277" s="179">
        <f>IF(ISERROR(F277/$Z$9),"",F277/$Z$9)</f>
        <v>23654.397589553555</v>
      </c>
      <c r="Z277" s="146" t="str">
        <f>+IF(Y277&lt;$Z$10,"MIPYME","NO CUMPLE")</f>
        <v>MIPYME</v>
      </c>
      <c r="AA277" s="190"/>
      <c r="AB277" s="81" t="str">
        <f t="shared" ref="AB277:AB286" si="216">IF(AA277=0,"",IF(AA277&gt;=$AB$9,"HABIL","NO HABIL"))</f>
        <v/>
      </c>
      <c r="AC277" s="190"/>
      <c r="AD277" s="81" t="str">
        <f t="shared" ref="AD277:AD286" si="217">IF(AC277=0,"",IF(AC277&gt;=$AD$9,"HABIL","NO HABIL"))</f>
        <v/>
      </c>
      <c r="AE277" s="185"/>
    </row>
    <row r="278" spans="2:31" ht="18" customHeight="1" thickBot="1" x14ac:dyDescent="0.2">
      <c r="B278" s="71" t="str">
        <f t="shared" si="212"/>
        <v/>
      </c>
      <c r="C278" s="136"/>
      <c r="D278" s="136"/>
      <c r="E278" s="70"/>
      <c r="F278" s="70"/>
      <c r="G278" s="70"/>
      <c r="H278" s="70"/>
      <c r="I278" s="70">
        <f t="shared" ref="I278:I282" si="218">IF(ISERROR(F278-H278),"",F278-H278)</f>
        <v>0</v>
      </c>
      <c r="J278" s="70"/>
      <c r="K278" s="70"/>
      <c r="L278" s="228"/>
      <c r="M278" s="228" t="str">
        <f>IF(ISERROR(VLOOKUP(L278,POA!$A$2:$C$25,3,0)),"",VLOOKUP(L278,POA!$A$2:$C$25,3,0))</f>
        <v/>
      </c>
      <c r="N278" s="73" t="s">
        <v>229</v>
      </c>
      <c r="O278" s="73" t="str">
        <f>IF(ISERROR(VLOOKUP(N278,POA!$A$2:$F$25,4,0)),"",VLOOKUP(N278,POA!$A$2:$F$25,4,0))</f>
        <v/>
      </c>
      <c r="P278" s="75" t="str">
        <f>IF(ISERROR(VLOOKUP(L278,POA!$A$2:$C$25,2,0)),"",VLOOKUP(L278,POA!$A$2:$C$25,2,0))</f>
        <v/>
      </c>
      <c r="Q278" s="82"/>
      <c r="R278" s="81" t="str">
        <f>IF(Q278=0,"",IF(Q276&gt;=$R$9,"HABIL","NO HABIL"))</f>
        <v/>
      </c>
      <c r="S278" s="177"/>
      <c r="T278" s="81" t="str">
        <f t="shared" si="214"/>
        <v/>
      </c>
      <c r="U278" s="73" t="str">
        <f>IF(ISERROR(VLOOKUP(N278,POA!$A$2:$F$25,5,0)),"",VLOOKUP(N278,POA!$A$2:$F$25,5,0))</f>
        <v/>
      </c>
      <c r="V278" s="73"/>
      <c r="W278" s="81" t="str">
        <f t="shared" si="215"/>
        <v/>
      </c>
      <c r="X278" s="81"/>
      <c r="Y278" s="179">
        <f t="shared" ref="Y278:Y285" si="219">IF(ISERROR(F278/$Z$9),"",F278/$Z$9)</f>
        <v>0</v>
      </c>
      <c r="Z278" s="146" t="str">
        <f t="shared" ref="Z278:Z286" si="220">+IF(Y278&lt;$Z$10,"MIPYME","NO CUMPLE")</f>
        <v>MIPYME</v>
      </c>
      <c r="AA278" s="190"/>
      <c r="AB278" s="81" t="str">
        <f t="shared" si="216"/>
        <v/>
      </c>
      <c r="AC278" s="190"/>
      <c r="AD278" s="81" t="str">
        <f t="shared" si="217"/>
        <v/>
      </c>
      <c r="AE278" s="186"/>
    </row>
    <row r="279" spans="2:31" ht="18" hidden="1" customHeight="1" x14ac:dyDescent="0.15">
      <c r="B279" s="71" t="str">
        <f t="shared" si="212"/>
        <v/>
      </c>
      <c r="C279" s="136"/>
      <c r="D279" s="136"/>
      <c r="E279" s="70"/>
      <c r="F279" s="70"/>
      <c r="G279" s="70"/>
      <c r="H279" s="70"/>
      <c r="I279" s="70">
        <f t="shared" si="218"/>
        <v>0</v>
      </c>
      <c r="J279" s="70"/>
      <c r="K279" s="70"/>
      <c r="L279" s="228"/>
      <c r="M279" s="228" t="str">
        <f>IF(ISERROR(VLOOKUP(L279,POA!$A$2:$C$25,3,0)),"",VLOOKUP(L279,POA!$A$2:$C$25,3,0))</f>
        <v/>
      </c>
      <c r="N279" s="73"/>
      <c r="O279" s="73" t="str">
        <f>IF(ISERROR(VLOOKUP(N279,POA!$A$2:$F$25,4,0)),"",VLOOKUP(N279,POA!$A$2:$F$25,4,0))</f>
        <v/>
      </c>
      <c r="P279" s="75" t="str">
        <f>IF(ISERROR(VLOOKUP(L279,POA!$A$2:$C$25,2,0)),"",VLOOKUP(L279,POA!$A$2:$C$25,2,0))</f>
        <v/>
      </c>
      <c r="Q279" s="82"/>
      <c r="R279" s="81" t="str">
        <f>IF(Q279=0,"",IF(Q276&gt;=$R$9,"HABIL","NO HABIL"))</f>
        <v/>
      </c>
      <c r="S279" s="177"/>
      <c r="T279" s="81" t="str">
        <f t="shared" si="214"/>
        <v/>
      </c>
      <c r="U279" s="73" t="str">
        <f>IF(ISERROR(VLOOKUP(N279,POA!$A$2:$F$25,5,0)),"",VLOOKUP(N279,POA!$A$2:$F$25,5,0))</f>
        <v/>
      </c>
      <c r="V279" s="73"/>
      <c r="W279" s="81" t="str">
        <f t="shared" si="215"/>
        <v/>
      </c>
      <c r="X279" s="81"/>
      <c r="Y279" s="179">
        <f t="shared" si="219"/>
        <v>0</v>
      </c>
      <c r="Z279" s="146" t="str">
        <f t="shared" si="220"/>
        <v>MIPYME</v>
      </c>
      <c r="AA279" s="190"/>
      <c r="AB279" s="81" t="str">
        <f t="shared" si="216"/>
        <v/>
      </c>
      <c r="AC279" s="190"/>
      <c r="AD279" s="81" t="str">
        <f t="shared" si="217"/>
        <v/>
      </c>
      <c r="AE279" s="186"/>
    </row>
    <row r="280" spans="2:31" ht="18" hidden="1" customHeight="1" x14ac:dyDescent="0.15">
      <c r="B280" s="71" t="str">
        <f t="shared" si="212"/>
        <v/>
      </c>
      <c r="C280" s="136"/>
      <c r="D280" s="136"/>
      <c r="E280" s="70" t="str">
        <f>IF(ISERROR(VLOOKUP(C280,#REF!,2,0)),"",VLOOKUP(C280,#REF!,2,0))</f>
        <v/>
      </c>
      <c r="F280" s="70"/>
      <c r="G280" s="70" t="str">
        <f>IF(ISERROR(VLOOKUP(C280,#REF!,4,0)),"",VLOOKUP(C280,#REF!,4,0))</f>
        <v/>
      </c>
      <c r="H280" s="70"/>
      <c r="I280" s="70">
        <f t="shared" si="218"/>
        <v>0</v>
      </c>
      <c r="J280" s="70"/>
      <c r="K280" s="70"/>
      <c r="L280" s="228"/>
      <c r="M280" s="228" t="str">
        <f>IF(ISERROR(VLOOKUP(L280,POA!$A$2:$C$25,3,0)),"",VLOOKUP(L280,POA!$A$2:$C$25,3,0))</f>
        <v/>
      </c>
      <c r="N280" s="73"/>
      <c r="O280" s="73" t="str">
        <f>IF(ISERROR(VLOOKUP(N280,POA!$A$2:$F$25,4,0)),"",VLOOKUP(N280,POA!$A$2:$F$25,4,0))</f>
        <v/>
      </c>
      <c r="P280" s="75" t="str">
        <f>IF(ISERROR(VLOOKUP(L280,POA!$A$2:$C$25,2,0)),"",VLOOKUP(L280,POA!$A$2:$C$25,2,0))</f>
        <v/>
      </c>
      <c r="Q280" s="82"/>
      <c r="R280" s="81" t="str">
        <f>IF(L280=0,"",IF(Q276&gt;=$R$9,"HABIL","NO HABIL"))</f>
        <v/>
      </c>
      <c r="S280" s="177"/>
      <c r="T280" s="81" t="str">
        <f t="shared" si="214"/>
        <v/>
      </c>
      <c r="U280" s="73" t="str">
        <f>IF(ISERROR(VLOOKUP(N280,POA!$A$2:$F$25,5,0)),"",VLOOKUP(N280,POA!$A$2:$F$25,5,0))</f>
        <v/>
      </c>
      <c r="V280" s="73"/>
      <c r="W280" s="81" t="str">
        <f t="shared" si="215"/>
        <v/>
      </c>
      <c r="X280" s="81"/>
      <c r="Y280" s="179">
        <f t="shared" si="219"/>
        <v>0</v>
      </c>
      <c r="Z280" s="146" t="str">
        <f t="shared" si="220"/>
        <v>MIPYME</v>
      </c>
      <c r="AA280" s="190"/>
      <c r="AB280" s="81" t="str">
        <f t="shared" si="216"/>
        <v/>
      </c>
      <c r="AC280" s="190"/>
      <c r="AD280" s="81" t="str">
        <f t="shared" si="217"/>
        <v/>
      </c>
      <c r="AE280" s="186"/>
    </row>
    <row r="281" spans="2:31" ht="18" hidden="1" customHeight="1" x14ac:dyDescent="0.15">
      <c r="B281" s="71" t="str">
        <f t="shared" si="212"/>
        <v/>
      </c>
      <c r="C281" s="136"/>
      <c r="D281" s="136"/>
      <c r="E281" s="70" t="str">
        <f>IF(ISERROR(VLOOKUP(C281,#REF!,2,0)),"",VLOOKUP(C281,#REF!,2,0))</f>
        <v/>
      </c>
      <c r="F281" s="70"/>
      <c r="G281" s="70" t="str">
        <f>IF(ISERROR(VLOOKUP(C281,#REF!,4,0)),"",VLOOKUP(C281,#REF!,4,0))</f>
        <v/>
      </c>
      <c r="H281" s="70"/>
      <c r="I281" s="70">
        <f t="shared" si="218"/>
        <v>0</v>
      </c>
      <c r="J281" s="70"/>
      <c r="K281" s="70"/>
      <c r="L281" s="228"/>
      <c r="M281" s="228" t="str">
        <f>IF(ISERROR(VLOOKUP(L281,POA!$A$2:$C$25,3,0)),"",VLOOKUP(L281,POA!$A$2:$C$25,3,0))</f>
        <v/>
      </c>
      <c r="N281" s="73"/>
      <c r="O281" s="73" t="str">
        <f>IF(ISERROR(VLOOKUP(N281,POA!$A$2:$F$25,4,0)),"",VLOOKUP(N281,POA!$A$2:$F$25,4,0))</f>
        <v/>
      </c>
      <c r="P281" s="75" t="str">
        <f>IF(ISERROR(VLOOKUP(L281,POA!$A$2:$C$25,2,0)),"",VLOOKUP(L281,POA!$A$2:$C$25,2,0))</f>
        <v/>
      </c>
      <c r="Q281" s="82"/>
      <c r="R281" s="81" t="str">
        <f>IF(L281=0,"",IF(Q276&gt;=$R$9,"HABIL","NO HABIL"))</f>
        <v/>
      </c>
      <c r="S281" s="177"/>
      <c r="T281" s="81" t="str">
        <f t="shared" si="214"/>
        <v/>
      </c>
      <c r="U281" s="73" t="str">
        <f>IF(ISERROR(VLOOKUP(N281,POA!$A$2:$F$25,5,0)),"",VLOOKUP(N281,POA!$A$2:$F$25,5,0))</f>
        <v/>
      </c>
      <c r="V281" s="73"/>
      <c r="W281" s="81" t="str">
        <f t="shared" si="215"/>
        <v/>
      </c>
      <c r="X281" s="81"/>
      <c r="Y281" s="179">
        <f t="shared" si="219"/>
        <v>0</v>
      </c>
      <c r="Z281" s="146" t="str">
        <f t="shared" si="220"/>
        <v>MIPYME</v>
      </c>
      <c r="AA281" s="190"/>
      <c r="AB281" s="81" t="str">
        <f t="shared" si="216"/>
        <v/>
      </c>
      <c r="AC281" s="190"/>
      <c r="AD281" s="81" t="str">
        <f t="shared" si="217"/>
        <v/>
      </c>
      <c r="AE281" s="183"/>
    </row>
    <row r="282" spans="2:31" ht="18" hidden="1" customHeight="1" x14ac:dyDescent="0.15">
      <c r="B282" s="71" t="str">
        <f t="shared" si="212"/>
        <v/>
      </c>
      <c r="C282" s="136"/>
      <c r="D282" s="136"/>
      <c r="E282" s="70" t="str">
        <f>IF(ISERROR(VLOOKUP(C282,#REF!,2,0)),"",VLOOKUP(C282,#REF!,2,0))</f>
        <v/>
      </c>
      <c r="F282" s="70"/>
      <c r="G282" s="70" t="str">
        <f>IF(ISERROR(VLOOKUP(C282,#REF!,4,0)),"",VLOOKUP(C282,#REF!,4,0))</f>
        <v/>
      </c>
      <c r="H282" s="70"/>
      <c r="I282" s="70">
        <f t="shared" si="218"/>
        <v>0</v>
      </c>
      <c r="J282" s="70"/>
      <c r="K282" s="70"/>
      <c r="L282" s="228"/>
      <c r="M282" s="228" t="str">
        <f>IF(ISERROR(VLOOKUP(L282,POA!$A$2:$C$25,3,0)),"",VLOOKUP(L282,POA!$A$2:$C$25,3,0))</f>
        <v/>
      </c>
      <c r="N282" s="73"/>
      <c r="O282" s="73" t="str">
        <f>IF(ISERROR(VLOOKUP(N282,POA!$A$2:$F$25,4,0)),"",VLOOKUP(N282,POA!$A$2:$F$25,4,0))</f>
        <v/>
      </c>
      <c r="P282" s="75" t="str">
        <f>IF(ISERROR(VLOOKUP(L282,POA!$A$2:$C$25,2,0)),"",VLOOKUP(L282,POA!$A$2:$C$25,2,0))</f>
        <v/>
      </c>
      <c r="Q282" s="82"/>
      <c r="R282" s="81" t="str">
        <f>IF(L282=0,"",IF(Q276&gt;=$R$9,"HABIL","NO HABIL"))</f>
        <v/>
      </c>
      <c r="S282" s="177"/>
      <c r="T282" s="81" t="str">
        <f t="shared" si="214"/>
        <v/>
      </c>
      <c r="U282" s="73" t="str">
        <f>IF(ISERROR(VLOOKUP(N282,POA!$A$2:$F$25,5,0)),"",VLOOKUP(N282,POA!$A$2:$F$25,5,0))</f>
        <v/>
      </c>
      <c r="V282" s="73"/>
      <c r="W282" s="81" t="str">
        <f t="shared" si="215"/>
        <v/>
      </c>
      <c r="X282" s="81"/>
      <c r="Y282" s="179">
        <f t="shared" si="219"/>
        <v>0</v>
      </c>
      <c r="Z282" s="146" t="str">
        <f t="shared" si="220"/>
        <v>MIPYME</v>
      </c>
      <c r="AA282" s="190"/>
      <c r="AB282" s="81" t="str">
        <f t="shared" si="216"/>
        <v/>
      </c>
      <c r="AC282" s="190"/>
      <c r="AD282" s="81" t="str">
        <f t="shared" si="217"/>
        <v/>
      </c>
      <c r="AE282" s="186"/>
    </row>
    <row r="283" spans="2:31" ht="18" hidden="1" customHeight="1" x14ac:dyDescent="0.15">
      <c r="B283" s="71" t="str">
        <f>IF(C283="","",B282+0.1)</f>
        <v/>
      </c>
      <c r="C283" s="136"/>
      <c r="D283" s="136"/>
      <c r="E283" s="70" t="str">
        <f>IF(ISERROR(VLOOKUP(C283,#REF!,2,0)),"",VLOOKUP(C283,#REF!,2,0))</f>
        <v/>
      </c>
      <c r="F283" s="70"/>
      <c r="G283" s="70" t="str">
        <f>IF(ISERROR(VLOOKUP(C283,#REF!,4,0)),"",VLOOKUP(C283,#REF!,4,0))</f>
        <v/>
      </c>
      <c r="H283" s="70"/>
      <c r="I283" s="70">
        <f>IF(ISERROR(F283-H283),"",F283-H283)</f>
        <v>0</v>
      </c>
      <c r="J283" s="70"/>
      <c r="K283" s="70"/>
      <c r="L283" s="228"/>
      <c r="M283" s="228" t="str">
        <f>IF(ISERROR(VLOOKUP(L283,POA!$A$2:$C$25,3,0)),"",VLOOKUP(L283,POA!$A$2:$C$25,3,0))</f>
        <v/>
      </c>
      <c r="N283" s="73"/>
      <c r="O283" s="73" t="str">
        <f>IF(ISERROR(VLOOKUP(N283,POA!$A$2:$F$25,4,0)),"",VLOOKUP(N283,POA!$A$2:$F$25,4,0))</f>
        <v/>
      </c>
      <c r="P283" s="75" t="str">
        <f>IF(ISERROR(VLOOKUP(L283,POA!$A$2:$C$25,2,0)),"",VLOOKUP(L283,POA!$A$2:$C$25,2,0))</f>
        <v/>
      </c>
      <c r="Q283" s="82"/>
      <c r="R283" s="81" t="str">
        <f>IF(L283=0,"",IF(Q276&gt;=$R$9,"HABIL","NO HABIL"))</f>
        <v/>
      </c>
      <c r="S283" s="177"/>
      <c r="T283" s="81" t="str">
        <f t="shared" si="214"/>
        <v/>
      </c>
      <c r="U283" s="73" t="str">
        <f>IF(ISERROR(VLOOKUP(N283,POA!$A$2:$F$25,5,0)),"",VLOOKUP(N283,POA!$A$2:$F$25,5,0))</f>
        <v/>
      </c>
      <c r="V283" s="73"/>
      <c r="W283" s="81" t="str">
        <f t="shared" si="215"/>
        <v/>
      </c>
      <c r="X283" s="81"/>
      <c r="Y283" s="179">
        <f t="shared" si="219"/>
        <v>0</v>
      </c>
      <c r="Z283" s="146" t="str">
        <f t="shared" si="220"/>
        <v>MIPYME</v>
      </c>
      <c r="AA283" s="190"/>
      <c r="AB283" s="81" t="str">
        <f t="shared" si="216"/>
        <v/>
      </c>
      <c r="AC283" s="190"/>
      <c r="AD283" s="81" t="str">
        <f t="shared" si="217"/>
        <v/>
      </c>
      <c r="AE283" s="186"/>
    </row>
    <row r="284" spans="2:31" ht="18" hidden="1" customHeight="1" x14ac:dyDescent="0.15">
      <c r="B284" s="71" t="str">
        <f>IF(C284="","",B283+0.1)</f>
        <v/>
      </c>
      <c r="C284" s="136"/>
      <c r="D284" s="136"/>
      <c r="E284" s="70" t="str">
        <f>IF(ISERROR(VLOOKUP(C284,#REF!,2,0)),"",VLOOKUP(C284,#REF!,2,0))</f>
        <v/>
      </c>
      <c r="F284" s="70"/>
      <c r="G284" s="70" t="str">
        <f>IF(ISERROR(VLOOKUP(C284,#REF!,4,0)),"",VLOOKUP(C284,#REF!,4,0))</f>
        <v/>
      </c>
      <c r="H284" s="70"/>
      <c r="I284" s="70">
        <f>IF(ISERROR(F284-H284),"",F284-H284)</f>
        <v>0</v>
      </c>
      <c r="J284" s="70"/>
      <c r="K284" s="70"/>
      <c r="L284" s="228"/>
      <c r="M284" s="228" t="str">
        <f>IF(ISERROR(VLOOKUP(L284,POA!$A$2:$C$25,3,0)),"",VLOOKUP(L284,POA!$A$2:$C$25,3,0))</f>
        <v/>
      </c>
      <c r="N284" s="73"/>
      <c r="O284" s="73" t="str">
        <f>IF(ISERROR(VLOOKUP(N284,POA!$A$2:$F$25,4,0)),"",VLOOKUP(N284,POA!$A$2:$F$25,4,0))</f>
        <v/>
      </c>
      <c r="P284" s="75" t="str">
        <f>IF(ISERROR(VLOOKUP(L284,POA!$A$2:$C$25,2,0)),"",VLOOKUP(L284,POA!$A$2:$C$25,2,0))</f>
        <v/>
      </c>
      <c r="Q284" s="82"/>
      <c r="R284" s="81" t="str">
        <f>IF(L284=0,"",IF(Q276&gt;=$R$9,"HABIL","NO HABIL"))</f>
        <v/>
      </c>
      <c r="S284" s="177"/>
      <c r="T284" s="81" t="str">
        <f t="shared" si="214"/>
        <v/>
      </c>
      <c r="U284" s="73" t="str">
        <f>IF(ISERROR(VLOOKUP(N284,POA!$A$2:$F$25,5,0)),"",VLOOKUP(N284,POA!$A$2:$F$25,5,0))</f>
        <v/>
      </c>
      <c r="V284" s="73"/>
      <c r="W284" s="81" t="str">
        <f t="shared" si="215"/>
        <v/>
      </c>
      <c r="X284" s="81"/>
      <c r="Y284" s="179">
        <f t="shared" si="219"/>
        <v>0</v>
      </c>
      <c r="Z284" s="146" t="str">
        <f t="shared" si="220"/>
        <v>MIPYME</v>
      </c>
      <c r="AA284" s="190"/>
      <c r="AB284" s="81" t="str">
        <f t="shared" si="216"/>
        <v/>
      </c>
      <c r="AC284" s="190"/>
      <c r="AD284" s="81" t="str">
        <f t="shared" si="217"/>
        <v/>
      </c>
      <c r="AE284" s="183"/>
    </row>
    <row r="285" spans="2:31" ht="18" hidden="1" customHeight="1" x14ac:dyDescent="0.15">
      <c r="B285" s="71" t="str">
        <f>IF(C285="","",B284+0.1)</f>
        <v/>
      </c>
      <c r="C285" s="136"/>
      <c r="D285" s="136"/>
      <c r="E285" s="70" t="str">
        <f>IF(ISERROR(VLOOKUP(C285,#REF!,2,0)),"",VLOOKUP(C285,#REF!,2,0))</f>
        <v/>
      </c>
      <c r="F285" s="70"/>
      <c r="G285" s="70" t="str">
        <f>IF(ISERROR(VLOOKUP(C285,#REF!,4,0)),"",VLOOKUP(C285,#REF!,4,0))</f>
        <v/>
      </c>
      <c r="H285" s="70"/>
      <c r="I285" s="70">
        <f>IF(ISERROR(F285-H285),"",F285-H285)</f>
        <v>0</v>
      </c>
      <c r="J285" s="70"/>
      <c r="K285" s="70"/>
      <c r="L285" s="228"/>
      <c r="M285" s="228" t="str">
        <f>IF(ISERROR(VLOOKUP(L285,POA!$A$2:$C$25,3,0)),"",VLOOKUP(L285,POA!$A$2:$C$25,3,0))</f>
        <v/>
      </c>
      <c r="N285" s="73"/>
      <c r="O285" s="73" t="str">
        <f>IF(ISERROR(VLOOKUP(N285,POA!$A$2:$F$25,4,0)),"",VLOOKUP(N285,POA!$A$2:$F$25,4,0))</f>
        <v/>
      </c>
      <c r="P285" s="75" t="str">
        <f>IF(ISERROR(VLOOKUP(L285,POA!$A$2:$C$25,2,0)),"",VLOOKUP(L285,POA!$A$2:$C$25,2,0))</f>
        <v/>
      </c>
      <c r="Q285" s="82"/>
      <c r="R285" s="81" t="str">
        <f>IF(L285=0,"",IF(Q276&gt;=$R$9,"HABIL","NO HABIL"))</f>
        <v/>
      </c>
      <c r="S285" s="177"/>
      <c r="T285" s="81" t="str">
        <f t="shared" si="214"/>
        <v/>
      </c>
      <c r="U285" s="73" t="str">
        <f>IF(ISERROR(VLOOKUP(N285,POA!$A$2:$F$25,5,0)),"",VLOOKUP(N285,POA!$A$2:$F$25,5,0))</f>
        <v/>
      </c>
      <c r="V285" s="73"/>
      <c r="W285" s="81" t="str">
        <f t="shared" si="215"/>
        <v/>
      </c>
      <c r="X285" s="81"/>
      <c r="Y285" s="179">
        <f t="shared" si="219"/>
        <v>0</v>
      </c>
      <c r="Z285" s="146" t="str">
        <f t="shared" si="220"/>
        <v>MIPYME</v>
      </c>
      <c r="AA285" s="190"/>
      <c r="AB285" s="81" t="str">
        <f t="shared" si="216"/>
        <v/>
      </c>
      <c r="AC285" s="190"/>
      <c r="AD285" s="81" t="str">
        <f t="shared" si="217"/>
        <v/>
      </c>
      <c r="AE285" s="183"/>
    </row>
    <row r="286" spans="2:31" ht="18" hidden="1" customHeight="1" thickBot="1" x14ac:dyDescent="0.2">
      <c r="B286" s="111" t="str">
        <f>IF(C286="","",B285+0.1)</f>
        <v/>
      </c>
      <c r="C286" s="137"/>
      <c r="D286" s="137"/>
      <c r="E286" s="74" t="str">
        <f>IF(ISERROR(VLOOKUP(C286,#REF!,2,0)),"",VLOOKUP(C286,#REF!,2,0))</f>
        <v/>
      </c>
      <c r="F286" s="74"/>
      <c r="G286" s="74" t="str">
        <f>IF(ISERROR(VLOOKUP(C286,#REF!,4,0)),"",VLOOKUP(C286,#REF!,4,0))</f>
        <v/>
      </c>
      <c r="H286" s="74"/>
      <c r="I286" s="74">
        <f>IF(ISERROR(F286-H286),"",F286-H286)</f>
        <v>0</v>
      </c>
      <c r="J286" s="74"/>
      <c r="K286" s="74"/>
      <c r="L286" s="229"/>
      <c r="M286" s="229" t="str">
        <f>IF(ISERROR(VLOOKUP(L286,POA!$A$2:$C$25,3,0)),"",VLOOKUP(L286,POA!$A$2:$C$25,3,0))</f>
        <v/>
      </c>
      <c r="N286" s="88"/>
      <c r="O286" s="88" t="str">
        <f>IF(ISERROR(VLOOKUP(N286,POA!$A$2:$F$25,4,0)),"",VLOOKUP(N286,POA!$A$2:$F$25,4,0))</f>
        <v/>
      </c>
      <c r="P286" s="80" t="str">
        <f>IF(ISERROR(VLOOKUP(L286,POA!$A$2:$C$25,2,0)),"",VLOOKUP(L286,POA!$A$2:$C$25,2,0))</f>
        <v/>
      </c>
      <c r="Q286" s="90"/>
      <c r="R286" s="89" t="str">
        <f>IF(L286=0,"",IF(Q276&gt;=$R$9,"HABIL","NO HABIL"))</f>
        <v/>
      </c>
      <c r="S286" s="178"/>
      <c r="T286" s="89" t="str">
        <f t="shared" si="214"/>
        <v/>
      </c>
      <c r="U286" s="88" t="str">
        <f>IF(ISERROR(VLOOKUP(N286,POA!$A$2:$F$25,5,0)),"",VLOOKUP(N286,POA!$A$2:$F$25,5,0))</f>
        <v/>
      </c>
      <c r="V286" s="88"/>
      <c r="W286" s="89" t="str">
        <f t="shared" si="215"/>
        <v/>
      </c>
      <c r="X286" s="89"/>
      <c r="Y286" s="181">
        <f>IF(ISERROR(F286/$Z$9),"",F286/$Z$9)</f>
        <v>0</v>
      </c>
      <c r="Z286" s="147" t="str">
        <f t="shared" si="220"/>
        <v>MIPYME</v>
      </c>
      <c r="AA286" s="191"/>
      <c r="AB286" s="89" t="str">
        <f t="shared" si="216"/>
        <v/>
      </c>
      <c r="AC286" s="191"/>
      <c r="AD286" s="89" t="str">
        <f t="shared" si="217"/>
        <v/>
      </c>
      <c r="AE286" s="184"/>
    </row>
    <row r="287" spans="2:31" ht="18" customHeight="1" x14ac:dyDescent="0.15">
      <c r="B287" s="83">
        <v>26</v>
      </c>
      <c r="C287" s="84" t="s">
        <v>725</v>
      </c>
      <c r="D287" s="135">
        <f>IF(SUM(D288:D297)=0,"",SUM(D288:D297))</f>
        <v>1</v>
      </c>
      <c r="E287" s="85">
        <f>SUM(E288:E297)</f>
        <v>10216818057</v>
      </c>
      <c r="F287" s="85">
        <f>SUM(F288:F297)</f>
        <v>13038150450</v>
      </c>
      <c r="G287" s="85">
        <f>SUM(G288:G297)</f>
        <v>919723954</v>
      </c>
      <c r="H287" s="85">
        <f>SUM(H288:H297)</f>
        <v>5519655475</v>
      </c>
      <c r="I287" s="85">
        <f>+F287-H287</f>
        <v>7518494975</v>
      </c>
      <c r="J287" s="85">
        <f>SUM(J288:J297)</f>
        <v>1371572565</v>
      </c>
      <c r="K287" s="85">
        <f>SUM(K288:K297)</f>
        <v>138561805</v>
      </c>
      <c r="L287" s="78">
        <v>1</v>
      </c>
      <c r="M287" s="78">
        <f>IF(ISERROR(VLOOKUP(L287,POA!$A$2:$C$25,3,0)),"",VLOOKUP(L287,POA!$A$2:$C$25,3,0))</f>
        <v>3</v>
      </c>
      <c r="N287" s="138" t="s">
        <v>229</v>
      </c>
      <c r="O287" s="78">
        <f>+SUM(O288:O297)</f>
        <v>0</v>
      </c>
      <c r="P287" s="79">
        <f>IF(ISERROR(VLOOKUP(L287,POA!$A$2:$C$25,2,0)),"",VLOOKUP(L287,POA!$A$2:$C$25,2,0))</f>
        <v>4167150295</v>
      </c>
      <c r="Q287" s="85">
        <f>SUM(E287/G287)</f>
        <v>11.108570144950253</v>
      </c>
      <c r="R287" s="86" t="str">
        <f>IF(Q287=0,"",IF(Q287&gt;=$R$9,"HABIL","NO HABIL"))</f>
        <v>HABIL</v>
      </c>
      <c r="S287" s="176">
        <f>SUM(H287/F287)</f>
        <v>0.42334650886008146</v>
      </c>
      <c r="T287" s="86" t="str">
        <f>IF(S287=0,"",IF(S287&lt;=$T$9,"HABIL","NO HABIL"))</f>
        <v>HABIL</v>
      </c>
      <c r="U287" s="78">
        <f>+SUM(U288:U297)</f>
        <v>0</v>
      </c>
      <c r="V287" s="87">
        <f>SUM(J287/K287)</f>
        <v>9.8986337901703862</v>
      </c>
      <c r="W287" s="86" t="str">
        <f>IF(V287=0,"",IF(V287&gt;=$W$9,"HABIL","NO HABIL"))</f>
        <v>HABIL</v>
      </c>
      <c r="X287" s="86" t="str">
        <f>IF(R287=0,"",IF(R287="NO HABIL","NO HABIL",IF(T287="NO HABIL","NO HABIL",IF(W287="NO HABIL","NO HABIL",IF(W287="NO HABIL","NO HABIL","HABIL")))))</f>
        <v>HABIL</v>
      </c>
      <c r="Y287" s="180"/>
      <c r="Z287" s="145"/>
      <c r="AA287" s="176">
        <f>SUM(J287/I287)</f>
        <v>0.18242647891109351</v>
      </c>
      <c r="AB287" s="86" t="str">
        <f>IF(AA287=0,"",IF(AA287&gt;=$AB$9,"HABIL","NO HABIL"))</f>
        <v>HABIL</v>
      </c>
      <c r="AC287" s="176">
        <f>SUM(J287/F287)</f>
        <v>0.10519686594044479</v>
      </c>
      <c r="AD287" s="86" t="str">
        <f>IF(AC287=0,"",IF(AC287&gt;=$AD$9,"HABIL","NO HABIL"))</f>
        <v>HABIL</v>
      </c>
      <c r="AE287" s="182" t="str">
        <f>IF(AB287=0,"",IF(AB287="NO HABIL","NO HABIL",IF(AD287="NO HABIL","NO HABIL",IF(AD287="NO HABIL","NO HABIL","HABIL"))))</f>
        <v>HABIL</v>
      </c>
    </row>
    <row r="288" spans="2:31" ht="18" customHeight="1" x14ac:dyDescent="0.15">
      <c r="B288" s="71">
        <f t="shared" ref="B288:B293" si="221">IF(C288="","",B287+0.1)</f>
        <v>26.1</v>
      </c>
      <c r="C288" s="72" t="s">
        <v>726</v>
      </c>
      <c r="D288" s="136">
        <v>0.34</v>
      </c>
      <c r="E288" s="70">
        <v>517223834</v>
      </c>
      <c r="F288" s="70">
        <v>966611679</v>
      </c>
      <c r="G288" s="70">
        <v>14757283</v>
      </c>
      <c r="H288" s="70">
        <v>239757283</v>
      </c>
      <c r="I288" s="70">
        <f t="shared" ref="I288:I293" si="222">IF(ISERROR(F288-H288),"",F288-H288)</f>
        <v>726854396</v>
      </c>
      <c r="J288" s="70">
        <v>16527156</v>
      </c>
      <c r="K288" s="70">
        <v>845200</v>
      </c>
      <c r="L288" s="230"/>
      <c r="M288" s="230" t="str">
        <f>IF(ISERROR(VLOOKUP(L288,POA!$A$2:$C$25,3,0)),"",VLOOKUP(L288,POA!$A$2:$C$25,3,0))</f>
        <v/>
      </c>
      <c r="N288" s="73" t="s">
        <v>229</v>
      </c>
      <c r="O288" s="73" t="str">
        <f>IF(ISERROR(VLOOKUP(N288,POA!$A$2:$F$25,4,0)),"",VLOOKUP(N288,POA!$A$2:$F$25,4,0))</f>
        <v/>
      </c>
      <c r="P288" s="75" t="str">
        <f>IF(ISERROR(VLOOKUP(L288,POA!$A$2:$C$25,2,0)),"",VLOOKUP(L288,POA!$A$2:$C$25,2,0))</f>
        <v/>
      </c>
      <c r="Q288" s="82"/>
      <c r="R288" s="81" t="str">
        <f>IF(Q288=0,"",IF(Q287&gt;=$R$9,"HABIL","NO HABIL"))</f>
        <v/>
      </c>
      <c r="S288" s="177"/>
      <c r="T288" s="81" t="str">
        <f t="shared" ref="T288:T297" si="223">IF(S288=0,"",IF(S288&lt;=$T$9,"HABIL","NO HABIL"))</f>
        <v/>
      </c>
      <c r="U288" s="73" t="str">
        <f>IF(ISERROR(VLOOKUP(N288,POA!$A$2:$F$25,5,0)),"",VLOOKUP(N288,POA!$A$2:$F$25,5,0))</f>
        <v/>
      </c>
      <c r="V288" s="73"/>
      <c r="W288" s="81" t="str">
        <f t="shared" ref="W288:W297" si="224">IF(V288=0,"",IF(V288&gt;=$W$9,"HABIL","NO HABIL"))</f>
        <v/>
      </c>
      <c r="X288" s="81"/>
      <c r="Y288" s="179">
        <f>IF(ISERROR(F288/$Z$9),"",F288/$Z$9)</f>
        <v>1705.6849814716782</v>
      </c>
      <c r="Z288" s="146" t="str">
        <f>+IF(Y288&lt;$Z$10,"MIPYME","NO CUMPLE")</f>
        <v>MIPYME</v>
      </c>
      <c r="AA288" s="190"/>
      <c r="AB288" s="81" t="str">
        <f t="shared" ref="AB288:AB297" si="225">IF(AA288=0,"",IF(AA288&gt;=$AB$9,"HABIL","NO HABIL"))</f>
        <v/>
      </c>
      <c r="AC288" s="190"/>
      <c r="AD288" s="81" t="str">
        <f t="shared" ref="AD288:AD297" si="226">IF(AC288=0,"",IF(AC288&gt;=$AD$9,"HABIL","NO HABIL"))</f>
        <v/>
      </c>
      <c r="AE288" s="185"/>
    </row>
    <row r="289" spans="2:31" ht="18" customHeight="1" x14ac:dyDescent="0.15">
      <c r="B289" s="71">
        <f t="shared" si="221"/>
        <v>26.200000000000003</v>
      </c>
      <c r="C289" s="136" t="s">
        <v>727</v>
      </c>
      <c r="D289" s="136">
        <v>0.33</v>
      </c>
      <c r="E289" s="70">
        <v>7919607295</v>
      </c>
      <c r="F289" s="70">
        <v>9840759163</v>
      </c>
      <c r="G289" s="70">
        <v>880018349</v>
      </c>
      <c r="H289" s="70">
        <v>4846382410</v>
      </c>
      <c r="I289" s="70">
        <f t="shared" si="222"/>
        <v>4994376753</v>
      </c>
      <c r="J289" s="70">
        <v>991045409</v>
      </c>
      <c r="K289" s="70">
        <v>133716605</v>
      </c>
      <c r="L289" s="228"/>
      <c r="M289" s="228" t="str">
        <f>IF(ISERROR(VLOOKUP(L289,POA!$A$2:$C$25,3,0)),"",VLOOKUP(L289,POA!$A$2:$C$25,3,0))</f>
        <v/>
      </c>
      <c r="N289" s="73" t="s">
        <v>229</v>
      </c>
      <c r="O289" s="73" t="str">
        <f>IF(ISERROR(VLOOKUP(N289,POA!$A$2:$F$25,4,0)),"",VLOOKUP(N289,POA!$A$2:$F$25,4,0))</f>
        <v/>
      </c>
      <c r="P289" s="75" t="str">
        <f>IF(ISERROR(VLOOKUP(L289,POA!$A$2:$C$25,2,0)),"",VLOOKUP(L289,POA!$A$2:$C$25,2,0))</f>
        <v/>
      </c>
      <c r="Q289" s="82"/>
      <c r="R289" s="81" t="str">
        <f>IF(Q289=0,"",IF(Q287&gt;=$R$9,"HABIL","NO HABIL"))</f>
        <v/>
      </c>
      <c r="S289" s="177"/>
      <c r="T289" s="81" t="str">
        <f t="shared" si="223"/>
        <v/>
      </c>
      <c r="U289" s="73" t="str">
        <f>IF(ISERROR(VLOOKUP(N289,POA!$A$2:$F$25,5,0)),"",VLOOKUP(N289,POA!$A$2:$F$25,5,0))</f>
        <v/>
      </c>
      <c r="V289" s="73"/>
      <c r="W289" s="81" t="str">
        <f t="shared" si="224"/>
        <v/>
      </c>
      <c r="X289" s="81"/>
      <c r="Y289" s="179">
        <f t="shared" ref="Y289:Y296" si="227">IF(ISERROR(F289/$Z$9),"",F289/$Z$9)</f>
        <v>17365.024109758251</v>
      </c>
      <c r="Z289" s="146" t="str">
        <f t="shared" ref="Z289:Z297" si="228">+IF(Y289&lt;$Z$10,"MIPYME","NO CUMPLE")</f>
        <v>MIPYME</v>
      </c>
      <c r="AA289" s="190"/>
      <c r="AB289" s="81" t="str">
        <f t="shared" si="225"/>
        <v/>
      </c>
      <c r="AC289" s="190"/>
      <c r="AD289" s="81" t="str">
        <f t="shared" si="226"/>
        <v/>
      </c>
      <c r="AE289" s="186"/>
    </row>
    <row r="290" spans="2:31" ht="18" customHeight="1" x14ac:dyDescent="0.15">
      <c r="B290" s="71">
        <f t="shared" si="221"/>
        <v>26.300000000000004</v>
      </c>
      <c r="C290" s="136" t="s">
        <v>728</v>
      </c>
      <c r="D290" s="136">
        <v>0.33</v>
      </c>
      <c r="E290" s="70">
        <v>1779986928</v>
      </c>
      <c r="F290" s="70">
        <v>2230779608</v>
      </c>
      <c r="G290" s="70">
        <v>24948322</v>
      </c>
      <c r="H290" s="70">
        <v>433515782</v>
      </c>
      <c r="I290" s="70">
        <f t="shared" si="222"/>
        <v>1797263826</v>
      </c>
      <c r="J290" s="70">
        <v>364000000</v>
      </c>
      <c r="K290" s="70">
        <v>4000000</v>
      </c>
      <c r="L290" s="228"/>
      <c r="M290" s="228" t="str">
        <f>IF(ISERROR(VLOOKUP(L290,POA!$A$2:$C$25,3,0)),"",VLOOKUP(L290,POA!$A$2:$C$25,3,0))</f>
        <v/>
      </c>
      <c r="N290" s="73"/>
      <c r="O290" s="73" t="str">
        <f>IF(ISERROR(VLOOKUP(N290,POA!$A$2:$F$25,4,0)),"",VLOOKUP(N290,POA!$A$2:$F$25,4,0))</f>
        <v/>
      </c>
      <c r="P290" s="75" t="str">
        <f>IF(ISERROR(VLOOKUP(L290,POA!$A$2:$C$25,2,0)),"",VLOOKUP(L290,POA!$A$2:$C$25,2,0))</f>
        <v/>
      </c>
      <c r="Q290" s="82"/>
      <c r="R290" s="81" t="str">
        <f>IF(Q290=0,"",IF(Q287&gt;=$R$9,"HABIL","NO HABIL"))</f>
        <v/>
      </c>
      <c r="S290" s="177"/>
      <c r="T290" s="81" t="str">
        <f t="shared" si="223"/>
        <v/>
      </c>
      <c r="U290" s="73" t="str">
        <f>IF(ISERROR(VLOOKUP(N290,POA!$A$2:$F$25,5,0)),"",VLOOKUP(N290,POA!$A$2:$F$25,5,0))</f>
        <v/>
      </c>
      <c r="V290" s="73"/>
      <c r="W290" s="81" t="str">
        <f t="shared" si="224"/>
        <v/>
      </c>
      <c r="X290" s="81"/>
      <c r="Y290" s="179">
        <f t="shared" si="227"/>
        <v>3936.4383412740426</v>
      </c>
      <c r="Z290" s="146" t="str">
        <f t="shared" si="228"/>
        <v>MIPYME</v>
      </c>
      <c r="AA290" s="190"/>
      <c r="AB290" s="81" t="str">
        <f t="shared" si="225"/>
        <v/>
      </c>
      <c r="AC290" s="190"/>
      <c r="AD290" s="81" t="str">
        <f t="shared" si="226"/>
        <v/>
      </c>
      <c r="AE290" s="186"/>
    </row>
    <row r="291" spans="2:31" ht="18" customHeight="1" thickBot="1" x14ac:dyDescent="0.2">
      <c r="B291" s="71" t="str">
        <f t="shared" si="221"/>
        <v/>
      </c>
      <c r="C291" s="136"/>
      <c r="D291" s="136"/>
      <c r="E291" s="70" t="str">
        <f>IF(ISERROR(VLOOKUP(C291,#REF!,2,0)),"",VLOOKUP(C291,#REF!,2,0))</f>
        <v/>
      </c>
      <c r="F291" s="70"/>
      <c r="G291" s="70" t="str">
        <f>IF(ISERROR(VLOOKUP(C291,#REF!,4,0)),"",VLOOKUP(C291,#REF!,4,0))</f>
        <v/>
      </c>
      <c r="H291" s="70"/>
      <c r="I291" s="70">
        <f t="shared" si="222"/>
        <v>0</v>
      </c>
      <c r="J291" s="70"/>
      <c r="K291" s="70"/>
      <c r="L291" s="228"/>
      <c r="M291" s="228" t="str">
        <f>IF(ISERROR(VLOOKUP(L291,POA!$A$2:$C$25,3,0)),"",VLOOKUP(L291,POA!$A$2:$C$25,3,0))</f>
        <v/>
      </c>
      <c r="N291" s="73"/>
      <c r="O291" s="73" t="str">
        <f>IF(ISERROR(VLOOKUP(N291,POA!$A$2:$F$25,4,0)),"",VLOOKUP(N291,POA!$A$2:$F$25,4,0))</f>
        <v/>
      </c>
      <c r="P291" s="75" t="str">
        <f>IF(ISERROR(VLOOKUP(L291,POA!$A$2:$C$25,2,0)),"",VLOOKUP(L291,POA!$A$2:$C$25,2,0))</f>
        <v/>
      </c>
      <c r="Q291" s="82"/>
      <c r="R291" s="81" t="str">
        <f>IF(L291=0,"",IF(Q287&gt;=$R$9,"HABIL","NO HABIL"))</f>
        <v/>
      </c>
      <c r="S291" s="177"/>
      <c r="T291" s="81" t="str">
        <f t="shared" si="223"/>
        <v/>
      </c>
      <c r="U291" s="73" t="str">
        <f>IF(ISERROR(VLOOKUP(N291,POA!$A$2:$F$25,5,0)),"",VLOOKUP(N291,POA!$A$2:$F$25,5,0))</f>
        <v/>
      </c>
      <c r="V291" s="73"/>
      <c r="W291" s="81" t="str">
        <f t="shared" si="224"/>
        <v/>
      </c>
      <c r="X291" s="81"/>
      <c r="Y291" s="179">
        <f t="shared" si="227"/>
        <v>0</v>
      </c>
      <c r="Z291" s="146" t="str">
        <f t="shared" si="228"/>
        <v>MIPYME</v>
      </c>
      <c r="AA291" s="190"/>
      <c r="AB291" s="81" t="str">
        <f t="shared" si="225"/>
        <v/>
      </c>
      <c r="AC291" s="190"/>
      <c r="AD291" s="81" t="str">
        <f t="shared" si="226"/>
        <v/>
      </c>
      <c r="AE291" s="186"/>
    </row>
    <row r="292" spans="2:31" ht="18" hidden="1" customHeight="1" x14ac:dyDescent="0.15">
      <c r="B292" s="71" t="str">
        <f t="shared" si="221"/>
        <v/>
      </c>
      <c r="C292" s="136"/>
      <c r="D292" s="136"/>
      <c r="E292" s="70" t="str">
        <f>IF(ISERROR(VLOOKUP(C292,#REF!,2,0)),"",VLOOKUP(C292,#REF!,2,0))</f>
        <v/>
      </c>
      <c r="F292" s="70"/>
      <c r="G292" s="70" t="str">
        <f>IF(ISERROR(VLOOKUP(C292,#REF!,4,0)),"",VLOOKUP(C292,#REF!,4,0))</f>
        <v/>
      </c>
      <c r="H292" s="70"/>
      <c r="I292" s="70">
        <f t="shared" si="222"/>
        <v>0</v>
      </c>
      <c r="J292" s="70"/>
      <c r="K292" s="70"/>
      <c r="L292" s="228"/>
      <c r="M292" s="228" t="str">
        <f>IF(ISERROR(VLOOKUP(L292,POA!$A$2:$C$25,3,0)),"",VLOOKUP(L292,POA!$A$2:$C$25,3,0))</f>
        <v/>
      </c>
      <c r="N292" s="73"/>
      <c r="O292" s="73" t="str">
        <f>IF(ISERROR(VLOOKUP(N292,POA!$A$2:$F$25,4,0)),"",VLOOKUP(N292,POA!$A$2:$F$25,4,0))</f>
        <v/>
      </c>
      <c r="P292" s="75" t="str">
        <f>IF(ISERROR(VLOOKUP(L292,POA!$A$2:$C$25,2,0)),"",VLOOKUP(L292,POA!$A$2:$C$25,2,0))</f>
        <v/>
      </c>
      <c r="Q292" s="82"/>
      <c r="R292" s="81" t="str">
        <f>IF(L292=0,"",IF(Q287&gt;=$R$9,"HABIL","NO HABIL"))</f>
        <v/>
      </c>
      <c r="S292" s="177"/>
      <c r="T292" s="81" t="str">
        <f t="shared" si="223"/>
        <v/>
      </c>
      <c r="U292" s="73" t="str">
        <f>IF(ISERROR(VLOOKUP(N292,POA!$A$2:$F$25,5,0)),"",VLOOKUP(N292,POA!$A$2:$F$25,5,0))</f>
        <v/>
      </c>
      <c r="V292" s="73"/>
      <c r="W292" s="81" t="str">
        <f t="shared" si="224"/>
        <v/>
      </c>
      <c r="X292" s="81"/>
      <c r="Y292" s="179">
        <f t="shared" si="227"/>
        <v>0</v>
      </c>
      <c r="Z292" s="146" t="str">
        <f t="shared" si="228"/>
        <v>MIPYME</v>
      </c>
      <c r="AA292" s="190"/>
      <c r="AB292" s="81" t="str">
        <f t="shared" si="225"/>
        <v/>
      </c>
      <c r="AC292" s="190"/>
      <c r="AD292" s="81" t="str">
        <f t="shared" si="226"/>
        <v/>
      </c>
      <c r="AE292" s="183"/>
    </row>
    <row r="293" spans="2:31" ht="18" hidden="1" customHeight="1" x14ac:dyDescent="0.15">
      <c r="B293" s="71" t="str">
        <f t="shared" si="221"/>
        <v/>
      </c>
      <c r="C293" s="136"/>
      <c r="D293" s="136"/>
      <c r="E293" s="70" t="str">
        <f>IF(ISERROR(VLOOKUP(C293,#REF!,2,0)),"",VLOOKUP(C293,#REF!,2,0))</f>
        <v/>
      </c>
      <c r="F293" s="70"/>
      <c r="G293" s="70" t="str">
        <f>IF(ISERROR(VLOOKUP(C293,#REF!,4,0)),"",VLOOKUP(C293,#REF!,4,0))</f>
        <v/>
      </c>
      <c r="H293" s="70"/>
      <c r="I293" s="70">
        <f t="shared" si="222"/>
        <v>0</v>
      </c>
      <c r="J293" s="70"/>
      <c r="K293" s="70"/>
      <c r="L293" s="228"/>
      <c r="M293" s="228" t="str">
        <f>IF(ISERROR(VLOOKUP(L293,POA!$A$2:$C$25,3,0)),"",VLOOKUP(L293,POA!$A$2:$C$25,3,0))</f>
        <v/>
      </c>
      <c r="N293" s="73"/>
      <c r="O293" s="73" t="str">
        <f>IF(ISERROR(VLOOKUP(N293,POA!$A$2:$F$25,4,0)),"",VLOOKUP(N293,POA!$A$2:$F$25,4,0))</f>
        <v/>
      </c>
      <c r="P293" s="75" t="str">
        <f>IF(ISERROR(VLOOKUP(L293,POA!$A$2:$C$25,2,0)),"",VLOOKUP(L293,POA!$A$2:$C$25,2,0))</f>
        <v/>
      </c>
      <c r="Q293" s="82"/>
      <c r="R293" s="81" t="str">
        <f>IF(L293=0,"",IF(Q287&gt;=$R$9,"HABIL","NO HABIL"))</f>
        <v/>
      </c>
      <c r="S293" s="177"/>
      <c r="T293" s="81" t="str">
        <f t="shared" si="223"/>
        <v/>
      </c>
      <c r="U293" s="73" t="str">
        <f>IF(ISERROR(VLOOKUP(N293,POA!$A$2:$F$25,5,0)),"",VLOOKUP(N293,POA!$A$2:$F$25,5,0))</f>
        <v/>
      </c>
      <c r="V293" s="73"/>
      <c r="W293" s="81" t="str">
        <f t="shared" si="224"/>
        <v/>
      </c>
      <c r="X293" s="81"/>
      <c r="Y293" s="179">
        <f t="shared" si="227"/>
        <v>0</v>
      </c>
      <c r="Z293" s="146" t="str">
        <f t="shared" si="228"/>
        <v>MIPYME</v>
      </c>
      <c r="AA293" s="190"/>
      <c r="AB293" s="81" t="str">
        <f t="shared" si="225"/>
        <v/>
      </c>
      <c r="AC293" s="190"/>
      <c r="AD293" s="81" t="str">
        <f t="shared" si="226"/>
        <v/>
      </c>
      <c r="AE293" s="186"/>
    </row>
    <row r="294" spans="2:31" ht="18" hidden="1" customHeight="1" x14ac:dyDescent="0.15">
      <c r="B294" s="71" t="str">
        <f>IF(C294="","",B293+0.1)</f>
        <v/>
      </c>
      <c r="C294" s="136"/>
      <c r="D294" s="136"/>
      <c r="E294" s="70" t="str">
        <f>IF(ISERROR(VLOOKUP(C294,#REF!,2,0)),"",VLOOKUP(C294,#REF!,2,0))</f>
        <v/>
      </c>
      <c r="F294" s="70"/>
      <c r="G294" s="70" t="str">
        <f>IF(ISERROR(VLOOKUP(C294,#REF!,4,0)),"",VLOOKUP(C294,#REF!,4,0))</f>
        <v/>
      </c>
      <c r="H294" s="70"/>
      <c r="I294" s="70">
        <f>IF(ISERROR(F294-H294),"",F294-H294)</f>
        <v>0</v>
      </c>
      <c r="J294" s="70"/>
      <c r="K294" s="70"/>
      <c r="L294" s="228"/>
      <c r="M294" s="228" t="str">
        <f>IF(ISERROR(VLOOKUP(L294,POA!$A$2:$C$25,3,0)),"",VLOOKUP(L294,POA!$A$2:$C$25,3,0))</f>
        <v/>
      </c>
      <c r="N294" s="73"/>
      <c r="O294" s="73" t="str">
        <f>IF(ISERROR(VLOOKUP(N294,POA!$A$2:$F$25,4,0)),"",VLOOKUP(N294,POA!$A$2:$F$25,4,0))</f>
        <v/>
      </c>
      <c r="P294" s="75" t="str">
        <f>IF(ISERROR(VLOOKUP(L294,POA!$A$2:$C$25,2,0)),"",VLOOKUP(L294,POA!$A$2:$C$25,2,0))</f>
        <v/>
      </c>
      <c r="Q294" s="82"/>
      <c r="R294" s="81" t="str">
        <f>IF(L294=0,"",IF(Q287&gt;=$R$9,"HABIL","NO HABIL"))</f>
        <v/>
      </c>
      <c r="S294" s="177"/>
      <c r="T294" s="81" t="str">
        <f t="shared" si="223"/>
        <v/>
      </c>
      <c r="U294" s="73" t="str">
        <f>IF(ISERROR(VLOOKUP(N294,POA!$A$2:$F$25,5,0)),"",VLOOKUP(N294,POA!$A$2:$F$25,5,0))</f>
        <v/>
      </c>
      <c r="V294" s="73"/>
      <c r="W294" s="81" t="str">
        <f t="shared" si="224"/>
        <v/>
      </c>
      <c r="X294" s="81"/>
      <c r="Y294" s="179">
        <f t="shared" si="227"/>
        <v>0</v>
      </c>
      <c r="Z294" s="146" t="str">
        <f t="shared" si="228"/>
        <v>MIPYME</v>
      </c>
      <c r="AA294" s="190"/>
      <c r="AB294" s="81" t="str">
        <f t="shared" si="225"/>
        <v/>
      </c>
      <c r="AC294" s="190"/>
      <c r="AD294" s="81" t="str">
        <f t="shared" si="226"/>
        <v/>
      </c>
      <c r="AE294" s="186"/>
    </row>
    <row r="295" spans="2:31" ht="18" hidden="1" customHeight="1" x14ac:dyDescent="0.15">
      <c r="B295" s="71" t="str">
        <f>IF(C295="","",B294+0.1)</f>
        <v/>
      </c>
      <c r="C295" s="136"/>
      <c r="D295" s="136"/>
      <c r="E295" s="70" t="str">
        <f>IF(ISERROR(VLOOKUP(C295,#REF!,2,0)),"",VLOOKUP(C295,#REF!,2,0))</f>
        <v/>
      </c>
      <c r="F295" s="70"/>
      <c r="G295" s="70" t="str">
        <f>IF(ISERROR(VLOOKUP(C295,#REF!,4,0)),"",VLOOKUP(C295,#REF!,4,0))</f>
        <v/>
      </c>
      <c r="H295" s="70"/>
      <c r="I295" s="70">
        <f>IF(ISERROR(F295-H295),"",F295-H295)</f>
        <v>0</v>
      </c>
      <c r="J295" s="70"/>
      <c r="K295" s="70"/>
      <c r="L295" s="228"/>
      <c r="M295" s="228" t="str">
        <f>IF(ISERROR(VLOOKUP(L295,POA!$A$2:$C$25,3,0)),"",VLOOKUP(L295,POA!$A$2:$C$25,3,0))</f>
        <v/>
      </c>
      <c r="N295" s="73"/>
      <c r="O295" s="73" t="str">
        <f>IF(ISERROR(VLOOKUP(N295,POA!$A$2:$F$25,4,0)),"",VLOOKUP(N295,POA!$A$2:$F$25,4,0))</f>
        <v/>
      </c>
      <c r="P295" s="75" t="str">
        <f>IF(ISERROR(VLOOKUP(L295,POA!$A$2:$C$25,2,0)),"",VLOOKUP(L295,POA!$A$2:$C$25,2,0))</f>
        <v/>
      </c>
      <c r="Q295" s="82"/>
      <c r="R295" s="81" t="str">
        <f>IF(L295=0,"",IF(Q287&gt;=$R$9,"HABIL","NO HABIL"))</f>
        <v/>
      </c>
      <c r="S295" s="177"/>
      <c r="T295" s="81" t="str">
        <f t="shared" si="223"/>
        <v/>
      </c>
      <c r="U295" s="73" t="str">
        <f>IF(ISERROR(VLOOKUP(N295,POA!$A$2:$F$25,5,0)),"",VLOOKUP(N295,POA!$A$2:$F$25,5,0))</f>
        <v/>
      </c>
      <c r="V295" s="73"/>
      <c r="W295" s="81" t="str">
        <f t="shared" si="224"/>
        <v/>
      </c>
      <c r="X295" s="81"/>
      <c r="Y295" s="179">
        <f t="shared" si="227"/>
        <v>0</v>
      </c>
      <c r="Z295" s="146" t="str">
        <f t="shared" si="228"/>
        <v>MIPYME</v>
      </c>
      <c r="AA295" s="190"/>
      <c r="AB295" s="81" t="str">
        <f t="shared" si="225"/>
        <v/>
      </c>
      <c r="AC295" s="190"/>
      <c r="AD295" s="81" t="str">
        <f t="shared" si="226"/>
        <v/>
      </c>
      <c r="AE295" s="183"/>
    </row>
    <row r="296" spans="2:31" ht="18" hidden="1" customHeight="1" x14ac:dyDescent="0.15">
      <c r="B296" s="71" t="str">
        <f>IF(C296="","",B295+0.1)</f>
        <v/>
      </c>
      <c r="C296" s="136"/>
      <c r="D296" s="136"/>
      <c r="E296" s="70" t="str">
        <f>IF(ISERROR(VLOOKUP(C296,#REF!,2,0)),"",VLOOKUP(C296,#REF!,2,0))</f>
        <v/>
      </c>
      <c r="F296" s="70"/>
      <c r="G296" s="70" t="str">
        <f>IF(ISERROR(VLOOKUP(C296,#REF!,4,0)),"",VLOOKUP(C296,#REF!,4,0))</f>
        <v/>
      </c>
      <c r="H296" s="70"/>
      <c r="I296" s="70">
        <f>IF(ISERROR(F296-H296),"",F296-H296)</f>
        <v>0</v>
      </c>
      <c r="J296" s="70"/>
      <c r="K296" s="70"/>
      <c r="L296" s="228"/>
      <c r="M296" s="228" t="str">
        <f>IF(ISERROR(VLOOKUP(L296,POA!$A$2:$C$25,3,0)),"",VLOOKUP(L296,POA!$A$2:$C$25,3,0))</f>
        <v/>
      </c>
      <c r="N296" s="73"/>
      <c r="O296" s="73" t="str">
        <f>IF(ISERROR(VLOOKUP(N296,POA!$A$2:$F$25,4,0)),"",VLOOKUP(N296,POA!$A$2:$F$25,4,0))</f>
        <v/>
      </c>
      <c r="P296" s="75" t="str">
        <f>IF(ISERROR(VLOOKUP(L296,POA!$A$2:$C$25,2,0)),"",VLOOKUP(L296,POA!$A$2:$C$25,2,0))</f>
        <v/>
      </c>
      <c r="Q296" s="82"/>
      <c r="R296" s="81" t="str">
        <f>IF(L296=0,"",IF(Q287&gt;=$R$9,"HABIL","NO HABIL"))</f>
        <v/>
      </c>
      <c r="S296" s="177"/>
      <c r="T296" s="81" t="str">
        <f t="shared" si="223"/>
        <v/>
      </c>
      <c r="U296" s="73" t="str">
        <f>IF(ISERROR(VLOOKUP(N296,POA!$A$2:$F$25,5,0)),"",VLOOKUP(N296,POA!$A$2:$F$25,5,0))</f>
        <v/>
      </c>
      <c r="V296" s="73"/>
      <c r="W296" s="81" t="str">
        <f t="shared" si="224"/>
        <v/>
      </c>
      <c r="X296" s="81"/>
      <c r="Y296" s="179">
        <f t="shared" si="227"/>
        <v>0</v>
      </c>
      <c r="Z296" s="146" t="str">
        <f t="shared" si="228"/>
        <v>MIPYME</v>
      </c>
      <c r="AA296" s="190"/>
      <c r="AB296" s="81" t="str">
        <f t="shared" si="225"/>
        <v/>
      </c>
      <c r="AC296" s="190"/>
      <c r="AD296" s="81" t="str">
        <f t="shared" si="226"/>
        <v/>
      </c>
      <c r="AE296" s="183"/>
    </row>
    <row r="297" spans="2:31" ht="18" hidden="1" customHeight="1" thickBot="1" x14ac:dyDescent="0.2">
      <c r="B297" s="111" t="str">
        <f>IF(C297="","",B296+0.1)</f>
        <v/>
      </c>
      <c r="C297" s="137"/>
      <c r="D297" s="137"/>
      <c r="E297" s="74" t="str">
        <f>IF(ISERROR(VLOOKUP(C297,#REF!,2,0)),"",VLOOKUP(C297,#REF!,2,0))</f>
        <v/>
      </c>
      <c r="F297" s="74"/>
      <c r="G297" s="74" t="str">
        <f>IF(ISERROR(VLOOKUP(C297,#REF!,4,0)),"",VLOOKUP(C297,#REF!,4,0))</f>
        <v/>
      </c>
      <c r="H297" s="74"/>
      <c r="I297" s="74">
        <f>IF(ISERROR(F297-H297),"",F297-H297)</f>
        <v>0</v>
      </c>
      <c r="J297" s="74"/>
      <c r="K297" s="74"/>
      <c r="L297" s="229"/>
      <c r="M297" s="229" t="str">
        <f>IF(ISERROR(VLOOKUP(L297,POA!$A$2:$C$25,3,0)),"",VLOOKUP(L297,POA!$A$2:$C$25,3,0))</f>
        <v/>
      </c>
      <c r="N297" s="88"/>
      <c r="O297" s="88" t="str">
        <f>IF(ISERROR(VLOOKUP(N297,POA!$A$2:$F$25,4,0)),"",VLOOKUP(N297,POA!$A$2:$F$25,4,0))</f>
        <v/>
      </c>
      <c r="P297" s="80" t="str">
        <f>IF(ISERROR(VLOOKUP(L297,POA!$A$2:$C$25,2,0)),"",VLOOKUP(L297,POA!$A$2:$C$25,2,0))</f>
        <v/>
      </c>
      <c r="Q297" s="90"/>
      <c r="R297" s="89" t="str">
        <f>IF(L297=0,"",IF(Q287&gt;=$R$9,"HABIL","NO HABIL"))</f>
        <v/>
      </c>
      <c r="S297" s="178"/>
      <c r="T297" s="89" t="str">
        <f t="shared" si="223"/>
        <v/>
      </c>
      <c r="U297" s="88" t="str">
        <f>IF(ISERROR(VLOOKUP(N297,POA!$A$2:$F$25,5,0)),"",VLOOKUP(N297,POA!$A$2:$F$25,5,0))</f>
        <v/>
      </c>
      <c r="V297" s="88"/>
      <c r="W297" s="89" t="str">
        <f t="shared" si="224"/>
        <v/>
      </c>
      <c r="X297" s="89"/>
      <c r="Y297" s="181">
        <f>IF(ISERROR(F297/$Z$9),"",F297/$Z$9)</f>
        <v>0</v>
      </c>
      <c r="Z297" s="147" t="str">
        <f t="shared" si="228"/>
        <v>MIPYME</v>
      </c>
      <c r="AA297" s="191"/>
      <c r="AB297" s="89" t="str">
        <f t="shared" si="225"/>
        <v/>
      </c>
      <c r="AC297" s="191"/>
      <c r="AD297" s="89" t="str">
        <f t="shared" si="226"/>
        <v/>
      </c>
      <c r="AE297" s="184"/>
    </row>
    <row r="298" spans="2:31" ht="18" customHeight="1" x14ac:dyDescent="0.15">
      <c r="B298" s="83">
        <v>27</v>
      </c>
      <c r="C298" s="84" t="s">
        <v>729</v>
      </c>
      <c r="D298" s="135">
        <f>IF(SUM(D299:D308)=0,"",SUM(D299:D308))</f>
        <v>1</v>
      </c>
      <c r="E298" s="85">
        <f>SUM(E299:E308)</f>
        <v>2587802095</v>
      </c>
      <c r="F298" s="85">
        <f>SUM(F299:F308)</f>
        <v>4516003005</v>
      </c>
      <c r="G298" s="85">
        <f>SUM(G299:G308)</f>
        <v>89670455</v>
      </c>
      <c r="H298" s="85">
        <f>SUM(H299:H308)</f>
        <v>1873162698</v>
      </c>
      <c r="I298" s="85">
        <f>+F298-H298</f>
        <v>2642840307</v>
      </c>
      <c r="J298" s="85">
        <f>SUM(J299:J308)</f>
        <v>302710528</v>
      </c>
      <c r="K298" s="85">
        <f>SUM(K299:K308)</f>
        <v>1292140</v>
      </c>
      <c r="L298" s="78">
        <v>1</v>
      </c>
      <c r="M298" s="78">
        <f>IF(ISERROR(VLOOKUP(L298,POA!$A$2:$C$25,3,0)),"",VLOOKUP(L298,POA!$A$2:$C$25,3,0))</f>
        <v>3</v>
      </c>
      <c r="N298" s="138" t="s">
        <v>229</v>
      </c>
      <c r="O298" s="78">
        <f>+SUM(O299:O308)</f>
        <v>0</v>
      </c>
      <c r="P298" s="79">
        <f>IF(ISERROR(VLOOKUP(L298,POA!$A$2:$C$25,2,0)),"",VLOOKUP(L298,POA!$A$2:$C$25,2,0))</f>
        <v>4167150295</v>
      </c>
      <c r="Q298" s="85">
        <f>SUM(E298/G298)</f>
        <v>28.859027145563161</v>
      </c>
      <c r="R298" s="86" t="str">
        <f>IF(Q298=0,"",IF(Q298&gt;=$R$9,"HABIL","NO HABIL"))</f>
        <v>HABIL</v>
      </c>
      <c r="S298" s="176">
        <f>SUM(H298/F298)</f>
        <v>0.41478331522943707</v>
      </c>
      <c r="T298" s="86" t="str">
        <f>IF(S298=0,"",IF(S298&lt;=$T$9,"HABIL","NO HABIL"))</f>
        <v>HABIL</v>
      </c>
      <c r="U298" s="78">
        <f>+SUM(U299:U308)</f>
        <v>0</v>
      </c>
      <c r="V298" s="87">
        <f>SUM(J298/K298)</f>
        <v>234.27068893463556</v>
      </c>
      <c r="W298" s="86" t="str">
        <f>IF(V298=0,"",IF(V298&gt;=$W$9,"HABIL","NO HABIL"))</f>
        <v>HABIL</v>
      </c>
      <c r="X298" s="86" t="str">
        <f>IF(R298=0,"",IF(R298="NO HABIL","NO HABIL",IF(T298="NO HABIL","NO HABIL",IF(W298="NO HABIL","NO HABIL",IF(W298="NO HABIL","NO HABIL","HABIL")))))</f>
        <v>HABIL</v>
      </c>
      <c r="Y298" s="180"/>
      <c r="Z298" s="145"/>
      <c r="AA298" s="176">
        <f>SUM(J298/I298)</f>
        <v>0.1145398483586848</v>
      </c>
      <c r="AB298" s="86" t="str">
        <f>IF(AA298=0,"",IF(AA298&gt;=$AB$9,"HABIL","NO HABIL"))</f>
        <v>HABIL</v>
      </c>
      <c r="AC298" s="176">
        <f>SUM(J298/F298)</f>
        <v>6.7030630330592533E-2</v>
      </c>
      <c r="AD298" s="86" t="str">
        <f>IF(AC298=0,"",IF(AC298&gt;=$AD$9,"HABIL","NO HABIL"))</f>
        <v>HABIL</v>
      </c>
      <c r="AE298" s="182" t="str">
        <f>IF(AB298=0,"",IF(AB298="NO HABIL","NO HABIL",IF(AD298="NO HABIL","NO HABIL",IF(AD298="NO HABIL","NO HABIL","HABIL"))))</f>
        <v>HABIL</v>
      </c>
    </row>
    <row r="299" spans="2:31" ht="18" customHeight="1" x14ac:dyDescent="0.15">
      <c r="B299" s="71">
        <f t="shared" ref="B299:B304" si="229">IF(C299="","",B298+0.1)</f>
        <v>27.1</v>
      </c>
      <c r="C299" s="267" t="s">
        <v>730</v>
      </c>
      <c r="D299" s="268">
        <v>0.4</v>
      </c>
      <c r="E299" s="269">
        <v>1946412532</v>
      </c>
      <c r="F299" s="269">
        <v>3174237780</v>
      </c>
      <c r="G299" s="269">
        <v>48037506</v>
      </c>
      <c r="H299" s="269">
        <v>1659778547</v>
      </c>
      <c r="I299" s="269">
        <f t="shared" ref="I299:I301" si="230">IF(ISERROR(F299-H299),"",F299-H299)</f>
        <v>1514459233</v>
      </c>
      <c r="J299" s="269">
        <v>132823340</v>
      </c>
      <c r="K299" s="269">
        <v>1292140</v>
      </c>
      <c r="L299" s="230"/>
      <c r="M299" s="230" t="str">
        <f>IF(ISERROR(VLOOKUP(L299,POA!$A$2:$C$25,3,0)),"",VLOOKUP(L299,POA!$A$2:$C$25,3,0))</f>
        <v/>
      </c>
      <c r="N299" s="73" t="s">
        <v>229</v>
      </c>
      <c r="O299" s="73" t="str">
        <f>IF(ISERROR(VLOOKUP(N299,POA!$A$2:$F$25,4,0)),"",VLOOKUP(N299,POA!$A$2:$F$25,4,0))</f>
        <v/>
      </c>
      <c r="P299" s="75" t="str">
        <f>IF(ISERROR(VLOOKUP(L299,POA!$A$2:$C$25,2,0)),"",VLOOKUP(L299,POA!$A$2:$C$25,2,0))</f>
        <v/>
      </c>
      <c r="Q299" s="82"/>
      <c r="R299" s="81" t="str">
        <f>IF(Q299=0,"",IF(Q298&gt;=$R$9,"HABIL","NO HABIL"))</f>
        <v/>
      </c>
      <c r="S299" s="177"/>
      <c r="T299" s="81" t="str">
        <f t="shared" ref="T299:T308" si="231">IF(S299=0,"",IF(S299&lt;=$T$9,"HABIL","NO HABIL"))</f>
        <v/>
      </c>
      <c r="U299" s="73" t="str">
        <f>IF(ISERROR(VLOOKUP(N299,POA!$A$2:$F$25,5,0)),"",VLOOKUP(N299,POA!$A$2:$F$25,5,0))</f>
        <v/>
      </c>
      <c r="V299" s="73"/>
      <c r="W299" s="81" t="str">
        <f t="shared" ref="W299:W308" si="232">IF(V299=0,"",IF(V299&gt;=$W$9,"HABIL","NO HABIL"))</f>
        <v/>
      </c>
      <c r="X299" s="81"/>
      <c r="Y299" s="179">
        <f>IF(ISERROR(F299/$Z$9),"",F299/$Z$9)</f>
        <v>5601.2665960825834</v>
      </c>
      <c r="Z299" s="146" t="str">
        <f>+IF(Y299&lt;$Z$10,"MIPYME","NO CUMPLE")</f>
        <v>MIPYME</v>
      </c>
      <c r="AA299" s="190"/>
      <c r="AB299" s="81" t="str">
        <f t="shared" ref="AB299:AB308" si="233">IF(AA299=0,"",IF(AA299&gt;=$AB$9,"HABIL","NO HABIL"))</f>
        <v/>
      </c>
      <c r="AC299" s="190"/>
      <c r="AD299" s="81" t="str">
        <f t="shared" ref="AD299:AD308" si="234">IF(AC299=0,"",IF(AC299&gt;=$AD$9,"HABIL","NO HABIL"))</f>
        <v/>
      </c>
      <c r="AE299" s="185"/>
    </row>
    <row r="300" spans="2:31" ht="18" customHeight="1" x14ac:dyDescent="0.15">
      <c r="B300" s="71">
        <f t="shared" si="229"/>
        <v>27.200000000000003</v>
      </c>
      <c r="C300" s="268" t="s">
        <v>731</v>
      </c>
      <c r="D300" s="268">
        <v>0.4</v>
      </c>
      <c r="E300" s="269">
        <v>420106867</v>
      </c>
      <c r="F300" s="269">
        <v>451990819</v>
      </c>
      <c r="G300" s="269">
        <v>32844949</v>
      </c>
      <c r="H300" s="269">
        <v>204596151</v>
      </c>
      <c r="I300" s="269">
        <f t="shared" si="230"/>
        <v>247394668</v>
      </c>
      <c r="J300" s="269">
        <v>109691027</v>
      </c>
      <c r="K300" s="269">
        <v>0</v>
      </c>
      <c r="L300" s="228"/>
      <c r="M300" s="228" t="str">
        <f>IF(ISERROR(VLOOKUP(L300,POA!$A$2:$C$25,3,0)),"",VLOOKUP(L300,POA!$A$2:$C$25,3,0))</f>
        <v/>
      </c>
      <c r="N300" s="73" t="s">
        <v>229</v>
      </c>
      <c r="O300" s="73" t="str">
        <f>IF(ISERROR(VLOOKUP(N300,POA!$A$2:$F$25,4,0)),"",VLOOKUP(N300,POA!$A$2:$F$25,4,0))</f>
        <v/>
      </c>
      <c r="P300" s="75" t="str">
        <f>IF(ISERROR(VLOOKUP(L300,POA!$A$2:$C$25,2,0)),"",VLOOKUP(L300,POA!$A$2:$C$25,2,0))</f>
        <v/>
      </c>
      <c r="Q300" s="82"/>
      <c r="R300" s="81" t="str">
        <f>IF(Q300=0,"",IF(Q298&gt;=$R$9,"HABIL","NO HABIL"))</f>
        <v/>
      </c>
      <c r="S300" s="177"/>
      <c r="T300" s="81" t="str">
        <f t="shared" si="231"/>
        <v/>
      </c>
      <c r="U300" s="73" t="str">
        <f>IF(ISERROR(VLOOKUP(N300,POA!$A$2:$F$25,5,0)),"",VLOOKUP(N300,POA!$A$2:$F$25,5,0))</f>
        <v/>
      </c>
      <c r="V300" s="73"/>
      <c r="W300" s="81" t="str">
        <f t="shared" si="232"/>
        <v/>
      </c>
      <c r="X300" s="81"/>
      <c r="Y300" s="179">
        <f t="shared" ref="Y300:Y307" si="235">IF(ISERROR(F300/$Z$9),"",F300/$Z$9)</f>
        <v>797.5839403564496</v>
      </c>
      <c r="Z300" s="146" t="str">
        <f t="shared" ref="Z300:Z308" si="236">+IF(Y300&lt;$Z$10,"MIPYME","NO CUMPLE")</f>
        <v>MIPYME</v>
      </c>
      <c r="AA300" s="190"/>
      <c r="AB300" s="81" t="str">
        <f t="shared" si="233"/>
        <v/>
      </c>
      <c r="AC300" s="190"/>
      <c r="AD300" s="81" t="str">
        <f t="shared" si="234"/>
        <v/>
      </c>
      <c r="AE300" s="186"/>
    </row>
    <row r="301" spans="2:31" ht="18" customHeight="1" x14ac:dyDescent="0.15">
      <c r="B301" s="71">
        <f t="shared" si="229"/>
        <v>27.300000000000004</v>
      </c>
      <c r="C301" s="268" t="s">
        <v>461</v>
      </c>
      <c r="D301" s="268">
        <v>0.2</v>
      </c>
      <c r="E301" s="269">
        <v>221282696</v>
      </c>
      <c r="F301" s="269">
        <v>889774406</v>
      </c>
      <c r="G301" s="269">
        <v>8788000</v>
      </c>
      <c r="H301" s="269">
        <v>8788000</v>
      </c>
      <c r="I301" s="269">
        <f t="shared" si="230"/>
        <v>880986406</v>
      </c>
      <c r="J301" s="269">
        <v>60196161</v>
      </c>
      <c r="K301" s="269">
        <v>0</v>
      </c>
      <c r="L301" s="228"/>
      <c r="M301" s="228" t="str">
        <f>IF(ISERROR(VLOOKUP(L301,POA!$A$2:$C$25,3,0)),"",VLOOKUP(L301,POA!$A$2:$C$25,3,0))</f>
        <v/>
      </c>
      <c r="N301" s="73"/>
      <c r="O301" s="73" t="str">
        <f>IF(ISERROR(VLOOKUP(N301,POA!$A$2:$F$25,4,0)),"",VLOOKUP(N301,POA!$A$2:$F$25,4,0))</f>
        <v/>
      </c>
      <c r="P301" s="75" t="str">
        <f>IF(ISERROR(VLOOKUP(L301,POA!$A$2:$C$25,2,0)),"",VLOOKUP(L301,POA!$A$2:$C$25,2,0))</f>
        <v/>
      </c>
      <c r="Q301" s="82"/>
      <c r="R301" s="81" t="str">
        <f>IF(Q301=0,"",IF(Q298&gt;=$R$9,"HABIL","NO HABIL"))</f>
        <v/>
      </c>
      <c r="S301" s="177"/>
      <c r="T301" s="81" t="str">
        <f t="shared" si="231"/>
        <v/>
      </c>
      <c r="U301" s="73" t="str">
        <f>IF(ISERROR(VLOOKUP(N301,POA!$A$2:$F$25,5,0)),"",VLOOKUP(N301,POA!$A$2:$F$25,5,0))</f>
        <v/>
      </c>
      <c r="V301" s="73"/>
      <c r="W301" s="81" t="str">
        <f t="shared" si="232"/>
        <v/>
      </c>
      <c r="X301" s="81"/>
      <c r="Y301" s="179">
        <f t="shared" si="235"/>
        <v>1570.0977695429681</v>
      </c>
      <c r="Z301" s="146" t="str">
        <f t="shared" si="236"/>
        <v>MIPYME</v>
      </c>
      <c r="AA301" s="190"/>
      <c r="AB301" s="81" t="str">
        <f t="shared" si="233"/>
        <v/>
      </c>
      <c r="AC301" s="190"/>
      <c r="AD301" s="81" t="str">
        <f t="shared" si="234"/>
        <v/>
      </c>
      <c r="AE301" s="186"/>
    </row>
    <row r="302" spans="2:31" ht="18" customHeight="1" thickBot="1" x14ac:dyDescent="0.2">
      <c r="B302" s="71" t="str">
        <f t="shared" si="229"/>
        <v/>
      </c>
      <c r="C302" s="136"/>
      <c r="D302" s="136"/>
      <c r="E302" s="70" t="str">
        <f>IF(ISERROR(VLOOKUP(C302,#REF!,2,0)),"",VLOOKUP(C302,#REF!,2,0))</f>
        <v/>
      </c>
      <c r="F302" s="70"/>
      <c r="G302" s="70" t="str">
        <f>IF(ISERROR(VLOOKUP(C302,#REF!,4,0)),"",VLOOKUP(C302,#REF!,4,0))</f>
        <v/>
      </c>
      <c r="H302" s="70"/>
      <c r="I302" s="70">
        <f t="shared" ref="I302:I304" si="237">IF(ISERROR(F302-H302),"",F302-H302)</f>
        <v>0</v>
      </c>
      <c r="J302" s="70"/>
      <c r="K302" s="70"/>
      <c r="L302" s="228"/>
      <c r="M302" s="228" t="str">
        <f>IF(ISERROR(VLOOKUP(L302,POA!$A$2:$C$25,3,0)),"",VLOOKUP(L302,POA!$A$2:$C$25,3,0))</f>
        <v/>
      </c>
      <c r="N302" s="73"/>
      <c r="O302" s="73" t="str">
        <f>IF(ISERROR(VLOOKUP(N302,POA!$A$2:$F$25,4,0)),"",VLOOKUP(N302,POA!$A$2:$F$25,4,0))</f>
        <v/>
      </c>
      <c r="P302" s="75" t="str">
        <f>IF(ISERROR(VLOOKUP(L302,POA!$A$2:$C$25,2,0)),"",VLOOKUP(L302,POA!$A$2:$C$25,2,0))</f>
        <v/>
      </c>
      <c r="Q302" s="82"/>
      <c r="R302" s="81" t="str">
        <f>IF(L302=0,"",IF(Q298&gt;=$R$9,"HABIL","NO HABIL"))</f>
        <v/>
      </c>
      <c r="S302" s="177"/>
      <c r="T302" s="81" t="str">
        <f t="shared" si="231"/>
        <v/>
      </c>
      <c r="U302" s="73" t="str">
        <f>IF(ISERROR(VLOOKUP(N302,POA!$A$2:$F$25,5,0)),"",VLOOKUP(N302,POA!$A$2:$F$25,5,0))</f>
        <v/>
      </c>
      <c r="V302" s="73"/>
      <c r="W302" s="81" t="str">
        <f t="shared" si="232"/>
        <v/>
      </c>
      <c r="X302" s="81"/>
      <c r="Y302" s="179">
        <f t="shared" si="235"/>
        <v>0</v>
      </c>
      <c r="Z302" s="146" t="str">
        <f t="shared" si="236"/>
        <v>MIPYME</v>
      </c>
      <c r="AA302" s="190"/>
      <c r="AB302" s="81" t="str">
        <f t="shared" si="233"/>
        <v/>
      </c>
      <c r="AC302" s="190"/>
      <c r="AD302" s="81" t="str">
        <f t="shared" si="234"/>
        <v/>
      </c>
      <c r="AE302" s="186"/>
    </row>
    <row r="303" spans="2:31" ht="18" hidden="1" customHeight="1" x14ac:dyDescent="0.15">
      <c r="B303" s="71" t="str">
        <f t="shared" si="229"/>
        <v/>
      </c>
      <c r="C303" s="136"/>
      <c r="D303" s="136"/>
      <c r="E303" s="70" t="str">
        <f>IF(ISERROR(VLOOKUP(C303,#REF!,2,0)),"",VLOOKUP(C303,#REF!,2,0))</f>
        <v/>
      </c>
      <c r="F303" s="70"/>
      <c r="G303" s="70" t="str">
        <f>IF(ISERROR(VLOOKUP(C303,#REF!,4,0)),"",VLOOKUP(C303,#REF!,4,0))</f>
        <v/>
      </c>
      <c r="H303" s="70"/>
      <c r="I303" s="70">
        <f t="shared" si="237"/>
        <v>0</v>
      </c>
      <c r="J303" s="70"/>
      <c r="K303" s="70"/>
      <c r="L303" s="228"/>
      <c r="M303" s="228" t="str">
        <f>IF(ISERROR(VLOOKUP(L303,POA!$A$2:$C$25,3,0)),"",VLOOKUP(L303,POA!$A$2:$C$25,3,0))</f>
        <v/>
      </c>
      <c r="N303" s="73"/>
      <c r="O303" s="73" t="str">
        <f>IF(ISERROR(VLOOKUP(N303,POA!$A$2:$F$25,4,0)),"",VLOOKUP(N303,POA!$A$2:$F$25,4,0))</f>
        <v/>
      </c>
      <c r="P303" s="75" t="str">
        <f>IF(ISERROR(VLOOKUP(L303,POA!$A$2:$C$25,2,0)),"",VLOOKUP(L303,POA!$A$2:$C$25,2,0))</f>
        <v/>
      </c>
      <c r="Q303" s="82"/>
      <c r="R303" s="81" t="str">
        <f>IF(L303=0,"",IF(Q298&gt;=$R$9,"HABIL","NO HABIL"))</f>
        <v/>
      </c>
      <c r="S303" s="177"/>
      <c r="T303" s="81" t="str">
        <f t="shared" si="231"/>
        <v/>
      </c>
      <c r="U303" s="73" t="str">
        <f>IF(ISERROR(VLOOKUP(N303,POA!$A$2:$F$25,5,0)),"",VLOOKUP(N303,POA!$A$2:$F$25,5,0))</f>
        <v/>
      </c>
      <c r="V303" s="73"/>
      <c r="W303" s="81" t="str">
        <f t="shared" si="232"/>
        <v/>
      </c>
      <c r="X303" s="81"/>
      <c r="Y303" s="179">
        <f t="shared" si="235"/>
        <v>0</v>
      </c>
      <c r="Z303" s="146" t="str">
        <f t="shared" si="236"/>
        <v>MIPYME</v>
      </c>
      <c r="AA303" s="190"/>
      <c r="AB303" s="81" t="str">
        <f t="shared" si="233"/>
        <v/>
      </c>
      <c r="AC303" s="190"/>
      <c r="AD303" s="81" t="str">
        <f t="shared" si="234"/>
        <v/>
      </c>
      <c r="AE303" s="183"/>
    </row>
    <row r="304" spans="2:31" ht="18" hidden="1" customHeight="1" x14ac:dyDescent="0.15">
      <c r="B304" s="71" t="str">
        <f t="shared" si="229"/>
        <v/>
      </c>
      <c r="C304" s="136"/>
      <c r="D304" s="136"/>
      <c r="E304" s="70" t="str">
        <f>IF(ISERROR(VLOOKUP(C304,#REF!,2,0)),"",VLOOKUP(C304,#REF!,2,0))</f>
        <v/>
      </c>
      <c r="F304" s="70"/>
      <c r="G304" s="70" t="str">
        <f>IF(ISERROR(VLOOKUP(C304,#REF!,4,0)),"",VLOOKUP(C304,#REF!,4,0))</f>
        <v/>
      </c>
      <c r="H304" s="70"/>
      <c r="I304" s="70">
        <f t="shared" si="237"/>
        <v>0</v>
      </c>
      <c r="J304" s="70"/>
      <c r="K304" s="70"/>
      <c r="L304" s="228"/>
      <c r="M304" s="228" t="str">
        <f>IF(ISERROR(VLOOKUP(L304,POA!$A$2:$C$25,3,0)),"",VLOOKUP(L304,POA!$A$2:$C$25,3,0))</f>
        <v/>
      </c>
      <c r="N304" s="73"/>
      <c r="O304" s="73" t="str">
        <f>IF(ISERROR(VLOOKUP(N304,POA!$A$2:$F$25,4,0)),"",VLOOKUP(N304,POA!$A$2:$F$25,4,0))</f>
        <v/>
      </c>
      <c r="P304" s="75" t="str">
        <f>IF(ISERROR(VLOOKUP(L304,POA!$A$2:$C$25,2,0)),"",VLOOKUP(L304,POA!$A$2:$C$25,2,0))</f>
        <v/>
      </c>
      <c r="Q304" s="82"/>
      <c r="R304" s="81" t="str">
        <f>IF(L304=0,"",IF(Q298&gt;=$R$9,"HABIL","NO HABIL"))</f>
        <v/>
      </c>
      <c r="S304" s="177"/>
      <c r="T304" s="81" t="str">
        <f t="shared" si="231"/>
        <v/>
      </c>
      <c r="U304" s="73" t="str">
        <f>IF(ISERROR(VLOOKUP(N304,POA!$A$2:$F$25,5,0)),"",VLOOKUP(N304,POA!$A$2:$F$25,5,0))</f>
        <v/>
      </c>
      <c r="V304" s="73"/>
      <c r="W304" s="81" t="str">
        <f t="shared" si="232"/>
        <v/>
      </c>
      <c r="X304" s="81"/>
      <c r="Y304" s="179">
        <f t="shared" si="235"/>
        <v>0</v>
      </c>
      <c r="Z304" s="146" t="str">
        <f t="shared" si="236"/>
        <v>MIPYME</v>
      </c>
      <c r="AA304" s="190"/>
      <c r="AB304" s="81" t="str">
        <f t="shared" si="233"/>
        <v/>
      </c>
      <c r="AC304" s="190"/>
      <c r="AD304" s="81" t="str">
        <f t="shared" si="234"/>
        <v/>
      </c>
      <c r="AE304" s="186"/>
    </row>
    <row r="305" spans="2:31" ht="18" hidden="1" customHeight="1" x14ac:dyDescent="0.15">
      <c r="B305" s="71" t="str">
        <f>IF(C305="","",B304+0.1)</f>
        <v/>
      </c>
      <c r="C305" s="136"/>
      <c r="D305" s="136"/>
      <c r="E305" s="70" t="str">
        <f>IF(ISERROR(VLOOKUP(C305,#REF!,2,0)),"",VLOOKUP(C305,#REF!,2,0))</f>
        <v/>
      </c>
      <c r="F305" s="70"/>
      <c r="G305" s="70" t="str">
        <f>IF(ISERROR(VLOOKUP(C305,#REF!,4,0)),"",VLOOKUP(C305,#REF!,4,0))</f>
        <v/>
      </c>
      <c r="H305" s="70"/>
      <c r="I305" s="70">
        <f>IF(ISERROR(F305-H305),"",F305-H305)</f>
        <v>0</v>
      </c>
      <c r="J305" s="70"/>
      <c r="K305" s="70"/>
      <c r="L305" s="228"/>
      <c r="M305" s="228" t="str">
        <f>IF(ISERROR(VLOOKUP(L305,POA!$A$2:$C$25,3,0)),"",VLOOKUP(L305,POA!$A$2:$C$25,3,0))</f>
        <v/>
      </c>
      <c r="N305" s="73"/>
      <c r="O305" s="73" t="str">
        <f>IF(ISERROR(VLOOKUP(N305,POA!$A$2:$F$25,4,0)),"",VLOOKUP(N305,POA!$A$2:$F$25,4,0))</f>
        <v/>
      </c>
      <c r="P305" s="75" t="str">
        <f>IF(ISERROR(VLOOKUP(L305,POA!$A$2:$C$25,2,0)),"",VLOOKUP(L305,POA!$A$2:$C$25,2,0))</f>
        <v/>
      </c>
      <c r="Q305" s="82"/>
      <c r="R305" s="81" t="str">
        <f>IF(L305=0,"",IF(Q298&gt;=$R$9,"HABIL","NO HABIL"))</f>
        <v/>
      </c>
      <c r="S305" s="177"/>
      <c r="T305" s="81" t="str">
        <f t="shared" si="231"/>
        <v/>
      </c>
      <c r="U305" s="73" t="str">
        <f>IF(ISERROR(VLOOKUP(N305,POA!$A$2:$F$25,5,0)),"",VLOOKUP(N305,POA!$A$2:$F$25,5,0))</f>
        <v/>
      </c>
      <c r="V305" s="73"/>
      <c r="W305" s="81" t="str">
        <f t="shared" si="232"/>
        <v/>
      </c>
      <c r="X305" s="81"/>
      <c r="Y305" s="179">
        <f t="shared" si="235"/>
        <v>0</v>
      </c>
      <c r="Z305" s="146" t="str">
        <f t="shared" si="236"/>
        <v>MIPYME</v>
      </c>
      <c r="AA305" s="190"/>
      <c r="AB305" s="81" t="str">
        <f t="shared" si="233"/>
        <v/>
      </c>
      <c r="AC305" s="190"/>
      <c r="AD305" s="81" t="str">
        <f t="shared" si="234"/>
        <v/>
      </c>
      <c r="AE305" s="186"/>
    </row>
    <row r="306" spans="2:31" ht="18" hidden="1" customHeight="1" x14ac:dyDescent="0.15">
      <c r="B306" s="71" t="str">
        <f>IF(C306="","",B305+0.1)</f>
        <v/>
      </c>
      <c r="C306" s="136"/>
      <c r="D306" s="136"/>
      <c r="E306" s="70" t="str">
        <f>IF(ISERROR(VLOOKUP(C306,#REF!,2,0)),"",VLOOKUP(C306,#REF!,2,0))</f>
        <v/>
      </c>
      <c r="F306" s="70"/>
      <c r="G306" s="70" t="str">
        <f>IF(ISERROR(VLOOKUP(C306,#REF!,4,0)),"",VLOOKUP(C306,#REF!,4,0))</f>
        <v/>
      </c>
      <c r="H306" s="70"/>
      <c r="I306" s="70">
        <f>IF(ISERROR(F306-H306),"",F306-H306)</f>
        <v>0</v>
      </c>
      <c r="J306" s="70"/>
      <c r="K306" s="70"/>
      <c r="L306" s="228"/>
      <c r="M306" s="228" t="str">
        <f>IF(ISERROR(VLOOKUP(L306,POA!$A$2:$C$25,3,0)),"",VLOOKUP(L306,POA!$A$2:$C$25,3,0))</f>
        <v/>
      </c>
      <c r="N306" s="73"/>
      <c r="O306" s="73" t="str">
        <f>IF(ISERROR(VLOOKUP(N306,POA!$A$2:$F$25,4,0)),"",VLOOKUP(N306,POA!$A$2:$F$25,4,0))</f>
        <v/>
      </c>
      <c r="P306" s="75" t="str">
        <f>IF(ISERROR(VLOOKUP(L306,POA!$A$2:$C$25,2,0)),"",VLOOKUP(L306,POA!$A$2:$C$25,2,0))</f>
        <v/>
      </c>
      <c r="Q306" s="82"/>
      <c r="R306" s="81" t="str">
        <f>IF(L306=0,"",IF(Q298&gt;=$R$9,"HABIL","NO HABIL"))</f>
        <v/>
      </c>
      <c r="S306" s="177"/>
      <c r="T306" s="81" t="str">
        <f t="shared" si="231"/>
        <v/>
      </c>
      <c r="U306" s="73" t="str">
        <f>IF(ISERROR(VLOOKUP(N306,POA!$A$2:$F$25,5,0)),"",VLOOKUP(N306,POA!$A$2:$F$25,5,0))</f>
        <v/>
      </c>
      <c r="V306" s="73"/>
      <c r="W306" s="81" t="str">
        <f t="shared" si="232"/>
        <v/>
      </c>
      <c r="X306" s="81"/>
      <c r="Y306" s="179">
        <f t="shared" si="235"/>
        <v>0</v>
      </c>
      <c r="Z306" s="146" t="str">
        <f t="shared" si="236"/>
        <v>MIPYME</v>
      </c>
      <c r="AA306" s="190"/>
      <c r="AB306" s="81" t="str">
        <f t="shared" si="233"/>
        <v/>
      </c>
      <c r="AC306" s="190"/>
      <c r="AD306" s="81" t="str">
        <f t="shared" si="234"/>
        <v/>
      </c>
      <c r="AE306" s="183"/>
    </row>
    <row r="307" spans="2:31" ht="18" hidden="1" customHeight="1" x14ac:dyDescent="0.15">
      <c r="B307" s="71" t="str">
        <f>IF(C307="","",B306+0.1)</f>
        <v/>
      </c>
      <c r="C307" s="136"/>
      <c r="D307" s="136"/>
      <c r="E307" s="70" t="str">
        <f>IF(ISERROR(VLOOKUP(C307,#REF!,2,0)),"",VLOOKUP(C307,#REF!,2,0))</f>
        <v/>
      </c>
      <c r="F307" s="70"/>
      <c r="G307" s="70" t="str">
        <f>IF(ISERROR(VLOOKUP(C307,#REF!,4,0)),"",VLOOKUP(C307,#REF!,4,0))</f>
        <v/>
      </c>
      <c r="H307" s="70"/>
      <c r="I307" s="70">
        <f>IF(ISERROR(F307-H307),"",F307-H307)</f>
        <v>0</v>
      </c>
      <c r="J307" s="70"/>
      <c r="K307" s="70"/>
      <c r="L307" s="228"/>
      <c r="M307" s="228" t="str">
        <f>IF(ISERROR(VLOOKUP(L307,POA!$A$2:$C$25,3,0)),"",VLOOKUP(L307,POA!$A$2:$C$25,3,0))</f>
        <v/>
      </c>
      <c r="N307" s="73"/>
      <c r="O307" s="73" t="str">
        <f>IF(ISERROR(VLOOKUP(N307,POA!$A$2:$F$25,4,0)),"",VLOOKUP(N307,POA!$A$2:$F$25,4,0))</f>
        <v/>
      </c>
      <c r="P307" s="75" t="str">
        <f>IF(ISERROR(VLOOKUP(L307,POA!$A$2:$C$25,2,0)),"",VLOOKUP(L307,POA!$A$2:$C$25,2,0))</f>
        <v/>
      </c>
      <c r="Q307" s="82"/>
      <c r="R307" s="81" t="str">
        <f>IF(L307=0,"",IF(Q298&gt;=$R$9,"HABIL","NO HABIL"))</f>
        <v/>
      </c>
      <c r="S307" s="177"/>
      <c r="T307" s="81" t="str">
        <f t="shared" si="231"/>
        <v/>
      </c>
      <c r="U307" s="73" t="str">
        <f>IF(ISERROR(VLOOKUP(N307,POA!$A$2:$F$25,5,0)),"",VLOOKUP(N307,POA!$A$2:$F$25,5,0))</f>
        <v/>
      </c>
      <c r="V307" s="73"/>
      <c r="W307" s="81" t="str">
        <f t="shared" si="232"/>
        <v/>
      </c>
      <c r="X307" s="81"/>
      <c r="Y307" s="179">
        <f t="shared" si="235"/>
        <v>0</v>
      </c>
      <c r="Z307" s="146" t="str">
        <f t="shared" si="236"/>
        <v>MIPYME</v>
      </c>
      <c r="AA307" s="190"/>
      <c r="AB307" s="81" t="str">
        <f t="shared" si="233"/>
        <v/>
      </c>
      <c r="AC307" s="190"/>
      <c r="AD307" s="81" t="str">
        <f t="shared" si="234"/>
        <v/>
      </c>
      <c r="AE307" s="183"/>
    </row>
    <row r="308" spans="2:31" ht="18" hidden="1" customHeight="1" thickBot="1" x14ac:dyDescent="0.2">
      <c r="B308" s="111" t="str">
        <f>IF(C308="","",B307+0.1)</f>
        <v/>
      </c>
      <c r="C308" s="137"/>
      <c r="D308" s="137"/>
      <c r="E308" s="74" t="str">
        <f>IF(ISERROR(VLOOKUP(C308,#REF!,2,0)),"",VLOOKUP(C308,#REF!,2,0))</f>
        <v/>
      </c>
      <c r="F308" s="74"/>
      <c r="G308" s="74" t="str">
        <f>IF(ISERROR(VLOOKUP(C308,#REF!,4,0)),"",VLOOKUP(C308,#REF!,4,0))</f>
        <v/>
      </c>
      <c r="H308" s="74"/>
      <c r="I308" s="74">
        <f>IF(ISERROR(F308-H308),"",F308-H308)</f>
        <v>0</v>
      </c>
      <c r="J308" s="74"/>
      <c r="K308" s="74"/>
      <c r="L308" s="229"/>
      <c r="M308" s="229" t="str">
        <f>IF(ISERROR(VLOOKUP(L308,POA!$A$2:$C$25,3,0)),"",VLOOKUP(L308,POA!$A$2:$C$25,3,0))</f>
        <v/>
      </c>
      <c r="N308" s="88"/>
      <c r="O308" s="88" t="str">
        <f>IF(ISERROR(VLOOKUP(N308,POA!$A$2:$F$25,4,0)),"",VLOOKUP(N308,POA!$A$2:$F$25,4,0))</f>
        <v/>
      </c>
      <c r="P308" s="80" t="str">
        <f>IF(ISERROR(VLOOKUP(L308,POA!$A$2:$C$25,2,0)),"",VLOOKUP(L308,POA!$A$2:$C$25,2,0))</f>
        <v/>
      </c>
      <c r="Q308" s="90"/>
      <c r="R308" s="89" t="str">
        <f>IF(L308=0,"",IF(Q298&gt;=$R$9,"HABIL","NO HABIL"))</f>
        <v/>
      </c>
      <c r="S308" s="178"/>
      <c r="T308" s="89" t="str">
        <f t="shared" si="231"/>
        <v/>
      </c>
      <c r="U308" s="88" t="str">
        <f>IF(ISERROR(VLOOKUP(N308,POA!$A$2:$F$25,5,0)),"",VLOOKUP(N308,POA!$A$2:$F$25,5,0))</f>
        <v/>
      </c>
      <c r="V308" s="88"/>
      <c r="W308" s="89" t="str">
        <f t="shared" si="232"/>
        <v/>
      </c>
      <c r="X308" s="89"/>
      <c r="Y308" s="181">
        <f>IF(ISERROR(F308/$Z$9),"",F308/$Z$9)</f>
        <v>0</v>
      </c>
      <c r="Z308" s="147" t="str">
        <f t="shared" si="236"/>
        <v>MIPYME</v>
      </c>
      <c r="AA308" s="191"/>
      <c r="AB308" s="89" t="str">
        <f t="shared" si="233"/>
        <v/>
      </c>
      <c r="AC308" s="191"/>
      <c r="AD308" s="89" t="str">
        <f t="shared" si="234"/>
        <v/>
      </c>
      <c r="AE308" s="184"/>
    </row>
    <row r="309" spans="2:31" ht="18" customHeight="1" x14ac:dyDescent="0.15">
      <c r="B309" s="83">
        <v>28</v>
      </c>
      <c r="C309" s="84" t="s">
        <v>732</v>
      </c>
      <c r="D309" s="135">
        <f>IF(SUM(D310:D319)=0,"",SUM(D310:D319))</f>
        <v>1</v>
      </c>
      <c r="E309" s="85">
        <f>SUM(E310:E319)</f>
        <v>5803561978.6400003</v>
      </c>
      <c r="F309" s="85">
        <f>SUM(F310:F319)</f>
        <v>7850735822.8900003</v>
      </c>
      <c r="G309" s="85">
        <f>SUM(G310:G319)</f>
        <v>869346413.49000001</v>
      </c>
      <c r="H309" s="85">
        <f>SUM(H310:H319)</f>
        <v>1902335077.49</v>
      </c>
      <c r="I309" s="85">
        <f>+F309-H309</f>
        <v>5948400745.4000006</v>
      </c>
      <c r="J309" s="85">
        <f>SUM(J310:J319)</f>
        <v>1159541714.9300001</v>
      </c>
      <c r="K309" s="85">
        <f>SUM(K310:K319)</f>
        <v>68171528.400000006</v>
      </c>
      <c r="L309" s="78">
        <v>1</v>
      </c>
      <c r="M309" s="78">
        <f>IF(ISERROR(VLOOKUP(L309,POA!$A$2:$C$25,3,0)),"",VLOOKUP(L309,POA!$A$2:$C$25,3,0))</f>
        <v>3</v>
      </c>
      <c r="N309" s="138" t="s">
        <v>229</v>
      </c>
      <c r="O309" s="78">
        <f>+SUM(O310:O319)</f>
        <v>0</v>
      </c>
      <c r="P309" s="79">
        <f>IF(ISERROR(VLOOKUP(L309,POA!$A$2:$C$25,2,0)),"",VLOOKUP(L309,POA!$A$2:$C$25,2,0))</f>
        <v>4167150295</v>
      </c>
      <c r="Q309" s="85">
        <f>SUM(E309/G309)</f>
        <v>6.675776064160134</v>
      </c>
      <c r="R309" s="86" t="str">
        <f>IF(Q309=0,"",IF(Q309&gt;=$R$9,"HABIL","NO HABIL"))</f>
        <v>HABIL</v>
      </c>
      <c r="S309" s="176">
        <f>SUM(H309/F309)</f>
        <v>0.24231296535841343</v>
      </c>
      <c r="T309" s="86" t="str">
        <f>IF(S309=0,"",IF(S309&lt;=$T$9,"HABIL","NO HABIL"))</f>
        <v>HABIL</v>
      </c>
      <c r="U309" s="78">
        <f>+SUM(U310:U319)</f>
        <v>0</v>
      </c>
      <c r="V309" s="87">
        <f>SUM(J309/K309)</f>
        <v>17.009178789806917</v>
      </c>
      <c r="W309" s="86" t="str">
        <f>IF(V309=0,"",IF(V309&gt;=$W$9,"HABIL","NO HABIL"))</f>
        <v>HABIL</v>
      </c>
      <c r="X309" s="86" t="str">
        <f>IF(R309=0,"",IF(R309="NO HABIL","NO HABIL",IF(T309="NO HABIL","NO HABIL",IF(W309="NO HABIL","NO HABIL",IF(W309="NO HABIL","NO HABIL","HABIL")))))</f>
        <v>HABIL</v>
      </c>
      <c r="Y309" s="180"/>
      <c r="Z309" s="145"/>
      <c r="AA309" s="176">
        <f>SUM(J309/I309)</f>
        <v>0.19493335512518947</v>
      </c>
      <c r="AB309" s="86" t="str">
        <f>IF(AA309=0,"",IF(AA309&gt;=$AB$9,"HABIL","NO HABIL"))</f>
        <v>HABIL</v>
      </c>
      <c r="AC309" s="176">
        <f>SUM(J309/F309)</f>
        <v>0.14769847579754014</v>
      </c>
      <c r="AD309" s="86" t="str">
        <f>IF(AC309=0,"",IF(AC309&gt;=$AD$9,"HABIL","NO HABIL"))</f>
        <v>HABIL</v>
      </c>
      <c r="AE309" s="182" t="str">
        <f>IF(AB309=0,"",IF(AB309="NO HABIL","NO HABIL",IF(AD309="NO HABIL","NO HABIL",IF(AD309="NO HABIL","NO HABIL","HABIL"))))</f>
        <v>HABIL</v>
      </c>
    </row>
    <row r="310" spans="2:31" ht="18" customHeight="1" x14ac:dyDescent="0.15">
      <c r="B310" s="71">
        <f t="shared" ref="B310:B315" si="238">IF(C310="","",B309+0.1)</f>
        <v>28.1</v>
      </c>
      <c r="C310" s="267" t="s">
        <v>732</v>
      </c>
      <c r="D310" s="268">
        <v>1</v>
      </c>
      <c r="E310" s="269">
        <v>5803561978.6400003</v>
      </c>
      <c r="F310" s="269">
        <v>7850735822.8900003</v>
      </c>
      <c r="G310" s="269">
        <v>869346413.49000001</v>
      </c>
      <c r="H310" s="269">
        <v>1902335077.49</v>
      </c>
      <c r="I310" s="269">
        <f t="shared" ref="I310" si="239">IF(ISERROR(F310-H310),"",F310-H310)</f>
        <v>5948400745.4000006</v>
      </c>
      <c r="J310" s="269">
        <v>1159541714.9300001</v>
      </c>
      <c r="K310" s="269">
        <v>68171528.400000006</v>
      </c>
      <c r="L310" s="230"/>
      <c r="M310" s="230" t="str">
        <f>IF(ISERROR(VLOOKUP(L310,POA!$A$2:$C$25,3,0)),"",VLOOKUP(L310,POA!$A$2:$C$25,3,0))</f>
        <v/>
      </c>
      <c r="N310" s="73" t="s">
        <v>229</v>
      </c>
      <c r="O310" s="73" t="str">
        <f>IF(ISERROR(VLOOKUP(N310,POA!$A$2:$F$25,4,0)),"",VLOOKUP(N310,POA!$A$2:$F$25,4,0))</f>
        <v/>
      </c>
      <c r="P310" s="75" t="str">
        <f>IF(ISERROR(VLOOKUP(L310,POA!$A$2:$C$25,2,0)),"",VLOOKUP(L310,POA!$A$2:$C$25,2,0))</f>
        <v/>
      </c>
      <c r="Q310" s="82"/>
      <c r="R310" s="81" t="str">
        <f>IF(Q310=0,"",IF(Q309&gt;=$R$9,"HABIL","NO HABIL"))</f>
        <v/>
      </c>
      <c r="S310" s="177"/>
      <c r="T310" s="81" t="str">
        <f t="shared" ref="T310:T319" si="240">IF(S310=0,"",IF(S310&lt;=$T$9,"HABIL","NO HABIL"))</f>
        <v/>
      </c>
      <c r="U310" s="73" t="str">
        <f>IF(ISERROR(VLOOKUP(N310,POA!$A$2:$F$25,5,0)),"",VLOOKUP(N310,POA!$A$2:$F$25,5,0))</f>
        <v/>
      </c>
      <c r="V310" s="73"/>
      <c r="W310" s="81" t="str">
        <f t="shared" ref="W310:W319" si="241">IF(V310=0,"",IF(V310&gt;=$W$9,"HABIL","NO HABIL"))</f>
        <v/>
      </c>
      <c r="X310" s="81"/>
      <c r="Y310" s="179">
        <f>IF(ISERROR(F310/$Z$9),"",F310/$Z$9)</f>
        <v>13853.424780112935</v>
      </c>
      <c r="Z310" s="146" t="str">
        <f>+IF(Y310&lt;$Z$10,"MIPYME","NO CUMPLE")</f>
        <v>MIPYME</v>
      </c>
      <c r="AA310" s="190"/>
      <c r="AB310" s="81" t="str">
        <f t="shared" ref="AB310:AB319" si="242">IF(AA310=0,"",IF(AA310&gt;=$AB$9,"HABIL","NO HABIL"))</f>
        <v/>
      </c>
      <c r="AC310" s="190"/>
      <c r="AD310" s="81" t="str">
        <f t="shared" ref="AD310:AD319" si="243">IF(AC310=0,"",IF(AC310&gt;=$AD$9,"HABIL","NO HABIL"))</f>
        <v/>
      </c>
      <c r="AE310" s="185"/>
    </row>
    <row r="311" spans="2:31" ht="18" customHeight="1" thickBot="1" x14ac:dyDescent="0.2">
      <c r="B311" s="71" t="str">
        <f t="shared" si="238"/>
        <v/>
      </c>
      <c r="C311" s="268"/>
      <c r="D311" s="268"/>
      <c r="E311" s="269"/>
      <c r="F311" s="269"/>
      <c r="G311" s="269"/>
      <c r="H311" s="269"/>
      <c r="I311" s="269"/>
      <c r="J311" s="269"/>
      <c r="K311" s="269"/>
      <c r="L311" s="228"/>
      <c r="M311" s="228" t="str">
        <f>IF(ISERROR(VLOOKUP(L311,POA!$A$2:$C$25,3,0)),"",VLOOKUP(L311,POA!$A$2:$C$25,3,0))</f>
        <v/>
      </c>
      <c r="N311" s="73" t="s">
        <v>229</v>
      </c>
      <c r="O311" s="73" t="str">
        <f>IF(ISERROR(VLOOKUP(N311,POA!$A$2:$F$25,4,0)),"",VLOOKUP(N311,POA!$A$2:$F$25,4,0))</f>
        <v/>
      </c>
      <c r="P311" s="75" t="str">
        <f>IF(ISERROR(VLOOKUP(L311,POA!$A$2:$C$25,2,0)),"",VLOOKUP(L311,POA!$A$2:$C$25,2,0))</f>
        <v/>
      </c>
      <c r="Q311" s="82"/>
      <c r="R311" s="81" t="str">
        <f>IF(Q311=0,"",IF(Q309&gt;=$R$9,"HABIL","NO HABIL"))</f>
        <v/>
      </c>
      <c r="S311" s="177"/>
      <c r="T311" s="81" t="str">
        <f t="shared" si="240"/>
        <v/>
      </c>
      <c r="U311" s="73" t="str">
        <f>IF(ISERROR(VLOOKUP(N311,POA!$A$2:$F$25,5,0)),"",VLOOKUP(N311,POA!$A$2:$F$25,5,0))</f>
        <v/>
      </c>
      <c r="V311" s="73"/>
      <c r="W311" s="81" t="str">
        <f t="shared" si="241"/>
        <v/>
      </c>
      <c r="X311" s="81"/>
      <c r="Y311" s="179">
        <f t="shared" ref="Y311:Y318" si="244">IF(ISERROR(F311/$Z$9),"",F311/$Z$9)</f>
        <v>0</v>
      </c>
      <c r="Z311" s="146" t="str">
        <f t="shared" ref="Z311:Z319" si="245">+IF(Y311&lt;$Z$10,"MIPYME","NO CUMPLE")</f>
        <v>MIPYME</v>
      </c>
      <c r="AA311" s="190"/>
      <c r="AB311" s="81" t="str">
        <f t="shared" si="242"/>
        <v/>
      </c>
      <c r="AC311" s="190"/>
      <c r="AD311" s="81" t="str">
        <f t="shared" si="243"/>
        <v/>
      </c>
      <c r="AE311" s="186"/>
    </row>
    <row r="312" spans="2:31" ht="18" hidden="1" customHeight="1" x14ac:dyDescent="0.15">
      <c r="B312" s="71" t="str">
        <f t="shared" si="238"/>
        <v/>
      </c>
      <c r="C312" s="268"/>
      <c r="D312" s="268"/>
      <c r="E312" s="269"/>
      <c r="F312" s="269"/>
      <c r="G312" s="269"/>
      <c r="H312" s="269"/>
      <c r="I312" s="269"/>
      <c r="J312" s="269"/>
      <c r="K312" s="269"/>
      <c r="L312" s="228"/>
      <c r="M312" s="228" t="str">
        <f>IF(ISERROR(VLOOKUP(L312,POA!$A$2:$C$25,3,0)),"",VLOOKUP(L312,POA!$A$2:$C$25,3,0))</f>
        <v/>
      </c>
      <c r="N312" s="73"/>
      <c r="O312" s="73" t="str">
        <f>IF(ISERROR(VLOOKUP(N312,POA!$A$2:$F$25,4,0)),"",VLOOKUP(N312,POA!$A$2:$F$25,4,0))</f>
        <v/>
      </c>
      <c r="P312" s="75" t="str">
        <f>IF(ISERROR(VLOOKUP(L312,POA!$A$2:$C$25,2,0)),"",VLOOKUP(L312,POA!$A$2:$C$25,2,0))</f>
        <v/>
      </c>
      <c r="Q312" s="82"/>
      <c r="R312" s="81" t="str">
        <f>IF(Q312=0,"",IF(Q309&gt;=$R$9,"HABIL","NO HABIL"))</f>
        <v/>
      </c>
      <c r="S312" s="177"/>
      <c r="T312" s="81" t="str">
        <f t="shared" si="240"/>
        <v/>
      </c>
      <c r="U312" s="73" t="str">
        <f>IF(ISERROR(VLOOKUP(N312,POA!$A$2:$F$25,5,0)),"",VLOOKUP(N312,POA!$A$2:$F$25,5,0))</f>
        <v/>
      </c>
      <c r="V312" s="73"/>
      <c r="W312" s="81" t="str">
        <f t="shared" si="241"/>
        <v/>
      </c>
      <c r="X312" s="81"/>
      <c r="Y312" s="179">
        <f t="shared" si="244"/>
        <v>0</v>
      </c>
      <c r="Z312" s="146" t="str">
        <f t="shared" si="245"/>
        <v>MIPYME</v>
      </c>
      <c r="AA312" s="190"/>
      <c r="AB312" s="81" t="str">
        <f t="shared" si="242"/>
        <v/>
      </c>
      <c r="AC312" s="190"/>
      <c r="AD312" s="81" t="str">
        <f t="shared" si="243"/>
        <v/>
      </c>
      <c r="AE312" s="186"/>
    </row>
    <row r="313" spans="2:31" ht="18" hidden="1" customHeight="1" thickBot="1" x14ac:dyDescent="0.2">
      <c r="B313" s="71" t="str">
        <f t="shared" si="238"/>
        <v/>
      </c>
      <c r="C313" s="136"/>
      <c r="D313" s="136"/>
      <c r="E313" s="70" t="str">
        <f>IF(ISERROR(VLOOKUP(C313,#REF!,2,0)),"",VLOOKUP(C313,#REF!,2,0))</f>
        <v/>
      </c>
      <c r="F313" s="70"/>
      <c r="G313" s="70" t="str">
        <f>IF(ISERROR(VLOOKUP(C313,#REF!,4,0)),"",VLOOKUP(C313,#REF!,4,0))</f>
        <v/>
      </c>
      <c r="H313" s="70"/>
      <c r="I313" s="70">
        <f t="shared" ref="I313:I315" si="246">IF(ISERROR(F313-H313),"",F313-H313)</f>
        <v>0</v>
      </c>
      <c r="J313" s="70"/>
      <c r="K313" s="70"/>
      <c r="L313" s="228"/>
      <c r="M313" s="228" t="str">
        <f>IF(ISERROR(VLOOKUP(L313,POA!$A$2:$C$25,3,0)),"",VLOOKUP(L313,POA!$A$2:$C$25,3,0))</f>
        <v/>
      </c>
      <c r="N313" s="73"/>
      <c r="O313" s="73" t="str">
        <f>IF(ISERROR(VLOOKUP(N313,POA!$A$2:$F$25,4,0)),"",VLOOKUP(N313,POA!$A$2:$F$25,4,0))</f>
        <v/>
      </c>
      <c r="P313" s="75" t="str">
        <f>IF(ISERROR(VLOOKUP(L313,POA!$A$2:$C$25,2,0)),"",VLOOKUP(L313,POA!$A$2:$C$25,2,0))</f>
        <v/>
      </c>
      <c r="Q313" s="82"/>
      <c r="R313" s="81" t="str">
        <f>IF(L313=0,"",IF(Q309&gt;=$R$9,"HABIL","NO HABIL"))</f>
        <v/>
      </c>
      <c r="S313" s="177"/>
      <c r="T313" s="81" t="str">
        <f t="shared" si="240"/>
        <v/>
      </c>
      <c r="U313" s="73" t="str">
        <f>IF(ISERROR(VLOOKUP(N313,POA!$A$2:$F$25,5,0)),"",VLOOKUP(N313,POA!$A$2:$F$25,5,0))</f>
        <v/>
      </c>
      <c r="V313" s="73"/>
      <c r="W313" s="81" t="str">
        <f t="shared" si="241"/>
        <v/>
      </c>
      <c r="X313" s="81"/>
      <c r="Y313" s="179">
        <f t="shared" si="244"/>
        <v>0</v>
      </c>
      <c r="Z313" s="146" t="str">
        <f t="shared" si="245"/>
        <v>MIPYME</v>
      </c>
      <c r="AA313" s="190"/>
      <c r="AB313" s="81" t="str">
        <f t="shared" si="242"/>
        <v/>
      </c>
      <c r="AC313" s="190"/>
      <c r="AD313" s="81" t="str">
        <f t="shared" si="243"/>
        <v/>
      </c>
      <c r="AE313" s="186"/>
    </row>
    <row r="314" spans="2:31" ht="18" hidden="1" customHeight="1" x14ac:dyDescent="0.15">
      <c r="B314" s="71" t="str">
        <f t="shared" si="238"/>
        <v/>
      </c>
      <c r="C314" s="136"/>
      <c r="D314" s="136"/>
      <c r="E314" s="70" t="str">
        <f>IF(ISERROR(VLOOKUP(C314,#REF!,2,0)),"",VLOOKUP(C314,#REF!,2,0))</f>
        <v/>
      </c>
      <c r="F314" s="70"/>
      <c r="G314" s="70" t="str">
        <f>IF(ISERROR(VLOOKUP(C314,#REF!,4,0)),"",VLOOKUP(C314,#REF!,4,0))</f>
        <v/>
      </c>
      <c r="H314" s="70"/>
      <c r="I314" s="70">
        <f t="shared" si="246"/>
        <v>0</v>
      </c>
      <c r="J314" s="70"/>
      <c r="K314" s="70"/>
      <c r="L314" s="228"/>
      <c r="M314" s="228" t="str">
        <f>IF(ISERROR(VLOOKUP(L314,POA!$A$2:$C$25,3,0)),"",VLOOKUP(L314,POA!$A$2:$C$25,3,0))</f>
        <v/>
      </c>
      <c r="N314" s="73"/>
      <c r="O314" s="73" t="str">
        <f>IF(ISERROR(VLOOKUP(N314,POA!$A$2:$F$25,4,0)),"",VLOOKUP(N314,POA!$A$2:$F$25,4,0))</f>
        <v/>
      </c>
      <c r="P314" s="75" t="str">
        <f>IF(ISERROR(VLOOKUP(L314,POA!$A$2:$C$25,2,0)),"",VLOOKUP(L314,POA!$A$2:$C$25,2,0))</f>
        <v/>
      </c>
      <c r="Q314" s="82"/>
      <c r="R314" s="81" t="str">
        <f>IF(L314=0,"",IF(Q309&gt;=$R$9,"HABIL","NO HABIL"))</f>
        <v/>
      </c>
      <c r="S314" s="177"/>
      <c r="T314" s="81" t="str">
        <f t="shared" si="240"/>
        <v/>
      </c>
      <c r="U314" s="73" t="str">
        <f>IF(ISERROR(VLOOKUP(N314,POA!$A$2:$F$25,5,0)),"",VLOOKUP(N314,POA!$A$2:$F$25,5,0))</f>
        <v/>
      </c>
      <c r="V314" s="73"/>
      <c r="W314" s="81" t="str">
        <f t="shared" si="241"/>
        <v/>
      </c>
      <c r="X314" s="81"/>
      <c r="Y314" s="179">
        <f t="shared" si="244"/>
        <v>0</v>
      </c>
      <c r="Z314" s="146" t="str">
        <f t="shared" si="245"/>
        <v>MIPYME</v>
      </c>
      <c r="AA314" s="190"/>
      <c r="AB314" s="81" t="str">
        <f t="shared" si="242"/>
        <v/>
      </c>
      <c r="AC314" s="190"/>
      <c r="AD314" s="81" t="str">
        <f t="shared" si="243"/>
        <v/>
      </c>
      <c r="AE314" s="183"/>
    </row>
    <row r="315" spans="2:31" ht="18" hidden="1" customHeight="1" x14ac:dyDescent="0.15">
      <c r="B315" s="71" t="str">
        <f t="shared" si="238"/>
        <v/>
      </c>
      <c r="C315" s="136"/>
      <c r="D315" s="136"/>
      <c r="E315" s="70" t="str">
        <f>IF(ISERROR(VLOOKUP(C315,#REF!,2,0)),"",VLOOKUP(C315,#REF!,2,0))</f>
        <v/>
      </c>
      <c r="F315" s="70"/>
      <c r="G315" s="70" t="str">
        <f>IF(ISERROR(VLOOKUP(C315,#REF!,4,0)),"",VLOOKUP(C315,#REF!,4,0))</f>
        <v/>
      </c>
      <c r="H315" s="70"/>
      <c r="I315" s="70">
        <f t="shared" si="246"/>
        <v>0</v>
      </c>
      <c r="J315" s="70"/>
      <c r="K315" s="70"/>
      <c r="L315" s="228"/>
      <c r="M315" s="228" t="str">
        <f>IF(ISERROR(VLOOKUP(L315,POA!$A$2:$C$25,3,0)),"",VLOOKUP(L315,POA!$A$2:$C$25,3,0))</f>
        <v/>
      </c>
      <c r="N315" s="73"/>
      <c r="O315" s="73" t="str">
        <f>IF(ISERROR(VLOOKUP(N315,POA!$A$2:$F$25,4,0)),"",VLOOKUP(N315,POA!$A$2:$F$25,4,0))</f>
        <v/>
      </c>
      <c r="P315" s="75" t="str">
        <f>IF(ISERROR(VLOOKUP(L315,POA!$A$2:$C$25,2,0)),"",VLOOKUP(L315,POA!$A$2:$C$25,2,0))</f>
        <v/>
      </c>
      <c r="Q315" s="82"/>
      <c r="R315" s="81" t="str">
        <f>IF(L315=0,"",IF(Q309&gt;=$R$9,"HABIL","NO HABIL"))</f>
        <v/>
      </c>
      <c r="S315" s="177"/>
      <c r="T315" s="81" t="str">
        <f t="shared" si="240"/>
        <v/>
      </c>
      <c r="U315" s="73" t="str">
        <f>IF(ISERROR(VLOOKUP(N315,POA!$A$2:$F$25,5,0)),"",VLOOKUP(N315,POA!$A$2:$F$25,5,0))</f>
        <v/>
      </c>
      <c r="V315" s="73"/>
      <c r="W315" s="81" t="str">
        <f t="shared" si="241"/>
        <v/>
      </c>
      <c r="X315" s="81"/>
      <c r="Y315" s="179">
        <f t="shared" si="244"/>
        <v>0</v>
      </c>
      <c r="Z315" s="146" t="str">
        <f t="shared" si="245"/>
        <v>MIPYME</v>
      </c>
      <c r="AA315" s="190"/>
      <c r="AB315" s="81" t="str">
        <f t="shared" si="242"/>
        <v/>
      </c>
      <c r="AC315" s="190"/>
      <c r="AD315" s="81" t="str">
        <f t="shared" si="243"/>
        <v/>
      </c>
      <c r="AE315" s="186"/>
    </row>
    <row r="316" spans="2:31" ht="18" hidden="1" customHeight="1" x14ac:dyDescent="0.15">
      <c r="B316" s="71" t="str">
        <f>IF(C316="","",B315+0.1)</f>
        <v/>
      </c>
      <c r="C316" s="136"/>
      <c r="D316" s="136"/>
      <c r="E316" s="70" t="str">
        <f>IF(ISERROR(VLOOKUP(C316,#REF!,2,0)),"",VLOOKUP(C316,#REF!,2,0))</f>
        <v/>
      </c>
      <c r="F316" s="70"/>
      <c r="G316" s="70" t="str">
        <f>IF(ISERROR(VLOOKUP(C316,#REF!,4,0)),"",VLOOKUP(C316,#REF!,4,0))</f>
        <v/>
      </c>
      <c r="H316" s="70"/>
      <c r="I316" s="70">
        <f>IF(ISERROR(F316-H316),"",F316-H316)</f>
        <v>0</v>
      </c>
      <c r="J316" s="70"/>
      <c r="K316" s="70"/>
      <c r="L316" s="228"/>
      <c r="M316" s="228" t="str">
        <f>IF(ISERROR(VLOOKUP(L316,POA!$A$2:$C$25,3,0)),"",VLOOKUP(L316,POA!$A$2:$C$25,3,0))</f>
        <v/>
      </c>
      <c r="N316" s="73"/>
      <c r="O316" s="73" t="str">
        <f>IF(ISERROR(VLOOKUP(N316,POA!$A$2:$F$25,4,0)),"",VLOOKUP(N316,POA!$A$2:$F$25,4,0))</f>
        <v/>
      </c>
      <c r="P316" s="75" t="str">
        <f>IF(ISERROR(VLOOKUP(L316,POA!$A$2:$C$25,2,0)),"",VLOOKUP(L316,POA!$A$2:$C$25,2,0))</f>
        <v/>
      </c>
      <c r="Q316" s="82"/>
      <c r="R316" s="81" t="str">
        <f>IF(L316=0,"",IF(Q309&gt;=$R$9,"HABIL","NO HABIL"))</f>
        <v/>
      </c>
      <c r="S316" s="177"/>
      <c r="T316" s="81" t="str">
        <f t="shared" si="240"/>
        <v/>
      </c>
      <c r="U316" s="73" t="str">
        <f>IF(ISERROR(VLOOKUP(N316,POA!$A$2:$F$25,5,0)),"",VLOOKUP(N316,POA!$A$2:$F$25,5,0))</f>
        <v/>
      </c>
      <c r="V316" s="73"/>
      <c r="W316" s="81" t="str">
        <f t="shared" si="241"/>
        <v/>
      </c>
      <c r="X316" s="81"/>
      <c r="Y316" s="179">
        <f t="shared" si="244"/>
        <v>0</v>
      </c>
      <c r="Z316" s="146" t="str">
        <f t="shared" si="245"/>
        <v>MIPYME</v>
      </c>
      <c r="AA316" s="190"/>
      <c r="AB316" s="81" t="str">
        <f t="shared" si="242"/>
        <v/>
      </c>
      <c r="AC316" s="190"/>
      <c r="AD316" s="81" t="str">
        <f t="shared" si="243"/>
        <v/>
      </c>
      <c r="AE316" s="186"/>
    </row>
    <row r="317" spans="2:31" ht="18" hidden="1" customHeight="1" x14ac:dyDescent="0.15">
      <c r="B317" s="71" t="str">
        <f>IF(C317="","",B316+0.1)</f>
        <v/>
      </c>
      <c r="C317" s="136"/>
      <c r="D317" s="136"/>
      <c r="E317" s="70" t="str">
        <f>IF(ISERROR(VLOOKUP(C317,#REF!,2,0)),"",VLOOKUP(C317,#REF!,2,0))</f>
        <v/>
      </c>
      <c r="F317" s="70"/>
      <c r="G317" s="70" t="str">
        <f>IF(ISERROR(VLOOKUP(C317,#REF!,4,0)),"",VLOOKUP(C317,#REF!,4,0))</f>
        <v/>
      </c>
      <c r="H317" s="70"/>
      <c r="I317" s="70">
        <f>IF(ISERROR(F317-H317),"",F317-H317)</f>
        <v>0</v>
      </c>
      <c r="J317" s="70"/>
      <c r="K317" s="70"/>
      <c r="L317" s="228"/>
      <c r="M317" s="228" t="str">
        <f>IF(ISERROR(VLOOKUP(L317,POA!$A$2:$C$25,3,0)),"",VLOOKUP(L317,POA!$A$2:$C$25,3,0))</f>
        <v/>
      </c>
      <c r="N317" s="73"/>
      <c r="O317" s="73" t="str">
        <f>IF(ISERROR(VLOOKUP(N317,POA!$A$2:$F$25,4,0)),"",VLOOKUP(N317,POA!$A$2:$F$25,4,0))</f>
        <v/>
      </c>
      <c r="P317" s="75" t="str">
        <f>IF(ISERROR(VLOOKUP(L317,POA!$A$2:$C$25,2,0)),"",VLOOKUP(L317,POA!$A$2:$C$25,2,0))</f>
        <v/>
      </c>
      <c r="Q317" s="82"/>
      <c r="R317" s="81" t="str">
        <f>IF(L317=0,"",IF(Q309&gt;=$R$9,"HABIL","NO HABIL"))</f>
        <v/>
      </c>
      <c r="S317" s="177"/>
      <c r="T317" s="81" t="str">
        <f t="shared" si="240"/>
        <v/>
      </c>
      <c r="U317" s="73" t="str">
        <f>IF(ISERROR(VLOOKUP(N317,POA!$A$2:$F$25,5,0)),"",VLOOKUP(N317,POA!$A$2:$F$25,5,0))</f>
        <v/>
      </c>
      <c r="V317" s="73"/>
      <c r="W317" s="81" t="str">
        <f t="shared" si="241"/>
        <v/>
      </c>
      <c r="X317" s="81"/>
      <c r="Y317" s="179">
        <f t="shared" si="244"/>
        <v>0</v>
      </c>
      <c r="Z317" s="146" t="str">
        <f t="shared" si="245"/>
        <v>MIPYME</v>
      </c>
      <c r="AA317" s="190"/>
      <c r="AB317" s="81" t="str">
        <f t="shared" si="242"/>
        <v/>
      </c>
      <c r="AC317" s="190"/>
      <c r="AD317" s="81" t="str">
        <f t="shared" si="243"/>
        <v/>
      </c>
      <c r="AE317" s="183"/>
    </row>
    <row r="318" spans="2:31" ht="18" hidden="1" customHeight="1" x14ac:dyDescent="0.15">
      <c r="B318" s="71" t="str">
        <f>IF(C318="","",B317+0.1)</f>
        <v/>
      </c>
      <c r="C318" s="136"/>
      <c r="D318" s="136"/>
      <c r="E318" s="70" t="str">
        <f>IF(ISERROR(VLOOKUP(C318,#REF!,2,0)),"",VLOOKUP(C318,#REF!,2,0))</f>
        <v/>
      </c>
      <c r="F318" s="70"/>
      <c r="G318" s="70" t="str">
        <f>IF(ISERROR(VLOOKUP(C318,#REF!,4,0)),"",VLOOKUP(C318,#REF!,4,0))</f>
        <v/>
      </c>
      <c r="H318" s="70"/>
      <c r="I318" s="70">
        <f>IF(ISERROR(F318-H318),"",F318-H318)</f>
        <v>0</v>
      </c>
      <c r="J318" s="70"/>
      <c r="K318" s="70"/>
      <c r="L318" s="228"/>
      <c r="M318" s="228" t="str">
        <f>IF(ISERROR(VLOOKUP(L318,POA!$A$2:$C$25,3,0)),"",VLOOKUP(L318,POA!$A$2:$C$25,3,0))</f>
        <v/>
      </c>
      <c r="N318" s="73"/>
      <c r="O318" s="73" t="str">
        <f>IF(ISERROR(VLOOKUP(N318,POA!$A$2:$F$25,4,0)),"",VLOOKUP(N318,POA!$A$2:$F$25,4,0))</f>
        <v/>
      </c>
      <c r="P318" s="75" t="str">
        <f>IF(ISERROR(VLOOKUP(L318,POA!$A$2:$C$25,2,0)),"",VLOOKUP(L318,POA!$A$2:$C$25,2,0))</f>
        <v/>
      </c>
      <c r="Q318" s="82"/>
      <c r="R318" s="81" t="str">
        <f>IF(L318=0,"",IF(Q309&gt;=$R$9,"HABIL","NO HABIL"))</f>
        <v/>
      </c>
      <c r="S318" s="177"/>
      <c r="T318" s="81" t="str">
        <f t="shared" si="240"/>
        <v/>
      </c>
      <c r="U318" s="73" t="str">
        <f>IF(ISERROR(VLOOKUP(N318,POA!$A$2:$F$25,5,0)),"",VLOOKUP(N318,POA!$A$2:$F$25,5,0))</f>
        <v/>
      </c>
      <c r="V318" s="73"/>
      <c r="W318" s="81" t="str">
        <f t="shared" si="241"/>
        <v/>
      </c>
      <c r="X318" s="81"/>
      <c r="Y318" s="179">
        <f t="shared" si="244"/>
        <v>0</v>
      </c>
      <c r="Z318" s="146" t="str">
        <f t="shared" si="245"/>
        <v>MIPYME</v>
      </c>
      <c r="AA318" s="190"/>
      <c r="AB318" s="81" t="str">
        <f t="shared" si="242"/>
        <v/>
      </c>
      <c r="AC318" s="190"/>
      <c r="AD318" s="81" t="str">
        <f t="shared" si="243"/>
        <v/>
      </c>
      <c r="AE318" s="183"/>
    </row>
    <row r="319" spans="2:31" ht="18" hidden="1" customHeight="1" thickBot="1" x14ac:dyDescent="0.2">
      <c r="B319" s="111" t="str">
        <f>IF(C319="","",B318+0.1)</f>
        <v/>
      </c>
      <c r="C319" s="137"/>
      <c r="D319" s="137"/>
      <c r="E319" s="74" t="str">
        <f>IF(ISERROR(VLOOKUP(C319,#REF!,2,0)),"",VLOOKUP(C319,#REF!,2,0))</f>
        <v/>
      </c>
      <c r="F319" s="74"/>
      <c r="G319" s="74" t="str">
        <f>IF(ISERROR(VLOOKUP(C319,#REF!,4,0)),"",VLOOKUP(C319,#REF!,4,0))</f>
        <v/>
      </c>
      <c r="H319" s="74"/>
      <c r="I319" s="74">
        <f>IF(ISERROR(F319-H319),"",F319-H319)</f>
        <v>0</v>
      </c>
      <c r="J319" s="74"/>
      <c r="K319" s="74"/>
      <c r="L319" s="229"/>
      <c r="M319" s="229" t="str">
        <f>IF(ISERROR(VLOOKUP(L319,POA!$A$2:$C$25,3,0)),"",VLOOKUP(L319,POA!$A$2:$C$25,3,0))</f>
        <v/>
      </c>
      <c r="N319" s="88"/>
      <c r="O319" s="88" t="str">
        <f>IF(ISERROR(VLOOKUP(N319,POA!$A$2:$F$25,4,0)),"",VLOOKUP(N319,POA!$A$2:$F$25,4,0))</f>
        <v/>
      </c>
      <c r="P319" s="80" t="str">
        <f>IF(ISERROR(VLOOKUP(L319,POA!$A$2:$C$25,2,0)),"",VLOOKUP(L319,POA!$A$2:$C$25,2,0))</f>
        <v/>
      </c>
      <c r="Q319" s="90"/>
      <c r="R319" s="89" t="str">
        <f>IF(L319=0,"",IF(Q309&gt;=$R$9,"HABIL","NO HABIL"))</f>
        <v/>
      </c>
      <c r="S319" s="178"/>
      <c r="T319" s="89" t="str">
        <f t="shared" si="240"/>
        <v/>
      </c>
      <c r="U319" s="88" t="str">
        <f>IF(ISERROR(VLOOKUP(N319,POA!$A$2:$F$25,5,0)),"",VLOOKUP(N319,POA!$A$2:$F$25,5,0))</f>
        <v/>
      </c>
      <c r="V319" s="88"/>
      <c r="W319" s="89" t="str">
        <f t="shared" si="241"/>
        <v/>
      </c>
      <c r="X319" s="89"/>
      <c r="Y319" s="181">
        <f>IF(ISERROR(F319/$Z$9),"",F319/$Z$9)</f>
        <v>0</v>
      </c>
      <c r="Z319" s="147" t="str">
        <f t="shared" si="245"/>
        <v>MIPYME</v>
      </c>
      <c r="AA319" s="191"/>
      <c r="AB319" s="89" t="str">
        <f t="shared" si="242"/>
        <v/>
      </c>
      <c r="AC319" s="191"/>
      <c r="AD319" s="89" t="str">
        <f t="shared" si="243"/>
        <v/>
      </c>
      <c r="AE319" s="184"/>
    </row>
    <row r="320" spans="2:31" ht="18" customHeight="1" x14ac:dyDescent="0.15">
      <c r="B320" s="83">
        <v>29</v>
      </c>
      <c r="C320" s="84" t="s">
        <v>344</v>
      </c>
      <c r="D320" s="135">
        <f>IF(SUM(D321:D330)=0,"",SUM(D321:D330))</f>
        <v>1</v>
      </c>
      <c r="E320" s="85">
        <f>SUM(E321:E330)</f>
        <v>4499612881</v>
      </c>
      <c r="F320" s="85">
        <f>SUM(F321:F330)</f>
        <v>7931595804</v>
      </c>
      <c r="G320" s="85">
        <f>SUM(G321:G330)</f>
        <v>1532903553</v>
      </c>
      <c r="H320" s="85">
        <f>SUM(H321:H330)</f>
        <v>3089136694</v>
      </c>
      <c r="I320" s="85">
        <f>+F320-H320</f>
        <v>4842459110</v>
      </c>
      <c r="J320" s="85">
        <f>SUM(J321:J330)</f>
        <v>350786457</v>
      </c>
      <c r="K320" s="85">
        <f>SUM(K321:K330)</f>
        <v>137167269</v>
      </c>
      <c r="L320" s="78">
        <v>1</v>
      </c>
      <c r="M320" s="78">
        <f>IF(ISERROR(VLOOKUP(L320,POA!$A$2:$C$25,3,0)),"",VLOOKUP(L320,POA!$A$2:$C$25,3,0))</f>
        <v>3</v>
      </c>
      <c r="N320" s="138" t="s">
        <v>229</v>
      </c>
      <c r="O320" s="78">
        <f>+SUM(O321:O330)</f>
        <v>0</v>
      </c>
      <c r="P320" s="79">
        <f>IF(ISERROR(VLOOKUP(L320,POA!$A$2:$C$25,2,0)),"",VLOOKUP(L320,POA!$A$2:$C$25,2,0))</f>
        <v>4167150295</v>
      </c>
      <c r="Q320" s="85">
        <f>SUM(E320/G320)</f>
        <v>2.9353528943121967</v>
      </c>
      <c r="R320" s="86" t="str">
        <f>IF(Q320=0,"",IF(Q320&gt;=$R$9,"HABIL","NO HABIL"))</f>
        <v>HABIL</v>
      </c>
      <c r="S320" s="176">
        <f>SUM(H320/F320)</f>
        <v>0.38947227901377812</v>
      </c>
      <c r="T320" s="86" t="str">
        <f>IF(S320=0,"",IF(S320&lt;=$T$9,"HABIL","NO HABIL"))</f>
        <v>HABIL</v>
      </c>
      <c r="U320" s="78">
        <f>+SUM(U321:U330)</f>
        <v>0</v>
      </c>
      <c r="V320" s="87">
        <f>SUM(J320/K320)</f>
        <v>2.5573626970731627</v>
      </c>
      <c r="W320" s="86" t="str">
        <f>IF(V320=0,"",IF(V320&gt;=$W$9,"HABIL","NO HABIL"))</f>
        <v>HABIL</v>
      </c>
      <c r="X320" s="86" t="str">
        <f>IF(R320=0,"",IF(R320="NO HABIL","NO HABIL",IF(T320="NO HABIL","NO HABIL",IF(W320="NO HABIL","NO HABIL",IF(W320="NO HABIL","NO HABIL","HABIL")))))</f>
        <v>HABIL</v>
      </c>
      <c r="Y320" s="180"/>
      <c r="Z320" s="145"/>
      <c r="AA320" s="176">
        <f>SUM(J320/I320)</f>
        <v>7.2439735479769493E-2</v>
      </c>
      <c r="AB320" s="86" t="str">
        <f>IF(AA320=0,"",IF(AA320&gt;=$AB$9,"HABIL","NO HABIL"))</f>
        <v>HABIL</v>
      </c>
      <c r="AC320" s="176">
        <f>SUM(J320/F320)</f>
        <v>4.4226466611308426E-2</v>
      </c>
      <c r="AD320" s="86" t="str">
        <f>IF(AC320=0,"",IF(AC320&gt;=$AD$9,"HABIL","NO HABIL"))</f>
        <v>HABIL</v>
      </c>
      <c r="AE320" s="182" t="str">
        <f>IF(AB320=0,"",IF(AB320="NO HABIL","NO HABIL",IF(AD320="NO HABIL","NO HABIL",IF(AD320="NO HABIL","NO HABIL","HABIL"))))</f>
        <v>HABIL</v>
      </c>
    </row>
    <row r="321" spans="2:31" ht="18" customHeight="1" x14ac:dyDescent="0.15">
      <c r="B321" s="71">
        <f t="shared" ref="B321:B326" si="247">IF(C321="","",B320+0.1)</f>
        <v>29.1</v>
      </c>
      <c r="C321" s="267" t="s">
        <v>344</v>
      </c>
      <c r="D321" s="268">
        <v>1</v>
      </c>
      <c r="E321" s="269">
        <v>4499612881</v>
      </c>
      <c r="F321" s="269">
        <v>7931595804</v>
      </c>
      <c r="G321" s="269">
        <v>1532903553</v>
      </c>
      <c r="H321" s="269">
        <v>3089136694</v>
      </c>
      <c r="I321" s="269">
        <f t="shared" ref="I321" si="248">IF(ISERROR(F321-H321),"",F321-H321)</f>
        <v>4842459110</v>
      </c>
      <c r="J321" s="269">
        <v>350786457</v>
      </c>
      <c r="K321" s="269">
        <v>137167269</v>
      </c>
      <c r="L321" s="230"/>
      <c r="M321" s="230" t="str">
        <f>IF(ISERROR(VLOOKUP(L321,POA!$A$2:$C$25,3,0)),"",VLOOKUP(L321,POA!$A$2:$C$25,3,0))</f>
        <v/>
      </c>
      <c r="N321" s="73" t="s">
        <v>229</v>
      </c>
      <c r="O321" s="73" t="str">
        <f>IF(ISERROR(VLOOKUP(N321,POA!$A$2:$F$25,4,0)),"",VLOOKUP(N321,POA!$A$2:$F$25,4,0))</f>
        <v/>
      </c>
      <c r="P321" s="75" t="str">
        <f>IF(ISERROR(VLOOKUP(L321,POA!$A$2:$C$25,2,0)),"",VLOOKUP(L321,POA!$A$2:$C$25,2,0))</f>
        <v/>
      </c>
      <c r="Q321" s="82"/>
      <c r="R321" s="81" t="str">
        <f>IF(Q321=0,"",IF(Q320&gt;=$R$9,"HABIL","NO HABIL"))</f>
        <v/>
      </c>
      <c r="S321" s="177"/>
      <c r="T321" s="81" t="str">
        <f t="shared" ref="T321:T330" si="249">IF(S321=0,"",IF(S321&lt;=$T$9,"HABIL","NO HABIL"))</f>
        <v/>
      </c>
      <c r="U321" s="73" t="str">
        <f>IF(ISERROR(VLOOKUP(N321,POA!$A$2:$F$25,5,0)),"",VLOOKUP(N321,POA!$A$2:$F$25,5,0))</f>
        <v/>
      </c>
      <c r="V321" s="73"/>
      <c r="W321" s="81" t="str">
        <f t="shared" ref="W321:W330" si="250">IF(V321=0,"",IF(V321&gt;=$W$9,"HABIL","NO HABIL"))</f>
        <v/>
      </c>
      <c r="X321" s="81"/>
      <c r="Y321" s="179">
        <f>IF(ISERROR(F321/$Z$9),"",F321/$Z$9)</f>
        <v>13996.110471148755</v>
      </c>
      <c r="Z321" s="146" t="str">
        <f>+IF(Y321&lt;$Z$10,"MIPYME","NO CUMPLE")</f>
        <v>MIPYME</v>
      </c>
      <c r="AA321" s="190"/>
      <c r="AB321" s="81" t="str">
        <f t="shared" ref="AB321:AB330" si="251">IF(AA321=0,"",IF(AA321&gt;=$AB$9,"HABIL","NO HABIL"))</f>
        <v/>
      </c>
      <c r="AC321" s="190"/>
      <c r="AD321" s="81" t="str">
        <f t="shared" ref="AD321:AD330" si="252">IF(AC321=0,"",IF(AC321&gt;=$AD$9,"HABIL","NO HABIL"))</f>
        <v/>
      </c>
      <c r="AE321" s="185"/>
    </row>
    <row r="322" spans="2:31" ht="18" customHeight="1" thickBot="1" x14ac:dyDescent="0.2">
      <c r="B322" s="71" t="str">
        <f t="shared" si="247"/>
        <v/>
      </c>
      <c r="C322" s="136"/>
      <c r="D322" s="136"/>
      <c r="E322" s="70"/>
      <c r="F322" s="70"/>
      <c r="G322" s="70"/>
      <c r="H322" s="70"/>
      <c r="I322" s="70">
        <f t="shared" ref="I322:I326" si="253">IF(ISERROR(F322-H322),"",F322-H322)</f>
        <v>0</v>
      </c>
      <c r="J322" s="70"/>
      <c r="K322" s="70"/>
      <c r="L322" s="228"/>
      <c r="M322" s="228" t="str">
        <f>IF(ISERROR(VLOOKUP(L322,POA!$A$2:$C$25,3,0)),"",VLOOKUP(L322,POA!$A$2:$C$25,3,0))</f>
        <v/>
      </c>
      <c r="N322" s="73" t="s">
        <v>229</v>
      </c>
      <c r="O322" s="73" t="str">
        <f>IF(ISERROR(VLOOKUP(N322,POA!$A$2:$F$25,4,0)),"",VLOOKUP(N322,POA!$A$2:$F$25,4,0))</f>
        <v/>
      </c>
      <c r="P322" s="75" t="str">
        <f>IF(ISERROR(VLOOKUP(L322,POA!$A$2:$C$25,2,0)),"",VLOOKUP(L322,POA!$A$2:$C$25,2,0))</f>
        <v/>
      </c>
      <c r="Q322" s="82"/>
      <c r="R322" s="81" t="str">
        <f>IF(Q322=0,"",IF(Q320&gt;=$R$9,"HABIL","NO HABIL"))</f>
        <v/>
      </c>
      <c r="S322" s="177"/>
      <c r="T322" s="81" t="str">
        <f t="shared" si="249"/>
        <v/>
      </c>
      <c r="U322" s="73" t="str">
        <f>IF(ISERROR(VLOOKUP(N322,POA!$A$2:$F$25,5,0)),"",VLOOKUP(N322,POA!$A$2:$F$25,5,0))</f>
        <v/>
      </c>
      <c r="V322" s="73"/>
      <c r="W322" s="81" t="str">
        <f t="shared" si="250"/>
        <v/>
      </c>
      <c r="X322" s="81"/>
      <c r="Y322" s="179">
        <f t="shared" ref="Y322:Y329" si="254">IF(ISERROR(F322/$Z$9),"",F322/$Z$9)</f>
        <v>0</v>
      </c>
      <c r="Z322" s="146" t="str">
        <f t="shared" ref="Z322:Z330" si="255">+IF(Y322&lt;$Z$10,"MIPYME","NO CUMPLE")</f>
        <v>MIPYME</v>
      </c>
      <c r="AA322" s="190"/>
      <c r="AB322" s="81" t="str">
        <f t="shared" si="251"/>
        <v/>
      </c>
      <c r="AC322" s="190"/>
      <c r="AD322" s="81" t="str">
        <f t="shared" si="252"/>
        <v/>
      </c>
      <c r="AE322" s="186"/>
    </row>
    <row r="323" spans="2:31" ht="18" hidden="1" customHeight="1" x14ac:dyDescent="0.15">
      <c r="B323" s="71" t="str">
        <f t="shared" si="247"/>
        <v/>
      </c>
      <c r="C323" s="136"/>
      <c r="D323" s="136"/>
      <c r="E323" s="70"/>
      <c r="F323" s="70"/>
      <c r="G323" s="70"/>
      <c r="H323" s="70"/>
      <c r="I323" s="70">
        <f t="shared" si="253"/>
        <v>0</v>
      </c>
      <c r="J323" s="70"/>
      <c r="K323" s="70"/>
      <c r="L323" s="228"/>
      <c r="M323" s="228" t="str">
        <f>IF(ISERROR(VLOOKUP(L323,POA!$A$2:$C$25,3,0)),"",VLOOKUP(L323,POA!$A$2:$C$25,3,0))</f>
        <v/>
      </c>
      <c r="N323" s="73"/>
      <c r="O323" s="73" t="str">
        <f>IF(ISERROR(VLOOKUP(N323,POA!$A$2:$F$25,4,0)),"",VLOOKUP(N323,POA!$A$2:$F$25,4,0))</f>
        <v/>
      </c>
      <c r="P323" s="75" t="str">
        <f>IF(ISERROR(VLOOKUP(L323,POA!$A$2:$C$25,2,0)),"",VLOOKUP(L323,POA!$A$2:$C$25,2,0))</f>
        <v/>
      </c>
      <c r="Q323" s="82"/>
      <c r="R323" s="81" t="str">
        <f>IF(Q323=0,"",IF(Q320&gt;=$R$9,"HABIL","NO HABIL"))</f>
        <v/>
      </c>
      <c r="S323" s="177"/>
      <c r="T323" s="81" t="str">
        <f t="shared" si="249"/>
        <v/>
      </c>
      <c r="U323" s="73" t="str">
        <f>IF(ISERROR(VLOOKUP(N323,POA!$A$2:$F$25,5,0)),"",VLOOKUP(N323,POA!$A$2:$F$25,5,0))</f>
        <v/>
      </c>
      <c r="V323" s="73"/>
      <c r="W323" s="81" t="str">
        <f t="shared" si="250"/>
        <v/>
      </c>
      <c r="X323" s="81"/>
      <c r="Y323" s="179">
        <f t="shared" si="254"/>
        <v>0</v>
      </c>
      <c r="Z323" s="146" t="str">
        <f t="shared" si="255"/>
        <v>MIPYME</v>
      </c>
      <c r="AA323" s="190"/>
      <c r="AB323" s="81" t="str">
        <f t="shared" si="251"/>
        <v/>
      </c>
      <c r="AC323" s="190"/>
      <c r="AD323" s="81" t="str">
        <f t="shared" si="252"/>
        <v/>
      </c>
      <c r="AE323" s="186"/>
    </row>
    <row r="324" spans="2:31" ht="18" hidden="1" customHeight="1" x14ac:dyDescent="0.15">
      <c r="B324" s="71" t="str">
        <f t="shared" si="247"/>
        <v/>
      </c>
      <c r="C324" s="136"/>
      <c r="D324" s="136"/>
      <c r="E324" s="70" t="str">
        <f>IF(ISERROR(VLOOKUP(C324,#REF!,2,0)),"",VLOOKUP(C324,#REF!,2,0))</f>
        <v/>
      </c>
      <c r="F324" s="70"/>
      <c r="G324" s="70" t="str">
        <f>IF(ISERROR(VLOOKUP(C324,#REF!,4,0)),"",VLOOKUP(C324,#REF!,4,0))</f>
        <v/>
      </c>
      <c r="H324" s="70"/>
      <c r="I324" s="70">
        <f t="shared" si="253"/>
        <v>0</v>
      </c>
      <c r="J324" s="70"/>
      <c r="K324" s="70"/>
      <c r="L324" s="228"/>
      <c r="M324" s="228" t="str">
        <f>IF(ISERROR(VLOOKUP(L324,POA!$A$2:$C$25,3,0)),"",VLOOKUP(L324,POA!$A$2:$C$25,3,0))</f>
        <v/>
      </c>
      <c r="N324" s="73"/>
      <c r="O324" s="73" t="str">
        <f>IF(ISERROR(VLOOKUP(N324,POA!$A$2:$F$25,4,0)),"",VLOOKUP(N324,POA!$A$2:$F$25,4,0))</f>
        <v/>
      </c>
      <c r="P324" s="75" t="str">
        <f>IF(ISERROR(VLOOKUP(L324,POA!$A$2:$C$25,2,0)),"",VLOOKUP(L324,POA!$A$2:$C$25,2,0))</f>
        <v/>
      </c>
      <c r="Q324" s="82"/>
      <c r="R324" s="81" t="str">
        <f>IF(L324=0,"",IF(Q320&gt;=$R$9,"HABIL","NO HABIL"))</f>
        <v/>
      </c>
      <c r="S324" s="177"/>
      <c r="T324" s="81" t="str">
        <f t="shared" si="249"/>
        <v/>
      </c>
      <c r="U324" s="73" t="str">
        <f>IF(ISERROR(VLOOKUP(N324,POA!$A$2:$F$25,5,0)),"",VLOOKUP(N324,POA!$A$2:$F$25,5,0))</f>
        <v/>
      </c>
      <c r="V324" s="73"/>
      <c r="W324" s="81" t="str">
        <f t="shared" si="250"/>
        <v/>
      </c>
      <c r="X324" s="81"/>
      <c r="Y324" s="179">
        <f t="shared" si="254"/>
        <v>0</v>
      </c>
      <c r="Z324" s="146" t="str">
        <f t="shared" si="255"/>
        <v>MIPYME</v>
      </c>
      <c r="AA324" s="190"/>
      <c r="AB324" s="81" t="str">
        <f t="shared" si="251"/>
        <v/>
      </c>
      <c r="AC324" s="190"/>
      <c r="AD324" s="81" t="str">
        <f t="shared" si="252"/>
        <v/>
      </c>
      <c r="AE324" s="186"/>
    </row>
    <row r="325" spans="2:31" ht="18" hidden="1" customHeight="1" x14ac:dyDescent="0.15">
      <c r="B325" s="71" t="str">
        <f t="shared" si="247"/>
        <v/>
      </c>
      <c r="C325" s="136"/>
      <c r="D325" s="136"/>
      <c r="E325" s="70" t="str">
        <f>IF(ISERROR(VLOOKUP(C325,#REF!,2,0)),"",VLOOKUP(C325,#REF!,2,0))</f>
        <v/>
      </c>
      <c r="F325" s="70"/>
      <c r="G325" s="70" t="str">
        <f>IF(ISERROR(VLOOKUP(C325,#REF!,4,0)),"",VLOOKUP(C325,#REF!,4,0))</f>
        <v/>
      </c>
      <c r="H325" s="70"/>
      <c r="I325" s="70">
        <f t="shared" si="253"/>
        <v>0</v>
      </c>
      <c r="J325" s="70"/>
      <c r="K325" s="70"/>
      <c r="L325" s="228"/>
      <c r="M325" s="228" t="str">
        <f>IF(ISERROR(VLOOKUP(L325,POA!$A$2:$C$25,3,0)),"",VLOOKUP(L325,POA!$A$2:$C$25,3,0))</f>
        <v/>
      </c>
      <c r="N325" s="73"/>
      <c r="O325" s="73" t="str">
        <f>IF(ISERROR(VLOOKUP(N325,POA!$A$2:$F$25,4,0)),"",VLOOKUP(N325,POA!$A$2:$F$25,4,0))</f>
        <v/>
      </c>
      <c r="P325" s="75" t="str">
        <f>IF(ISERROR(VLOOKUP(L325,POA!$A$2:$C$25,2,0)),"",VLOOKUP(L325,POA!$A$2:$C$25,2,0))</f>
        <v/>
      </c>
      <c r="Q325" s="82"/>
      <c r="R325" s="81" t="str">
        <f>IF(L325=0,"",IF(Q320&gt;=$R$9,"HABIL","NO HABIL"))</f>
        <v/>
      </c>
      <c r="S325" s="177"/>
      <c r="T325" s="81" t="str">
        <f t="shared" si="249"/>
        <v/>
      </c>
      <c r="U325" s="73" t="str">
        <f>IF(ISERROR(VLOOKUP(N325,POA!$A$2:$F$25,5,0)),"",VLOOKUP(N325,POA!$A$2:$F$25,5,0))</f>
        <v/>
      </c>
      <c r="V325" s="73"/>
      <c r="W325" s="81" t="str">
        <f t="shared" si="250"/>
        <v/>
      </c>
      <c r="X325" s="81"/>
      <c r="Y325" s="179">
        <f t="shared" si="254"/>
        <v>0</v>
      </c>
      <c r="Z325" s="146" t="str">
        <f t="shared" si="255"/>
        <v>MIPYME</v>
      </c>
      <c r="AA325" s="190"/>
      <c r="AB325" s="81" t="str">
        <f t="shared" si="251"/>
        <v/>
      </c>
      <c r="AC325" s="190"/>
      <c r="AD325" s="81" t="str">
        <f t="shared" si="252"/>
        <v/>
      </c>
      <c r="AE325" s="183"/>
    </row>
    <row r="326" spans="2:31" ht="18" hidden="1" customHeight="1" x14ac:dyDescent="0.15">
      <c r="B326" s="71" t="str">
        <f t="shared" si="247"/>
        <v/>
      </c>
      <c r="C326" s="136"/>
      <c r="D326" s="136"/>
      <c r="E326" s="70" t="str">
        <f>IF(ISERROR(VLOOKUP(C326,#REF!,2,0)),"",VLOOKUP(C326,#REF!,2,0))</f>
        <v/>
      </c>
      <c r="F326" s="70"/>
      <c r="G326" s="70" t="str">
        <f>IF(ISERROR(VLOOKUP(C326,#REF!,4,0)),"",VLOOKUP(C326,#REF!,4,0))</f>
        <v/>
      </c>
      <c r="H326" s="70"/>
      <c r="I326" s="70">
        <f t="shared" si="253"/>
        <v>0</v>
      </c>
      <c r="J326" s="70"/>
      <c r="K326" s="70"/>
      <c r="L326" s="228"/>
      <c r="M326" s="228" t="str">
        <f>IF(ISERROR(VLOOKUP(L326,POA!$A$2:$C$25,3,0)),"",VLOOKUP(L326,POA!$A$2:$C$25,3,0))</f>
        <v/>
      </c>
      <c r="N326" s="73"/>
      <c r="O326" s="73" t="str">
        <f>IF(ISERROR(VLOOKUP(N326,POA!$A$2:$F$25,4,0)),"",VLOOKUP(N326,POA!$A$2:$F$25,4,0))</f>
        <v/>
      </c>
      <c r="P326" s="75" t="str">
        <f>IF(ISERROR(VLOOKUP(L326,POA!$A$2:$C$25,2,0)),"",VLOOKUP(L326,POA!$A$2:$C$25,2,0))</f>
        <v/>
      </c>
      <c r="Q326" s="82"/>
      <c r="R326" s="81" t="str">
        <f>IF(L326=0,"",IF(Q320&gt;=$R$9,"HABIL","NO HABIL"))</f>
        <v/>
      </c>
      <c r="S326" s="177"/>
      <c r="T326" s="81" t="str">
        <f t="shared" si="249"/>
        <v/>
      </c>
      <c r="U326" s="73" t="str">
        <f>IF(ISERROR(VLOOKUP(N326,POA!$A$2:$F$25,5,0)),"",VLOOKUP(N326,POA!$A$2:$F$25,5,0))</f>
        <v/>
      </c>
      <c r="V326" s="73"/>
      <c r="W326" s="81" t="str">
        <f t="shared" si="250"/>
        <v/>
      </c>
      <c r="X326" s="81"/>
      <c r="Y326" s="179">
        <f t="shared" si="254"/>
        <v>0</v>
      </c>
      <c r="Z326" s="146" t="str">
        <f t="shared" si="255"/>
        <v>MIPYME</v>
      </c>
      <c r="AA326" s="190"/>
      <c r="AB326" s="81" t="str">
        <f t="shared" si="251"/>
        <v/>
      </c>
      <c r="AC326" s="190"/>
      <c r="AD326" s="81" t="str">
        <f t="shared" si="252"/>
        <v/>
      </c>
      <c r="AE326" s="186"/>
    </row>
    <row r="327" spans="2:31" ht="18" hidden="1" customHeight="1" x14ac:dyDescent="0.15">
      <c r="B327" s="71" t="str">
        <f>IF(C327="","",B326+0.1)</f>
        <v/>
      </c>
      <c r="C327" s="136"/>
      <c r="D327" s="136"/>
      <c r="E327" s="70" t="str">
        <f>IF(ISERROR(VLOOKUP(C327,#REF!,2,0)),"",VLOOKUP(C327,#REF!,2,0))</f>
        <v/>
      </c>
      <c r="F327" s="70"/>
      <c r="G327" s="70" t="str">
        <f>IF(ISERROR(VLOOKUP(C327,#REF!,4,0)),"",VLOOKUP(C327,#REF!,4,0))</f>
        <v/>
      </c>
      <c r="H327" s="70"/>
      <c r="I327" s="70">
        <f>IF(ISERROR(F327-H327),"",F327-H327)</f>
        <v>0</v>
      </c>
      <c r="J327" s="70"/>
      <c r="K327" s="70"/>
      <c r="L327" s="228"/>
      <c r="M327" s="228" t="str">
        <f>IF(ISERROR(VLOOKUP(L327,POA!$A$2:$C$25,3,0)),"",VLOOKUP(L327,POA!$A$2:$C$25,3,0))</f>
        <v/>
      </c>
      <c r="N327" s="73"/>
      <c r="O327" s="73" t="str">
        <f>IF(ISERROR(VLOOKUP(N327,POA!$A$2:$F$25,4,0)),"",VLOOKUP(N327,POA!$A$2:$F$25,4,0))</f>
        <v/>
      </c>
      <c r="P327" s="75" t="str">
        <f>IF(ISERROR(VLOOKUP(L327,POA!$A$2:$C$25,2,0)),"",VLOOKUP(L327,POA!$A$2:$C$25,2,0))</f>
        <v/>
      </c>
      <c r="Q327" s="82"/>
      <c r="R327" s="81" t="str">
        <f>IF(L327=0,"",IF(Q320&gt;=$R$9,"HABIL","NO HABIL"))</f>
        <v/>
      </c>
      <c r="S327" s="177"/>
      <c r="T327" s="81" t="str">
        <f t="shared" si="249"/>
        <v/>
      </c>
      <c r="U327" s="73" t="str">
        <f>IF(ISERROR(VLOOKUP(N327,POA!$A$2:$F$25,5,0)),"",VLOOKUP(N327,POA!$A$2:$F$25,5,0))</f>
        <v/>
      </c>
      <c r="V327" s="73"/>
      <c r="W327" s="81" t="str">
        <f t="shared" si="250"/>
        <v/>
      </c>
      <c r="X327" s="81"/>
      <c r="Y327" s="179">
        <f t="shared" si="254"/>
        <v>0</v>
      </c>
      <c r="Z327" s="146" t="str">
        <f t="shared" si="255"/>
        <v>MIPYME</v>
      </c>
      <c r="AA327" s="190"/>
      <c r="AB327" s="81" t="str">
        <f t="shared" si="251"/>
        <v/>
      </c>
      <c r="AC327" s="190"/>
      <c r="AD327" s="81" t="str">
        <f t="shared" si="252"/>
        <v/>
      </c>
      <c r="AE327" s="186"/>
    </row>
    <row r="328" spans="2:31" ht="18" hidden="1" customHeight="1" x14ac:dyDescent="0.15">
      <c r="B328" s="71" t="str">
        <f>IF(C328="","",B327+0.1)</f>
        <v/>
      </c>
      <c r="C328" s="136"/>
      <c r="D328" s="136"/>
      <c r="E328" s="70" t="str">
        <f>IF(ISERROR(VLOOKUP(C328,#REF!,2,0)),"",VLOOKUP(C328,#REF!,2,0))</f>
        <v/>
      </c>
      <c r="F328" s="70"/>
      <c r="G328" s="70" t="str">
        <f>IF(ISERROR(VLOOKUP(C328,#REF!,4,0)),"",VLOOKUP(C328,#REF!,4,0))</f>
        <v/>
      </c>
      <c r="H328" s="70"/>
      <c r="I328" s="70">
        <f>IF(ISERROR(F328-H328),"",F328-H328)</f>
        <v>0</v>
      </c>
      <c r="J328" s="70"/>
      <c r="K328" s="70"/>
      <c r="L328" s="228"/>
      <c r="M328" s="228" t="str">
        <f>IF(ISERROR(VLOOKUP(L328,POA!$A$2:$C$25,3,0)),"",VLOOKUP(L328,POA!$A$2:$C$25,3,0))</f>
        <v/>
      </c>
      <c r="N328" s="73"/>
      <c r="O328" s="73" t="str">
        <f>IF(ISERROR(VLOOKUP(N328,POA!$A$2:$F$25,4,0)),"",VLOOKUP(N328,POA!$A$2:$F$25,4,0))</f>
        <v/>
      </c>
      <c r="P328" s="75" t="str">
        <f>IF(ISERROR(VLOOKUP(L328,POA!$A$2:$C$25,2,0)),"",VLOOKUP(L328,POA!$A$2:$C$25,2,0))</f>
        <v/>
      </c>
      <c r="Q328" s="82"/>
      <c r="R328" s="81" t="str">
        <f>IF(L328=0,"",IF(Q320&gt;=$R$9,"HABIL","NO HABIL"))</f>
        <v/>
      </c>
      <c r="S328" s="177"/>
      <c r="T328" s="81" t="str">
        <f t="shared" si="249"/>
        <v/>
      </c>
      <c r="U328" s="73" t="str">
        <f>IF(ISERROR(VLOOKUP(N328,POA!$A$2:$F$25,5,0)),"",VLOOKUP(N328,POA!$A$2:$F$25,5,0))</f>
        <v/>
      </c>
      <c r="V328" s="73"/>
      <c r="W328" s="81" t="str">
        <f t="shared" si="250"/>
        <v/>
      </c>
      <c r="X328" s="81"/>
      <c r="Y328" s="179">
        <f t="shared" si="254"/>
        <v>0</v>
      </c>
      <c r="Z328" s="146" t="str">
        <f t="shared" si="255"/>
        <v>MIPYME</v>
      </c>
      <c r="AA328" s="190"/>
      <c r="AB328" s="81" t="str">
        <f t="shared" si="251"/>
        <v/>
      </c>
      <c r="AC328" s="190"/>
      <c r="AD328" s="81" t="str">
        <f t="shared" si="252"/>
        <v/>
      </c>
      <c r="AE328" s="183"/>
    </row>
    <row r="329" spans="2:31" ht="18" hidden="1" customHeight="1" x14ac:dyDescent="0.15">
      <c r="B329" s="71" t="str">
        <f>IF(C329="","",B328+0.1)</f>
        <v/>
      </c>
      <c r="C329" s="136"/>
      <c r="D329" s="136"/>
      <c r="E329" s="70" t="str">
        <f>IF(ISERROR(VLOOKUP(C329,#REF!,2,0)),"",VLOOKUP(C329,#REF!,2,0))</f>
        <v/>
      </c>
      <c r="F329" s="70"/>
      <c r="G329" s="70" t="str">
        <f>IF(ISERROR(VLOOKUP(C329,#REF!,4,0)),"",VLOOKUP(C329,#REF!,4,0))</f>
        <v/>
      </c>
      <c r="H329" s="70"/>
      <c r="I329" s="70">
        <f>IF(ISERROR(F329-H329),"",F329-H329)</f>
        <v>0</v>
      </c>
      <c r="J329" s="70"/>
      <c r="K329" s="70"/>
      <c r="L329" s="228"/>
      <c r="M329" s="228" t="str">
        <f>IF(ISERROR(VLOOKUP(L329,POA!$A$2:$C$25,3,0)),"",VLOOKUP(L329,POA!$A$2:$C$25,3,0))</f>
        <v/>
      </c>
      <c r="N329" s="73"/>
      <c r="O329" s="73" t="str">
        <f>IF(ISERROR(VLOOKUP(N329,POA!$A$2:$F$25,4,0)),"",VLOOKUP(N329,POA!$A$2:$F$25,4,0))</f>
        <v/>
      </c>
      <c r="P329" s="75" t="str">
        <f>IF(ISERROR(VLOOKUP(L329,POA!$A$2:$C$25,2,0)),"",VLOOKUP(L329,POA!$A$2:$C$25,2,0))</f>
        <v/>
      </c>
      <c r="Q329" s="82"/>
      <c r="R329" s="81" t="str">
        <f>IF(L329=0,"",IF(Q320&gt;=$R$9,"HABIL","NO HABIL"))</f>
        <v/>
      </c>
      <c r="S329" s="177"/>
      <c r="T329" s="81" t="str">
        <f t="shared" si="249"/>
        <v/>
      </c>
      <c r="U329" s="73" t="str">
        <f>IF(ISERROR(VLOOKUP(N329,POA!$A$2:$F$25,5,0)),"",VLOOKUP(N329,POA!$A$2:$F$25,5,0))</f>
        <v/>
      </c>
      <c r="V329" s="73"/>
      <c r="W329" s="81" t="str">
        <f t="shared" si="250"/>
        <v/>
      </c>
      <c r="X329" s="81"/>
      <c r="Y329" s="179">
        <f t="shared" si="254"/>
        <v>0</v>
      </c>
      <c r="Z329" s="146" t="str">
        <f t="shared" si="255"/>
        <v>MIPYME</v>
      </c>
      <c r="AA329" s="190"/>
      <c r="AB329" s="81" t="str">
        <f t="shared" si="251"/>
        <v/>
      </c>
      <c r="AC329" s="190"/>
      <c r="AD329" s="81" t="str">
        <f t="shared" si="252"/>
        <v/>
      </c>
      <c r="AE329" s="183"/>
    </row>
    <row r="330" spans="2:31" ht="18" hidden="1" customHeight="1" thickBot="1" x14ac:dyDescent="0.2">
      <c r="B330" s="111" t="str">
        <f>IF(C330="","",B329+0.1)</f>
        <v/>
      </c>
      <c r="C330" s="137"/>
      <c r="D330" s="137"/>
      <c r="E330" s="74" t="str">
        <f>IF(ISERROR(VLOOKUP(C330,#REF!,2,0)),"",VLOOKUP(C330,#REF!,2,0))</f>
        <v/>
      </c>
      <c r="F330" s="74"/>
      <c r="G330" s="74" t="str">
        <f>IF(ISERROR(VLOOKUP(C330,#REF!,4,0)),"",VLOOKUP(C330,#REF!,4,0))</f>
        <v/>
      </c>
      <c r="H330" s="74"/>
      <c r="I330" s="74">
        <f>IF(ISERROR(F330-H330),"",F330-H330)</f>
        <v>0</v>
      </c>
      <c r="J330" s="74"/>
      <c r="K330" s="74"/>
      <c r="L330" s="229"/>
      <c r="M330" s="229" t="str">
        <f>IF(ISERROR(VLOOKUP(L330,POA!$A$2:$C$25,3,0)),"",VLOOKUP(L330,POA!$A$2:$C$25,3,0))</f>
        <v/>
      </c>
      <c r="N330" s="88"/>
      <c r="O330" s="88" t="str">
        <f>IF(ISERROR(VLOOKUP(N330,POA!$A$2:$F$25,4,0)),"",VLOOKUP(N330,POA!$A$2:$F$25,4,0))</f>
        <v/>
      </c>
      <c r="P330" s="80" t="str">
        <f>IF(ISERROR(VLOOKUP(L330,POA!$A$2:$C$25,2,0)),"",VLOOKUP(L330,POA!$A$2:$C$25,2,0))</f>
        <v/>
      </c>
      <c r="Q330" s="90"/>
      <c r="R330" s="89" t="str">
        <f>IF(L330=0,"",IF(Q320&gt;=$R$9,"HABIL","NO HABIL"))</f>
        <v/>
      </c>
      <c r="S330" s="178"/>
      <c r="T330" s="89" t="str">
        <f t="shared" si="249"/>
        <v/>
      </c>
      <c r="U330" s="88" t="str">
        <f>IF(ISERROR(VLOOKUP(N330,POA!$A$2:$F$25,5,0)),"",VLOOKUP(N330,POA!$A$2:$F$25,5,0))</f>
        <v/>
      </c>
      <c r="V330" s="88"/>
      <c r="W330" s="89" t="str">
        <f t="shared" si="250"/>
        <v/>
      </c>
      <c r="X330" s="89"/>
      <c r="Y330" s="181">
        <f>IF(ISERROR(F330/$Z$9),"",F330/$Z$9)</f>
        <v>0</v>
      </c>
      <c r="Z330" s="147" t="str">
        <f t="shared" si="255"/>
        <v>MIPYME</v>
      </c>
      <c r="AA330" s="191"/>
      <c r="AB330" s="89" t="str">
        <f t="shared" si="251"/>
        <v/>
      </c>
      <c r="AC330" s="191"/>
      <c r="AD330" s="89" t="str">
        <f t="shared" si="252"/>
        <v/>
      </c>
      <c r="AE330" s="184"/>
    </row>
    <row r="331" spans="2:31" ht="18" customHeight="1" x14ac:dyDescent="0.15">
      <c r="B331" s="83">
        <v>30</v>
      </c>
      <c r="C331" s="84" t="s">
        <v>733</v>
      </c>
      <c r="D331" s="135">
        <f>IF(SUM(D332:D341)=0,"",SUM(D332:D341))</f>
        <v>1</v>
      </c>
      <c r="E331" s="85">
        <f>SUM(E332:E341)</f>
        <v>11780411524</v>
      </c>
      <c r="F331" s="85">
        <f>SUM(F332:F341)</f>
        <v>21468535518</v>
      </c>
      <c r="G331" s="85">
        <f>SUM(G332:G341)</f>
        <v>1436128542</v>
      </c>
      <c r="H331" s="85">
        <f>SUM(H332:H341)</f>
        <v>5910856134</v>
      </c>
      <c r="I331" s="85">
        <f>+F331-H331</f>
        <v>15557679384</v>
      </c>
      <c r="J331" s="85">
        <f>SUM(J332:J341)</f>
        <v>1795039393</v>
      </c>
      <c r="K331" s="85">
        <f>SUM(K332:K341)</f>
        <v>0</v>
      </c>
      <c r="L331" s="78">
        <v>1</v>
      </c>
      <c r="M331" s="78">
        <f>IF(ISERROR(VLOOKUP(L331,POA!$A$2:$C$25,3,0)),"",VLOOKUP(L331,POA!$A$2:$C$25,3,0))</f>
        <v>3</v>
      </c>
      <c r="N331" s="138" t="s">
        <v>229</v>
      </c>
      <c r="O331" s="78">
        <f>+SUM(O332:O341)</f>
        <v>0</v>
      </c>
      <c r="P331" s="79">
        <f>IF(ISERROR(VLOOKUP(L331,POA!$A$2:$C$25,2,0)),"",VLOOKUP(L331,POA!$A$2:$C$25,2,0))</f>
        <v>4167150295</v>
      </c>
      <c r="Q331" s="85">
        <f>SUM(E331/G331)</f>
        <v>8.2028949216441376</v>
      </c>
      <c r="R331" s="86" t="str">
        <f>IF(Q331=0,"",IF(Q331&gt;=$R$9,"HABIL","NO HABIL"))</f>
        <v>HABIL</v>
      </c>
      <c r="S331" s="176">
        <f>SUM(H331/F331)</f>
        <v>0.27532647157250772</v>
      </c>
      <c r="T331" s="86" t="str">
        <f>IF(S331=0,"",IF(S331&lt;=$T$9,"HABIL","NO HABIL"))</f>
        <v>HABIL</v>
      </c>
      <c r="U331" s="78">
        <f>+SUM(U332:U341)</f>
        <v>0</v>
      </c>
      <c r="V331" s="87" t="e">
        <f>SUM(J331/K331)</f>
        <v>#DIV/0!</v>
      </c>
      <c r="W331" s="86" t="e">
        <f>IF(V331=0,"",IF(V331&gt;=$W$9,"HABIL","NO HABIL"))</f>
        <v>#DIV/0!</v>
      </c>
      <c r="X331" s="86" t="e">
        <f>IF(R331=0,"",IF(R331="NO HABIL","NO HABIL",IF(T331="NO HABIL","NO HABIL",IF(W331="NO HABIL","NO HABIL",IF(W331="NO HABIL","NO HABIL","HABIL")))))</f>
        <v>#DIV/0!</v>
      </c>
      <c r="Y331" s="180"/>
      <c r="Z331" s="145"/>
      <c r="AA331" s="176">
        <f>SUM(J331/I331)</f>
        <v>0.11537963655724093</v>
      </c>
      <c r="AB331" s="86" t="str">
        <f>IF(AA331=0,"",IF(AA331&gt;=$AB$9,"HABIL","NO HABIL"))</f>
        <v>HABIL</v>
      </c>
      <c r="AC331" s="176">
        <f>SUM(J331/F331)</f>
        <v>8.361256833261746E-2</v>
      </c>
      <c r="AD331" s="86" t="str">
        <f>IF(AC331=0,"",IF(AC331&gt;=$AD$9,"HABIL","NO HABIL"))</f>
        <v>HABIL</v>
      </c>
      <c r="AE331" s="182" t="str">
        <f>IF(AB331=0,"",IF(AB331="NO HABIL","NO HABIL",IF(AD331="NO HABIL","NO HABIL",IF(AD331="NO HABIL","NO HABIL","HABIL"))))</f>
        <v>HABIL</v>
      </c>
    </row>
    <row r="332" spans="2:31" ht="18" customHeight="1" x14ac:dyDescent="0.15">
      <c r="B332" s="71">
        <f t="shared" ref="B332:B337" si="256">IF(C332="","",B331+0.1)</f>
        <v>30.1</v>
      </c>
      <c r="C332" s="267" t="s">
        <v>734</v>
      </c>
      <c r="D332" s="268">
        <v>0.5</v>
      </c>
      <c r="E332" s="269">
        <v>8654821672</v>
      </c>
      <c r="F332" s="269">
        <v>13774716119</v>
      </c>
      <c r="G332" s="269">
        <v>895919298</v>
      </c>
      <c r="H332" s="269">
        <v>3751139298</v>
      </c>
      <c r="I332" s="269">
        <f t="shared" ref="I332:I333" si="257">IF(ISERROR(F332-H332),"",F332-H332)</f>
        <v>10023576821</v>
      </c>
      <c r="J332" s="269">
        <v>1238926298</v>
      </c>
      <c r="K332" s="269">
        <v>0</v>
      </c>
      <c r="L332" s="230"/>
      <c r="M332" s="230" t="str">
        <f>IF(ISERROR(VLOOKUP(L332,POA!$A$2:$C$25,3,0)),"",VLOOKUP(L332,POA!$A$2:$C$25,3,0))</f>
        <v/>
      </c>
      <c r="N332" s="73" t="s">
        <v>229</v>
      </c>
      <c r="O332" s="73" t="str">
        <f>IF(ISERROR(VLOOKUP(N332,POA!$A$2:$F$25,4,0)),"",VLOOKUP(N332,POA!$A$2:$F$25,4,0))</f>
        <v/>
      </c>
      <c r="P332" s="75" t="str">
        <f>IF(ISERROR(VLOOKUP(L332,POA!$A$2:$C$25,2,0)),"",VLOOKUP(L332,POA!$A$2:$C$25,2,0))</f>
        <v/>
      </c>
      <c r="Q332" s="82"/>
      <c r="R332" s="81" t="str">
        <f>IF(Q332=0,"",IF(Q331&gt;=$R$9,"HABIL","NO HABIL"))</f>
        <v/>
      </c>
      <c r="S332" s="177"/>
      <c r="T332" s="81" t="str">
        <f t="shared" ref="T332:T341" si="258">IF(S332=0,"",IF(S332&lt;=$T$9,"HABIL","NO HABIL"))</f>
        <v/>
      </c>
      <c r="U332" s="73" t="str">
        <f>IF(ISERROR(VLOOKUP(N332,POA!$A$2:$F$25,5,0)),"",VLOOKUP(N332,POA!$A$2:$F$25,5,0))</f>
        <v/>
      </c>
      <c r="V332" s="73"/>
      <c r="W332" s="81" t="str">
        <f t="shared" ref="W332:W341" si="259">IF(V332=0,"",IF(V332&gt;=$W$9,"HABIL","NO HABIL"))</f>
        <v/>
      </c>
      <c r="X332" s="81"/>
      <c r="Y332" s="179">
        <f>IF(ISERROR(F332/$Z$9),"",F332/$Z$9)</f>
        <v>24306.892745720841</v>
      </c>
      <c r="Z332" s="146" t="str">
        <f>+IF(Y332&lt;$Z$10,"MIPYME","NO CUMPLE")</f>
        <v>MIPYME</v>
      </c>
      <c r="AA332" s="190"/>
      <c r="AB332" s="81" t="str">
        <f t="shared" ref="AB332:AB341" si="260">IF(AA332=0,"",IF(AA332&gt;=$AB$9,"HABIL","NO HABIL"))</f>
        <v/>
      </c>
      <c r="AC332" s="190"/>
      <c r="AD332" s="81" t="str">
        <f t="shared" ref="AD332:AD341" si="261">IF(AC332=0,"",IF(AC332&gt;=$AD$9,"HABIL","NO HABIL"))</f>
        <v/>
      </c>
      <c r="AE332" s="185"/>
    </row>
    <row r="333" spans="2:31" ht="18" customHeight="1" x14ac:dyDescent="0.15">
      <c r="B333" s="71">
        <f t="shared" si="256"/>
        <v>30.200000000000003</v>
      </c>
      <c r="C333" s="268" t="s">
        <v>735</v>
      </c>
      <c r="D333" s="268">
        <v>0.5</v>
      </c>
      <c r="E333" s="269">
        <v>3125589852</v>
      </c>
      <c r="F333" s="269">
        <v>7693819399</v>
      </c>
      <c r="G333" s="269">
        <v>540209244</v>
      </c>
      <c r="H333" s="269">
        <v>2159716836</v>
      </c>
      <c r="I333" s="269">
        <f t="shared" si="257"/>
        <v>5534102563</v>
      </c>
      <c r="J333" s="269">
        <v>556113095</v>
      </c>
      <c r="K333" s="269">
        <v>0</v>
      </c>
      <c r="L333" s="228"/>
      <c r="M333" s="228" t="str">
        <f>IF(ISERROR(VLOOKUP(L333,POA!$A$2:$C$25,3,0)),"",VLOOKUP(L333,POA!$A$2:$C$25,3,0))</f>
        <v/>
      </c>
      <c r="N333" s="73" t="s">
        <v>229</v>
      </c>
      <c r="O333" s="73" t="str">
        <f>IF(ISERROR(VLOOKUP(N333,POA!$A$2:$F$25,4,0)),"",VLOOKUP(N333,POA!$A$2:$F$25,4,0))</f>
        <v/>
      </c>
      <c r="P333" s="75" t="str">
        <f>IF(ISERROR(VLOOKUP(L333,POA!$A$2:$C$25,2,0)),"",VLOOKUP(L333,POA!$A$2:$C$25,2,0))</f>
        <v/>
      </c>
      <c r="Q333" s="82"/>
      <c r="R333" s="81" t="str">
        <f>IF(Q333=0,"",IF(Q331&gt;=$R$9,"HABIL","NO HABIL"))</f>
        <v/>
      </c>
      <c r="S333" s="177"/>
      <c r="T333" s="81" t="str">
        <f t="shared" si="258"/>
        <v/>
      </c>
      <c r="U333" s="73" t="str">
        <f>IF(ISERROR(VLOOKUP(N333,POA!$A$2:$F$25,5,0)),"",VLOOKUP(N333,POA!$A$2:$F$25,5,0))</f>
        <v/>
      </c>
      <c r="V333" s="73"/>
      <c r="W333" s="81" t="str">
        <f t="shared" si="259"/>
        <v/>
      </c>
      <c r="X333" s="81"/>
      <c r="Y333" s="179">
        <f t="shared" ref="Y333:Y340" si="262">IF(ISERROR(F333/$Z$9),"",F333/$Z$9)</f>
        <v>13576.529731780483</v>
      </c>
      <c r="Z333" s="146" t="str">
        <f t="shared" ref="Z333:Z341" si="263">+IF(Y333&lt;$Z$10,"MIPYME","NO CUMPLE")</f>
        <v>MIPYME</v>
      </c>
      <c r="AA333" s="190"/>
      <c r="AB333" s="81" t="str">
        <f t="shared" si="260"/>
        <v/>
      </c>
      <c r="AC333" s="190"/>
      <c r="AD333" s="81" t="str">
        <f t="shared" si="261"/>
        <v/>
      </c>
      <c r="AE333" s="186"/>
    </row>
    <row r="334" spans="2:31" ht="18" customHeight="1" thickBot="1" x14ac:dyDescent="0.2">
      <c r="B334" s="71" t="str">
        <f t="shared" si="256"/>
        <v/>
      </c>
      <c r="C334" s="136"/>
      <c r="D334" s="136"/>
      <c r="E334" s="70"/>
      <c r="F334" s="70"/>
      <c r="G334" s="70"/>
      <c r="H334" s="70"/>
      <c r="I334" s="70">
        <f t="shared" ref="I334:I337" si="264">IF(ISERROR(F334-H334),"",F334-H334)</f>
        <v>0</v>
      </c>
      <c r="J334" s="70"/>
      <c r="K334" s="70"/>
      <c r="L334" s="228"/>
      <c r="M334" s="228" t="str">
        <f>IF(ISERROR(VLOOKUP(L334,POA!$A$2:$C$25,3,0)),"",VLOOKUP(L334,POA!$A$2:$C$25,3,0))</f>
        <v/>
      </c>
      <c r="N334" s="73"/>
      <c r="O334" s="73" t="str">
        <f>IF(ISERROR(VLOOKUP(N334,POA!$A$2:$F$25,4,0)),"",VLOOKUP(N334,POA!$A$2:$F$25,4,0))</f>
        <v/>
      </c>
      <c r="P334" s="75" t="str">
        <f>IF(ISERROR(VLOOKUP(L334,POA!$A$2:$C$25,2,0)),"",VLOOKUP(L334,POA!$A$2:$C$25,2,0))</f>
        <v/>
      </c>
      <c r="Q334" s="82"/>
      <c r="R334" s="81" t="str">
        <f>IF(Q334=0,"",IF(Q331&gt;=$R$9,"HABIL","NO HABIL"))</f>
        <v/>
      </c>
      <c r="S334" s="177"/>
      <c r="T334" s="81" t="str">
        <f t="shared" si="258"/>
        <v/>
      </c>
      <c r="U334" s="73" t="str">
        <f>IF(ISERROR(VLOOKUP(N334,POA!$A$2:$F$25,5,0)),"",VLOOKUP(N334,POA!$A$2:$F$25,5,0))</f>
        <v/>
      </c>
      <c r="V334" s="73"/>
      <c r="W334" s="81" t="str">
        <f t="shared" si="259"/>
        <v/>
      </c>
      <c r="X334" s="81"/>
      <c r="Y334" s="179">
        <f t="shared" si="262"/>
        <v>0</v>
      </c>
      <c r="Z334" s="146" t="str">
        <f t="shared" si="263"/>
        <v>MIPYME</v>
      </c>
      <c r="AA334" s="190"/>
      <c r="AB334" s="81" t="str">
        <f t="shared" si="260"/>
        <v/>
      </c>
      <c r="AC334" s="190"/>
      <c r="AD334" s="81" t="str">
        <f t="shared" si="261"/>
        <v/>
      </c>
      <c r="AE334" s="186"/>
    </row>
    <row r="335" spans="2:31" ht="18" hidden="1" customHeight="1" x14ac:dyDescent="0.15">
      <c r="B335" s="71" t="str">
        <f t="shared" si="256"/>
        <v/>
      </c>
      <c r="C335" s="136"/>
      <c r="D335" s="136"/>
      <c r="E335" s="70" t="str">
        <f>IF(ISERROR(VLOOKUP(C335,#REF!,2,0)),"",VLOOKUP(C335,#REF!,2,0))</f>
        <v/>
      </c>
      <c r="F335" s="70"/>
      <c r="G335" s="70" t="str">
        <f>IF(ISERROR(VLOOKUP(C335,#REF!,4,0)),"",VLOOKUP(C335,#REF!,4,0))</f>
        <v/>
      </c>
      <c r="H335" s="70"/>
      <c r="I335" s="70">
        <f t="shared" si="264"/>
        <v>0</v>
      </c>
      <c r="J335" s="70"/>
      <c r="K335" s="70"/>
      <c r="L335" s="228"/>
      <c r="M335" s="228" t="str">
        <f>IF(ISERROR(VLOOKUP(L335,POA!$A$2:$C$25,3,0)),"",VLOOKUP(L335,POA!$A$2:$C$25,3,0))</f>
        <v/>
      </c>
      <c r="N335" s="73"/>
      <c r="O335" s="73" t="str">
        <f>IF(ISERROR(VLOOKUP(N335,POA!$A$2:$F$25,4,0)),"",VLOOKUP(N335,POA!$A$2:$F$25,4,0))</f>
        <v/>
      </c>
      <c r="P335" s="75" t="str">
        <f>IF(ISERROR(VLOOKUP(L335,POA!$A$2:$C$25,2,0)),"",VLOOKUP(L335,POA!$A$2:$C$25,2,0))</f>
        <v/>
      </c>
      <c r="Q335" s="82"/>
      <c r="R335" s="81" t="str">
        <f>IF(L335=0,"",IF(Q331&gt;=$R$9,"HABIL","NO HABIL"))</f>
        <v/>
      </c>
      <c r="S335" s="177"/>
      <c r="T335" s="81" t="str">
        <f t="shared" si="258"/>
        <v/>
      </c>
      <c r="U335" s="73" t="str">
        <f>IF(ISERROR(VLOOKUP(N335,POA!$A$2:$F$25,5,0)),"",VLOOKUP(N335,POA!$A$2:$F$25,5,0))</f>
        <v/>
      </c>
      <c r="V335" s="73"/>
      <c r="W335" s="81" t="str">
        <f t="shared" si="259"/>
        <v/>
      </c>
      <c r="X335" s="81"/>
      <c r="Y335" s="179">
        <f t="shared" si="262"/>
        <v>0</v>
      </c>
      <c r="Z335" s="146" t="str">
        <f t="shared" si="263"/>
        <v>MIPYME</v>
      </c>
      <c r="AA335" s="190"/>
      <c r="AB335" s="81" t="str">
        <f t="shared" si="260"/>
        <v/>
      </c>
      <c r="AC335" s="190"/>
      <c r="AD335" s="81" t="str">
        <f t="shared" si="261"/>
        <v/>
      </c>
      <c r="AE335" s="186"/>
    </row>
    <row r="336" spans="2:31" ht="18" hidden="1" customHeight="1" x14ac:dyDescent="0.15">
      <c r="B336" s="71" t="str">
        <f t="shared" si="256"/>
        <v/>
      </c>
      <c r="C336" s="136"/>
      <c r="D336" s="136"/>
      <c r="E336" s="70" t="str">
        <f>IF(ISERROR(VLOOKUP(C336,#REF!,2,0)),"",VLOOKUP(C336,#REF!,2,0))</f>
        <v/>
      </c>
      <c r="F336" s="70"/>
      <c r="G336" s="70" t="str">
        <f>IF(ISERROR(VLOOKUP(C336,#REF!,4,0)),"",VLOOKUP(C336,#REF!,4,0))</f>
        <v/>
      </c>
      <c r="H336" s="70"/>
      <c r="I336" s="70">
        <f t="shared" si="264"/>
        <v>0</v>
      </c>
      <c r="J336" s="70"/>
      <c r="K336" s="70"/>
      <c r="L336" s="228"/>
      <c r="M336" s="228" t="str">
        <f>IF(ISERROR(VLOOKUP(L336,POA!$A$2:$C$25,3,0)),"",VLOOKUP(L336,POA!$A$2:$C$25,3,0))</f>
        <v/>
      </c>
      <c r="N336" s="73"/>
      <c r="O336" s="73" t="str">
        <f>IF(ISERROR(VLOOKUP(N336,POA!$A$2:$F$25,4,0)),"",VLOOKUP(N336,POA!$A$2:$F$25,4,0))</f>
        <v/>
      </c>
      <c r="P336" s="75" t="str">
        <f>IF(ISERROR(VLOOKUP(L336,POA!$A$2:$C$25,2,0)),"",VLOOKUP(L336,POA!$A$2:$C$25,2,0))</f>
        <v/>
      </c>
      <c r="Q336" s="82"/>
      <c r="R336" s="81" t="str">
        <f>IF(L336=0,"",IF(Q331&gt;=$R$9,"HABIL","NO HABIL"))</f>
        <v/>
      </c>
      <c r="S336" s="177"/>
      <c r="T336" s="81" t="str">
        <f t="shared" si="258"/>
        <v/>
      </c>
      <c r="U336" s="73" t="str">
        <f>IF(ISERROR(VLOOKUP(N336,POA!$A$2:$F$25,5,0)),"",VLOOKUP(N336,POA!$A$2:$F$25,5,0))</f>
        <v/>
      </c>
      <c r="V336" s="73"/>
      <c r="W336" s="81" t="str">
        <f t="shared" si="259"/>
        <v/>
      </c>
      <c r="X336" s="81"/>
      <c r="Y336" s="179">
        <f t="shared" si="262"/>
        <v>0</v>
      </c>
      <c r="Z336" s="146" t="str">
        <f t="shared" si="263"/>
        <v>MIPYME</v>
      </c>
      <c r="AA336" s="190"/>
      <c r="AB336" s="81" t="str">
        <f t="shared" si="260"/>
        <v/>
      </c>
      <c r="AC336" s="190"/>
      <c r="AD336" s="81" t="str">
        <f t="shared" si="261"/>
        <v/>
      </c>
      <c r="AE336" s="183"/>
    </row>
    <row r="337" spans="2:31" ht="18" hidden="1" customHeight="1" x14ac:dyDescent="0.15">
      <c r="B337" s="71" t="str">
        <f t="shared" si="256"/>
        <v/>
      </c>
      <c r="C337" s="136"/>
      <c r="D337" s="136"/>
      <c r="E337" s="70" t="str">
        <f>IF(ISERROR(VLOOKUP(C337,#REF!,2,0)),"",VLOOKUP(C337,#REF!,2,0))</f>
        <v/>
      </c>
      <c r="F337" s="70"/>
      <c r="G337" s="70" t="str">
        <f>IF(ISERROR(VLOOKUP(C337,#REF!,4,0)),"",VLOOKUP(C337,#REF!,4,0))</f>
        <v/>
      </c>
      <c r="H337" s="70"/>
      <c r="I337" s="70">
        <f t="shared" si="264"/>
        <v>0</v>
      </c>
      <c r="J337" s="70"/>
      <c r="K337" s="70"/>
      <c r="L337" s="228"/>
      <c r="M337" s="228" t="str">
        <f>IF(ISERROR(VLOOKUP(L337,POA!$A$2:$C$25,3,0)),"",VLOOKUP(L337,POA!$A$2:$C$25,3,0))</f>
        <v/>
      </c>
      <c r="N337" s="73"/>
      <c r="O337" s="73" t="str">
        <f>IF(ISERROR(VLOOKUP(N337,POA!$A$2:$F$25,4,0)),"",VLOOKUP(N337,POA!$A$2:$F$25,4,0))</f>
        <v/>
      </c>
      <c r="P337" s="75" t="str">
        <f>IF(ISERROR(VLOOKUP(L337,POA!$A$2:$C$25,2,0)),"",VLOOKUP(L337,POA!$A$2:$C$25,2,0))</f>
        <v/>
      </c>
      <c r="Q337" s="82"/>
      <c r="R337" s="81" t="str">
        <f>IF(L337=0,"",IF(Q331&gt;=$R$9,"HABIL","NO HABIL"))</f>
        <v/>
      </c>
      <c r="S337" s="177"/>
      <c r="T337" s="81" t="str">
        <f t="shared" si="258"/>
        <v/>
      </c>
      <c r="U337" s="73" t="str">
        <f>IF(ISERROR(VLOOKUP(N337,POA!$A$2:$F$25,5,0)),"",VLOOKUP(N337,POA!$A$2:$F$25,5,0))</f>
        <v/>
      </c>
      <c r="V337" s="73"/>
      <c r="W337" s="81" t="str">
        <f t="shared" si="259"/>
        <v/>
      </c>
      <c r="X337" s="81"/>
      <c r="Y337" s="179">
        <f t="shared" si="262"/>
        <v>0</v>
      </c>
      <c r="Z337" s="146" t="str">
        <f t="shared" si="263"/>
        <v>MIPYME</v>
      </c>
      <c r="AA337" s="190"/>
      <c r="AB337" s="81" t="str">
        <f t="shared" si="260"/>
        <v/>
      </c>
      <c r="AC337" s="190"/>
      <c r="AD337" s="81" t="str">
        <f t="shared" si="261"/>
        <v/>
      </c>
      <c r="AE337" s="186"/>
    </row>
    <row r="338" spans="2:31" ht="18" hidden="1" customHeight="1" x14ac:dyDescent="0.15">
      <c r="B338" s="71" t="str">
        <f>IF(C338="","",B337+0.1)</f>
        <v/>
      </c>
      <c r="C338" s="136"/>
      <c r="D338" s="136"/>
      <c r="E338" s="70" t="str">
        <f>IF(ISERROR(VLOOKUP(C338,#REF!,2,0)),"",VLOOKUP(C338,#REF!,2,0))</f>
        <v/>
      </c>
      <c r="F338" s="70"/>
      <c r="G338" s="70" t="str">
        <f>IF(ISERROR(VLOOKUP(C338,#REF!,4,0)),"",VLOOKUP(C338,#REF!,4,0))</f>
        <v/>
      </c>
      <c r="H338" s="70"/>
      <c r="I338" s="70">
        <f>IF(ISERROR(F338-H338),"",F338-H338)</f>
        <v>0</v>
      </c>
      <c r="J338" s="70"/>
      <c r="K338" s="70"/>
      <c r="L338" s="228"/>
      <c r="M338" s="228" t="str">
        <f>IF(ISERROR(VLOOKUP(L338,POA!$A$2:$C$25,3,0)),"",VLOOKUP(L338,POA!$A$2:$C$25,3,0))</f>
        <v/>
      </c>
      <c r="N338" s="73"/>
      <c r="O338" s="73" t="str">
        <f>IF(ISERROR(VLOOKUP(N338,POA!$A$2:$F$25,4,0)),"",VLOOKUP(N338,POA!$A$2:$F$25,4,0))</f>
        <v/>
      </c>
      <c r="P338" s="75" t="str">
        <f>IF(ISERROR(VLOOKUP(L338,POA!$A$2:$C$25,2,0)),"",VLOOKUP(L338,POA!$A$2:$C$25,2,0))</f>
        <v/>
      </c>
      <c r="Q338" s="82"/>
      <c r="R338" s="81" t="str">
        <f>IF(L338=0,"",IF(Q331&gt;=$R$9,"HABIL","NO HABIL"))</f>
        <v/>
      </c>
      <c r="S338" s="177"/>
      <c r="T338" s="81" t="str">
        <f t="shared" si="258"/>
        <v/>
      </c>
      <c r="U338" s="73" t="str">
        <f>IF(ISERROR(VLOOKUP(N338,POA!$A$2:$F$25,5,0)),"",VLOOKUP(N338,POA!$A$2:$F$25,5,0))</f>
        <v/>
      </c>
      <c r="V338" s="73"/>
      <c r="W338" s="81" t="str">
        <f t="shared" si="259"/>
        <v/>
      </c>
      <c r="X338" s="81"/>
      <c r="Y338" s="179">
        <f t="shared" si="262"/>
        <v>0</v>
      </c>
      <c r="Z338" s="146" t="str">
        <f t="shared" si="263"/>
        <v>MIPYME</v>
      </c>
      <c r="AA338" s="190"/>
      <c r="AB338" s="81" t="str">
        <f t="shared" si="260"/>
        <v/>
      </c>
      <c r="AC338" s="190"/>
      <c r="AD338" s="81" t="str">
        <f t="shared" si="261"/>
        <v/>
      </c>
      <c r="AE338" s="186"/>
    </row>
    <row r="339" spans="2:31" ht="18" hidden="1" customHeight="1" x14ac:dyDescent="0.15">
      <c r="B339" s="71" t="str">
        <f>IF(C339="","",B338+0.1)</f>
        <v/>
      </c>
      <c r="C339" s="136"/>
      <c r="D339" s="136"/>
      <c r="E339" s="70" t="str">
        <f>IF(ISERROR(VLOOKUP(C339,#REF!,2,0)),"",VLOOKUP(C339,#REF!,2,0))</f>
        <v/>
      </c>
      <c r="F339" s="70"/>
      <c r="G339" s="70" t="str">
        <f>IF(ISERROR(VLOOKUP(C339,#REF!,4,0)),"",VLOOKUP(C339,#REF!,4,0))</f>
        <v/>
      </c>
      <c r="H339" s="70"/>
      <c r="I339" s="70">
        <f>IF(ISERROR(F339-H339),"",F339-H339)</f>
        <v>0</v>
      </c>
      <c r="J339" s="70"/>
      <c r="K339" s="70"/>
      <c r="L339" s="228"/>
      <c r="M339" s="228" t="str">
        <f>IF(ISERROR(VLOOKUP(L339,POA!$A$2:$C$25,3,0)),"",VLOOKUP(L339,POA!$A$2:$C$25,3,0))</f>
        <v/>
      </c>
      <c r="N339" s="73"/>
      <c r="O339" s="73" t="str">
        <f>IF(ISERROR(VLOOKUP(N339,POA!$A$2:$F$25,4,0)),"",VLOOKUP(N339,POA!$A$2:$F$25,4,0))</f>
        <v/>
      </c>
      <c r="P339" s="75" t="str">
        <f>IF(ISERROR(VLOOKUP(L339,POA!$A$2:$C$25,2,0)),"",VLOOKUP(L339,POA!$A$2:$C$25,2,0))</f>
        <v/>
      </c>
      <c r="Q339" s="82"/>
      <c r="R339" s="81" t="str">
        <f>IF(L339=0,"",IF(Q331&gt;=$R$9,"HABIL","NO HABIL"))</f>
        <v/>
      </c>
      <c r="S339" s="177"/>
      <c r="T339" s="81" t="str">
        <f t="shared" si="258"/>
        <v/>
      </c>
      <c r="U339" s="73" t="str">
        <f>IF(ISERROR(VLOOKUP(N339,POA!$A$2:$F$25,5,0)),"",VLOOKUP(N339,POA!$A$2:$F$25,5,0))</f>
        <v/>
      </c>
      <c r="V339" s="73"/>
      <c r="W339" s="81" t="str">
        <f t="shared" si="259"/>
        <v/>
      </c>
      <c r="X339" s="81"/>
      <c r="Y339" s="179">
        <f t="shared" si="262"/>
        <v>0</v>
      </c>
      <c r="Z339" s="146" t="str">
        <f t="shared" si="263"/>
        <v>MIPYME</v>
      </c>
      <c r="AA339" s="190"/>
      <c r="AB339" s="81" t="str">
        <f t="shared" si="260"/>
        <v/>
      </c>
      <c r="AC339" s="190"/>
      <c r="AD339" s="81" t="str">
        <f t="shared" si="261"/>
        <v/>
      </c>
      <c r="AE339" s="183"/>
    </row>
    <row r="340" spans="2:31" ht="18" hidden="1" customHeight="1" x14ac:dyDescent="0.15">
      <c r="B340" s="71" t="str">
        <f>IF(C340="","",B339+0.1)</f>
        <v/>
      </c>
      <c r="C340" s="136"/>
      <c r="D340" s="136"/>
      <c r="E340" s="70" t="str">
        <f>IF(ISERROR(VLOOKUP(C340,#REF!,2,0)),"",VLOOKUP(C340,#REF!,2,0))</f>
        <v/>
      </c>
      <c r="F340" s="70"/>
      <c r="G340" s="70" t="str">
        <f>IF(ISERROR(VLOOKUP(C340,#REF!,4,0)),"",VLOOKUP(C340,#REF!,4,0))</f>
        <v/>
      </c>
      <c r="H340" s="70"/>
      <c r="I340" s="70">
        <f>IF(ISERROR(F340-H340),"",F340-H340)</f>
        <v>0</v>
      </c>
      <c r="J340" s="70"/>
      <c r="K340" s="70"/>
      <c r="L340" s="228"/>
      <c r="M340" s="228" t="str">
        <f>IF(ISERROR(VLOOKUP(L340,POA!$A$2:$C$25,3,0)),"",VLOOKUP(L340,POA!$A$2:$C$25,3,0))</f>
        <v/>
      </c>
      <c r="N340" s="73"/>
      <c r="O340" s="73" t="str">
        <f>IF(ISERROR(VLOOKUP(N340,POA!$A$2:$F$25,4,0)),"",VLOOKUP(N340,POA!$A$2:$F$25,4,0))</f>
        <v/>
      </c>
      <c r="P340" s="75" t="str">
        <f>IF(ISERROR(VLOOKUP(L340,POA!$A$2:$C$25,2,0)),"",VLOOKUP(L340,POA!$A$2:$C$25,2,0))</f>
        <v/>
      </c>
      <c r="Q340" s="82"/>
      <c r="R340" s="81" t="str">
        <f>IF(L340=0,"",IF(Q331&gt;=$R$9,"HABIL","NO HABIL"))</f>
        <v/>
      </c>
      <c r="S340" s="177"/>
      <c r="T340" s="81" t="str">
        <f t="shared" si="258"/>
        <v/>
      </c>
      <c r="U340" s="73" t="str">
        <f>IF(ISERROR(VLOOKUP(N340,POA!$A$2:$F$25,5,0)),"",VLOOKUP(N340,POA!$A$2:$F$25,5,0))</f>
        <v/>
      </c>
      <c r="V340" s="73"/>
      <c r="W340" s="81" t="str">
        <f t="shared" si="259"/>
        <v/>
      </c>
      <c r="X340" s="81"/>
      <c r="Y340" s="179">
        <f t="shared" si="262"/>
        <v>0</v>
      </c>
      <c r="Z340" s="146" t="str">
        <f t="shared" si="263"/>
        <v>MIPYME</v>
      </c>
      <c r="AA340" s="190"/>
      <c r="AB340" s="81" t="str">
        <f t="shared" si="260"/>
        <v/>
      </c>
      <c r="AC340" s="190"/>
      <c r="AD340" s="81" t="str">
        <f t="shared" si="261"/>
        <v/>
      </c>
      <c r="AE340" s="183"/>
    </row>
    <row r="341" spans="2:31" ht="18" hidden="1" customHeight="1" thickBot="1" x14ac:dyDescent="0.2">
      <c r="B341" s="111" t="str">
        <f>IF(C341="","",B340+0.1)</f>
        <v/>
      </c>
      <c r="C341" s="137"/>
      <c r="D341" s="137"/>
      <c r="E341" s="74" t="str">
        <f>IF(ISERROR(VLOOKUP(C341,#REF!,2,0)),"",VLOOKUP(C341,#REF!,2,0))</f>
        <v/>
      </c>
      <c r="F341" s="74"/>
      <c r="G341" s="74" t="str">
        <f>IF(ISERROR(VLOOKUP(C341,#REF!,4,0)),"",VLOOKUP(C341,#REF!,4,0))</f>
        <v/>
      </c>
      <c r="H341" s="74"/>
      <c r="I341" s="74">
        <f>IF(ISERROR(F341-H341),"",F341-H341)</f>
        <v>0</v>
      </c>
      <c r="J341" s="74"/>
      <c r="K341" s="74"/>
      <c r="L341" s="229"/>
      <c r="M341" s="229" t="str">
        <f>IF(ISERROR(VLOOKUP(L341,POA!$A$2:$C$25,3,0)),"",VLOOKUP(L341,POA!$A$2:$C$25,3,0))</f>
        <v/>
      </c>
      <c r="N341" s="88"/>
      <c r="O341" s="88" t="str">
        <f>IF(ISERROR(VLOOKUP(N341,POA!$A$2:$F$25,4,0)),"",VLOOKUP(N341,POA!$A$2:$F$25,4,0))</f>
        <v/>
      </c>
      <c r="P341" s="80" t="str">
        <f>IF(ISERROR(VLOOKUP(L341,POA!$A$2:$C$25,2,0)),"",VLOOKUP(L341,POA!$A$2:$C$25,2,0))</f>
        <v/>
      </c>
      <c r="Q341" s="90"/>
      <c r="R341" s="89" t="str">
        <f>IF(L341=0,"",IF(Q331&gt;=$R$9,"HABIL","NO HABIL"))</f>
        <v/>
      </c>
      <c r="S341" s="178"/>
      <c r="T341" s="89" t="str">
        <f t="shared" si="258"/>
        <v/>
      </c>
      <c r="U341" s="88" t="str">
        <f>IF(ISERROR(VLOOKUP(N341,POA!$A$2:$F$25,5,0)),"",VLOOKUP(N341,POA!$A$2:$F$25,5,0))</f>
        <v/>
      </c>
      <c r="V341" s="88"/>
      <c r="W341" s="89" t="str">
        <f t="shared" si="259"/>
        <v/>
      </c>
      <c r="X341" s="89"/>
      <c r="Y341" s="181">
        <f>IF(ISERROR(F341/$Z$9),"",F341/$Z$9)</f>
        <v>0</v>
      </c>
      <c r="Z341" s="147" t="str">
        <f t="shared" si="263"/>
        <v>MIPYME</v>
      </c>
      <c r="AA341" s="191"/>
      <c r="AB341" s="89" t="str">
        <f t="shared" si="260"/>
        <v/>
      </c>
      <c r="AC341" s="191"/>
      <c r="AD341" s="89" t="str">
        <f t="shared" si="261"/>
        <v/>
      </c>
      <c r="AE341" s="184"/>
    </row>
    <row r="342" spans="2:31" ht="18" customHeight="1" x14ac:dyDescent="0.15">
      <c r="B342" s="83">
        <v>31</v>
      </c>
      <c r="C342" s="84" t="s">
        <v>736</v>
      </c>
      <c r="D342" s="135">
        <f>IF(SUM(D343:D352)=0,"",SUM(D343:D352))</f>
        <v>1</v>
      </c>
      <c r="E342" s="85">
        <f>SUM(E343:E352)</f>
        <v>94052297000</v>
      </c>
      <c r="F342" s="85">
        <f>SUM(F343:F352)</f>
        <v>172113336000</v>
      </c>
      <c r="G342" s="85">
        <f>SUM(G343:G352)</f>
        <v>39328613000</v>
      </c>
      <c r="H342" s="85">
        <f>SUM(H343:H352)</f>
        <v>100649549000</v>
      </c>
      <c r="I342" s="85">
        <f>+F342-H342</f>
        <v>71463787000</v>
      </c>
      <c r="J342" s="85">
        <f>SUM(J343:J352)</f>
        <v>22940061000</v>
      </c>
      <c r="K342" s="85">
        <f>SUM(K343:K352)</f>
        <v>4039236000</v>
      </c>
      <c r="L342" s="78">
        <v>1</v>
      </c>
      <c r="M342" s="78">
        <f>IF(ISERROR(VLOOKUP(L342,POA!$A$2:$C$25,3,0)),"",VLOOKUP(L342,POA!$A$2:$C$25,3,0))</f>
        <v>3</v>
      </c>
      <c r="N342" s="138" t="s">
        <v>229</v>
      </c>
      <c r="O342" s="78">
        <f>+SUM(O343:O352)</f>
        <v>0</v>
      </c>
      <c r="P342" s="79">
        <f>IF(ISERROR(VLOOKUP(L342,POA!$A$2:$C$25,2,0)),"",VLOOKUP(L342,POA!$A$2:$C$25,2,0))</f>
        <v>4167150295</v>
      </c>
      <c r="Q342" s="85">
        <f>SUM(E342/G342)</f>
        <v>2.3914470871372964</v>
      </c>
      <c r="R342" s="86" t="str">
        <f>IF(Q342=0,"",IF(Q342&gt;=$R$9,"HABIL","NO HABIL"))</f>
        <v>HABIL</v>
      </c>
      <c r="S342" s="176">
        <f>SUM(H342/F342)</f>
        <v>0.58478646303154569</v>
      </c>
      <c r="T342" s="86" t="str">
        <f>IF(S342=0,"",IF(S342&lt;=$T$9,"HABIL","NO HABIL"))</f>
        <v>HABIL</v>
      </c>
      <c r="U342" s="78">
        <f>+SUM(U343:U352)</f>
        <v>0</v>
      </c>
      <c r="V342" s="87">
        <f>SUM(J342/K342)</f>
        <v>5.6793069283399138</v>
      </c>
      <c r="W342" s="86" t="str">
        <f>IF(V342=0,"",IF(V342&gt;=$W$9,"HABIL","NO HABIL"))</f>
        <v>HABIL</v>
      </c>
      <c r="X342" s="86" t="str">
        <f>IF(R342=0,"",IF(R342="NO HABIL","NO HABIL",IF(T342="NO HABIL","NO HABIL",IF(W342="NO HABIL","NO HABIL",IF(W342="NO HABIL","NO HABIL","HABIL")))))</f>
        <v>HABIL</v>
      </c>
      <c r="Y342" s="180"/>
      <c r="Z342" s="145"/>
      <c r="AA342" s="176">
        <f>SUM(J342/I342)</f>
        <v>0.32100259394313935</v>
      </c>
      <c r="AB342" s="86" t="str">
        <f>IF(AA342=0,"",IF(AA342&gt;=$AB$9,"HABIL","NO HABIL"))</f>
        <v>HABIL</v>
      </c>
      <c r="AC342" s="176">
        <f>SUM(J342/F342)</f>
        <v>0.13328462240717942</v>
      </c>
      <c r="AD342" s="86" t="str">
        <f>IF(AC342=0,"",IF(AC342&gt;=$AD$9,"HABIL","NO HABIL"))</f>
        <v>HABIL</v>
      </c>
      <c r="AE342" s="182" t="str">
        <f>IF(AB342=0,"",IF(AB342="NO HABIL","NO HABIL",IF(AD342="NO HABIL","NO HABIL",IF(AD342="NO HABIL","NO HABIL","HABIL"))))</f>
        <v>HABIL</v>
      </c>
    </row>
    <row r="343" spans="2:31" ht="18" customHeight="1" x14ac:dyDescent="0.15">
      <c r="B343" s="71">
        <f t="shared" ref="B343:B348" si="265">IF(C343="","",B342+0.1)</f>
        <v>31.1</v>
      </c>
      <c r="C343" s="268" t="s">
        <v>736</v>
      </c>
      <c r="D343" s="268">
        <v>1</v>
      </c>
      <c r="E343" s="269">
        <v>94052297000</v>
      </c>
      <c r="F343" s="269">
        <v>172113336000</v>
      </c>
      <c r="G343" s="269">
        <v>39328613000</v>
      </c>
      <c r="H343" s="269">
        <v>100649549000</v>
      </c>
      <c r="I343" s="269">
        <f t="shared" ref="I343" si="266">+F343-H343</f>
        <v>71463787000</v>
      </c>
      <c r="J343" s="269">
        <v>22940061000</v>
      </c>
      <c r="K343" s="269">
        <v>4039236000</v>
      </c>
      <c r="L343" s="230"/>
      <c r="M343" s="230" t="str">
        <f>IF(ISERROR(VLOOKUP(L343,POA!$A$2:$C$25,3,0)),"",VLOOKUP(L343,POA!$A$2:$C$25,3,0))</f>
        <v/>
      </c>
      <c r="N343" s="73" t="s">
        <v>229</v>
      </c>
      <c r="O343" s="73" t="str">
        <f>IF(ISERROR(VLOOKUP(N343,POA!$A$2:$F$25,4,0)),"",VLOOKUP(N343,POA!$A$2:$F$25,4,0))</f>
        <v/>
      </c>
      <c r="P343" s="75" t="str">
        <f>IF(ISERROR(VLOOKUP(L343,POA!$A$2:$C$25,2,0)),"",VLOOKUP(L343,POA!$A$2:$C$25,2,0))</f>
        <v/>
      </c>
      <c r="Q343" s="82"/>
      <c r="R343" s="81" t="str">
        <f>IF(Q343=0,"",IF(Q342&gt;=$R$9,"HABIL","NO HABIL"))</f>
        <v/>
      </c>
      <c r="S343" s="177"/>
      <c r="T343" s="81" t="str">
        <f t="shared" ref="T343:T352" si="267">IF(S343=0,"",IF(S343&lt;=$T$9,"HABIL","NO HABIL"))</f>
        <v/>
      </c>
      <c r="U343" s="73" t="str">
        <f>IF(ISERROR(VLOOKUP(N343,POA!$A$2:$F$25,5,0)),"",VLOOKUP(N343,POA!$A$2:$F$25,5,0))</f>
        <v/>
      </c>
      <c r="V343" s="73"/>
      <c r="W343" s="81" t="str">
        <f t="shared" ref="W343:W352" si="268">IF(V343=0,"",IF(V343&gt;=$W$9,"HABIL","NO HABIL"))</f>
        <v/>
      </c>
      <c r="X343" s="81"/>
      <c r="Y343" s="179">
        <f>IF(ISERROR(F343/$Z$9),"",F343/$Z$9)</f>
        <v>303711.55108523025</v>
      </c>
      <c r="Z343" s="146" t="str">
        <f>+IF(Y343&lt;$Z$10,"MIPYME","NO CUMPLE")</f>
        <v>NO CUMPLE</v>
      </c>
      <c r="AA343" s="190"/>
      <c r="AB343" s="81" t="str">
        <f t="shared" ref="AB343:AB352" si="269">IF(AA343=0,"",IF(AA343&gt;=$AB$9,"HABIL","NO HABIL"))</f>
        <v/>
      </c>
      <c r="AC343" s="190"/>
      <c r="AD343" s="81" t="str">
        <f t="shared" ref="AD343:AD352" si="270">IF(AC343=0,"",IF(AC343&gt;=$AD$9,"HABIL","NO HABIL"))</f>
        <v/>
      </c>
      <c r="AE343" s="185"/>
    </row>
    <row r="344" spans="2:31" ht="18" customHeight="1" thickBot="1" x14ac:dyDescent="0.2">
      <c r="B344" s="71" t="str">
        <f t="shared" si="265"/>
        <v/>
      </c>
      <c r="C344" s="136"/>
      <c r="D344" s="136"/>
      <c r="E344" s="70"/>
      <c r="F344" s="70"/>
      <c r="G344" s="70"/>
      <c r="H344" s="70"/>
      <c r="I344" s="70">
        <f t="shared" ref="I344:I348" si="271">IF(ISERROR(F344-H344),"",F344-H344)</f>
        <v>0</v>
      </c>
      <c r="J344" s="70"/>
      <c r="K344" s="70"/>
      <c r="L344" s="228"/>
      <c r="M344" s="228" t="str">
        <f>IF(ISERROR(VLOOKUP(L344,POA!$A$2:$C$25,3,0)),"",VLOOKUP(L344,POA!$A$2:$C$25,3,0))</f>
        <v/>
      </c>
      <c r="N344" s="73" t="s">
        <v>229</v>
      </c>
      <c r="O344" s="73" t="str">
        <f>IF(ISERROR(VLOOKUP(N344,POA!$A$2:$F$25,4,0)),"",VLOOKUP(N344,POA!$A$2:$F$25,4,0))</f>
        <v/>
      </c>
      <c r="P344" s="75" t="str">
        <f>IF(ISERROR(VLOOKUP(L344,POA!$A$2:$C$25,2,0)),"",VLOOKUP(L344,POA!$A$2:$C$25,2,0))</f>
        <v/>
      </c>
      <c r="Q344" s="82"/>
      <c r="R344" s="81" t="str">
        <f>IF(Q344=0,"",IF(Q342&gt;=$R$9,"HABIL","NO HABIL"))</f>
        <v/>
      </c>
      <c r="S344" s="177"/>
      <c r="T344" s="81" t="str">
        <f t="shared" si="267"/>
        <v/>
      </c>
      <c r="U344" s="73" t="str">
        <f>IF(ISERROR(VLOOKUP(N344,POA!$A$2:$F$25,5,0)),"",VLOOKUP(N344,POA!$A$2:$F$25,5,0))</f>
        <v/>
      </c>
      <c r="V344" s="73"/>
      <c r="W344" s="81" t="str">
        <f t="shared" si="268"/>
        <v/>
      </c>
      <c r="X344" s="81"/>
      <c r="Y344" s="179">
        <f t="shared" ref="Y344:Y351" si="272">IF(ISERROR(F344/$Z$9),"",F344/$Z$9)</f>
        <v>0</v>
      </c>
      <c r="Z344" s="146" t="str">
        <f t="shared" ref="Z344:Z352" si="273">+IF(Y344&lt;$Z$10,"MIPYME","NO CUMPLE")</f>
        <v>MIPYME</v>
      </c>
      <c r="AA344" s="190"/>
      <c r="AB344" s="81" t="str">
        <f t="shared" si="269"/>
        <v/>
      </c>
      <c r="AC344" s="190"/>
      <c r="AD344" s="81" t="str">
        <f t="shared" si="270"/>
        <v/>
      </c>
      <c r="AE344" s="186"/>
    </row>
    <row r="345" spans="2:31" ht="18" hidden="1" customHeight="1" x14ac:dyDescent="0.15">
      <c r="B345" s="71" t="str">
        <f t="shared" si="265"/>
        <v/>
      </c>
      <c r="C345" s="136"/>
      <c r="D345" s="136"/>
      <c r="E345" s="70"/>
      <c r="F345" s="70"/>
      <c r="G345" s="70"/>
      <c r="H345" s="70"/>
      <c r="I345" s="70">
        <f t="shared" si="271"/>
        <v>0</v>
      </c>
      <c r="J345" s="70"/>
      <c r="K345" s="70"/>
      <c r="L345" s="228"/>
      <c r="M345" s="228" t="str">
        <f>IF(ISERROR(VLOOKUP(L345,POA!$A$2:$C$25,3,0)),"",VLOOKUP(L345,POA!$A$2:$C$25,3,0))</f>
        <v/>
      </c>
      <c r="N345" s="73"/>
      <c r="O345" s="73" t="str">
        <f>IF(ISERROR(VLOOKUP(N345,POA!$A$2:$F$25,4,0)),"",VLOOKUP(N345,POA!$A$2:$F$25,4,0))</f>
        <v/>
      </c>
      <c r="P345" s="75" t="str">
        <f>IF(ISERROR(VLOOKUP(L345,POA!$A$2:$C$25,2,0)),"",VLOOKUP(L345,POA!$A$2:$C$25,2,0))</f>
        <v/>
      </c>
      <c r="Q345" s="82"/>
      <c r="R345" s="81" t="str">
        <f>IF(Q345=0,"",IF(Q342&gt;=$R$9,"HABIL","NO HABIL"))</f>
        <v/>
      </c>
      <c r="S345" s="177"/>
      <c r="T345" s="81" t="str">
        <f t="shared" si="267"/>
        <v/>
      </c>
      <c r="U345" s="73" t="str">
        <f>IF(ISERROR(VLOOKUP(N345,POA!$A$2:$F$25,5,0)),"",VLOOKUP(N345,POA!$A$2:$F$25,5,0))</f>
        <v/>
      </c>
      <c r="V345" s="73"/>
      <c r="W345" s="81" t="str">
        <f t="shared" si="268"/>
        <v/>
      </c>
      <c r="X345" s="81"/>
      <c r="Y345" s="179">
        <f t="shared" si="272"/>
        <v>0</v>
      </c>
      <c r="Z345" s="146" t="str">
        <f t="shared" si="273"/>
        <v>MIPYME</v>
      </c>
      <c r="AA345" s="190"/>
      <c r="AB345" s="81" t="str">
        <f t="shared" si="269"/>
        <v/>
      </c>
      <c r="AC345" s="190"/>
      <c r="AD345" s="81" t="str">
        <f t="shared" si="270"/>
        <v/>
      </c>
      <c r="AE345" s="186"/>
    </row>
    <row r="346" spans="2:31" ht="18" hidden="1" customHeight="1" x14ac:dyDescent="0.15">
      <c r="B346" s="71" t="str">
        <f t="shared" si="265"/>
        <v/>
      </c>
      <c r="C346" s="136"/>
      <c r="D346" s="136"/>
      <c r="E346" s="70" t="str">
        <f>IF(ISERROR(VLOOKUP(C346,#REF!,2,0)),"",VLOOKUP(C346,#REF!,2,0))</f>
        <v/>
      </c>
      <c r="F346" s="70"/>
      <c r="G346" s="70" t="str">
        <f>IF(ISERROR(VLOOKUP(C346,#REF!,4,0)),"",VLOOKUP(C346,#REF!,4,0))</f>
        <v/>
      </c>
      <c r="H346" s="70"/>
      <c r="I346" s="70">
        <f t="shared" si="271"/>
        <v>0</v>
      </c>
      <c r="J346" s="70"/>
      <c r="K346" s="70"/>
      <c r="L346" s="228"/>
      <c r="M346" s="228" t="str">
        <f>IF(ISERROR(VLOOKUP(L346,POA!$A$2:$C$25,3,0)),"",VLOOKUP(L346,POA!$A$2:$C$25,3,0))</f>
        <v/>
      </c>
      <c r="N346" s="73"/>
      <c r="O346" s="73" t="str">
        <f>IF(ISERROR(VLOOKUP(N346,POA!$A$2:$F$25,4,0)),"",VLOOKUP(N346,POA!$A$2:$F$25,4,0))</f>
        <v/>
      </c>
      <c r="P346" s="75" t="str">
        <f>IF(ISERROR(VLOOKUP(L346,POA!$A$2:$C$25,2,0)),"",VLOOKUP(L346,POA!$A$2:$C$25,2,0))</f>
        <v/>
      </c>
      <c r="Q346" s="82"/>
      <c r="R346" s="81" t="str">
        <f>IF(L346=0,"",IF(Q342&gt;=$R$9,"HABIL","NO HABIL"))</f>
        <v/>
      </c>
      <c r="S346" s="177"/>
      <c r="T346" s="81" t="str">
        <f t="shared" si="267"/>
        <v/>
      </c>
      <c r="U346" s="73" t="str">
        <f>IF(ISERROR(VLOOKUP(N346,POA!$A$2:$F$25,5,0)),"",VLOOKUP(N346,POA!$A$2:$F$25,5,0))</f>
        <v/>
      </c>
      <c r="V346" s="73"/>
      <c r="W346" s="81" t="str">
        <f t="shared" si="268"/>
        <v/>
      </c>
      <c r="X346" s="81"/>
      <c r="Y346" s="179">
        <f t="shared" si="272"/>
        <v>0</v>
      </c>
      <c r="Z346" s="146" t="str">
        <f t="shared" si="273"/>
        <v>MIPYME</v>
      </c>
      <c r="AA346" s="190"/>
      <c r="AB346" s="81" t="str">
        <f t="shared" si="269"/>
        <v/>
      </c>
      <c r="AC346" s="190"/>
      <c r="AD346" s="81" t="str">
        <f t="shared" si="270"/>
        <v/>
      </c>
      <c r="AE346" s="186"/>
    </row>
    <row r="347" spans="2:31" ht="18" hidden="1" customHeight="1" x14ac:dyDescent="0.15">
      <c r="B347" s="71" t="str">
        <f t="shared" si="265"/>
        <v/>
      </c>
      <c r="C347" s="136"/>
      <c r="D347" s="136"/>
      <c r="E347" s="70" t="str">
        <f>IF(ISERROR(VLOOKUP(C347,#REF!,2,0)),"",VLOOKUP(C347,#REF!,2,0))</f>
        <v/>
      </c>
      <c r="F347" s="70"/>
      <c r="G347" s="70" t="str">
        <f>IF(ISERROR(VLOOKUP(C347,#REF!,4,0)),"",VLOOKUP(C347,#REF!,4,0))</f>
        <v/>
      </c>
      <c r="H347" s="70"/>
      <c r="I347" s="70">
        <f t="shared" si="271"/>
        <v>0</v>
      </c>
      <c r="J347" s="70"/>
      <c r="K347" s="70"/>
      <c r="L347" s="228"/>
      <c r="M347" s="228" t="str">
        <f>IF(ISERROR(VLOOKUP(L347,POA!$A$2:$C$25,3,0)),"",VLOOKUP(L347,POA!$A$2:$C$25,3,0))</f>
        <v/>
      </c>
      <c r="N347" s="73"/>
      <c r="O347" s="73" t="str">
        <f>IF(ISERROR(VLOOKUP(N347,POA!$A$2:$F$25,4,0)),"",VLOOKUP(N347,POA!$A$2:$F$25,4,0))</f>
        <v/>
      </c>
      <c r="P347" s="75" t="str">
        <f>IF(ISERROR(VLOOKUP(L347,POA!$A$2:$C$25,2,0)),"",VLOOKUP(L347,POA!$A$2:$C$25,2,0))</f>
        <v/>
      </c>
      <c r="Q347" s="82"/>
      <c r="R347" s="81" t="str">
        <f>IF(L347=0,"",IF(Q342&gt;=$R$9,"HABIL","NO HABIL"))</f>
        <v/>
      </c>
      <c r="S347" s="177"/>
      <c r="T347" s="81" t="str">
        <f t="shared" si="267"/>
        <v/>
      </c>
      <c r="U347" s="73" t="str">
        <f>IF(ISERROR(VLOOKUP(N347,POA!$A$2:$F$25,5,0)),"",VLOOKUP(N347,POA!$A$2:$F$25,5,0))</f>
        <v/>
      </c>
      <c r="V347" s="73"/>
      <c r="W347" s="81" t="str">
        <f t="shared" si="268"/>
        <v/>
      </c>
      <c r="X347" s="81"/>
      <c r="Y347" s="179">
        <f t="shared" si="272"/>
        <v>0</v>
      </c>
      <c r="Z347" s="146" t="str">
        <f t="shared" si="273"/>
        <v>MIPYME</v>
      </c>
      <c r="AA347" s="190"/>
      <c r="AB347" s="81" t="str">
        <f t="shared" si="269"/>
        <v/>
      </c>
      <c r="AC347" s="190"/>
      <c r="AD347" s="81" t="str">
        <f t="shared" si="270"/>
        <v/>
      </c>
      <c r="AE347" s="183"/>
    </row>
    <row r="348" spans="2:31" ht="18" hidden="1" customHeight="1" x14ac:dyDescent="0.15">
      <c r="B348" s="71" t="str">
        <f t="shared" si="265"/>
        <v/>
      </c>
      <c r="C348" s="136"/>
      <c r="D348" s="136"/>
      <c r="E348" s="70" t="str">
        <f>IF(ISERROR(VLOOKUP(C348,#REF!,2,0)),"",VLOOKUP(C348,#REF!,2,0))</f>
        <v/>
      </c>
      <c r="F348" s="70"/>
      <c r="G348" s="70" t="str">
        <f>IF(ISERROR(VLOOKUP(C348,#REF!,4,0)),"",VLOOKUP(C348,#REF!,4,0))</f>
        <v/>
      </c>
      <c r="H348" s="70"/>
      <c r="I348" s="70">
        <f t="shared" si="271"/>
        <v>0</v>
      </c>
      <c r="J348" s="70"/>
      <c r="K348" s="70"/>
      <c r="L348" s="228"/>
      <c r="M348" s="228" t="str">
        <f>IF(ISERROR(VLOOKUP(L348,POA!$A$2:$C$25,3,0)),"",VLOOKUP(L348,POA!$A$2:$C$25,3,0))</f>
        <v/>
      </c>
      <c r="N348" s="73"/>
      <c r="O348" s="73" t="str">
        <f>IF(ISERROR(VLOOKUP(N348,POA!$A$2:$F$25,4,0)),"",VLOOKUP(N348,POA!$A$2:$F$25,4,0))</f>
        <v/>
      </c>
      <c r="P348" s="75" t="str">
        <f>IF(ISERROR(VLOOKUP(L348,POA!$A$2:$C$25,2,0)),"",VLOOKUP(L348,POA!$A$2:$C$25,2,0))</f>
        <v/>
      </c>
      <c r="Q348" s="82"/>
      <c r="R348" s="81" t="str">
        <f>IF(L348=0,"",IF(Q342&gt;=$R$9,"HABIL","NO HABIL"))</f>
        <v/>
      </c>
      <c r="S348" s="177"/>
      <c r="T348" s="81" t="str">
        <f t="shared" si="267"/>
        <v/>
      </c>
      <c r="U348" s="73" t="str">
        <f>IF(ISERROR(VLOOKUP(N348,POA!$A$2:$F$25,5,0)),"",VLOOKUP(N348,POA!$A$2:$F$25,5,0))</f>
        <v/>
      </c>
      <c r="V348" s="73"/>
      <c r="W348" s="81" t="str">
        <f t="shared" si="268"/>
        <v/>
      </c>
      <c r="X348" s="81"/>
      <c r="Y348" s="179">
        <f t="shared" si="272"/>
        <v>0</v>
      </c>
      <c r="Z348" s="146" t="str">
        <f t="shared" si="273"/>
        <v>MIPYME</v>
      </c>
      <c r="AA348" s="190"/>
      <c r="AB348" s="81" t="str">
        <f t="shared" si="269"/>
        <v/>
      </c>
      <c r="AC348" s="190"/>
      <c r="AD348" s="81" t="str">
        <f t="shared" si="270"/>
        <v/>
      </c>
      <c r="AE348" s="186"/>
    </row>
    <row r="349" spans="2:31" ht="18" hidden="1" customHeight="1" x14ac:dyDescent="0.15">
      <c r="B349" s="71" t="str">
        <f>IF(C349="","",B348+0.1)</f>
        <v/>
      </c>
      <c r="C349" s="136"/>
      <c r="D349" s="136"/>
      <c r="E349" s="70" t="str">
        <f>IF(ISERROR(VLOOKUP(C349,#REF!,2,0)),"",VLOOKUP(C349,#REF!,2,0))</f>
        <v/>
      </c>
      <c r="F349" s="70"/>
      <c r="G349" s="70" t="str">
        <f>IF(ISERROR(VLOOKUP(C349,#REF!,4,0)),"",VLOOKUP(C349,#REF!,4,0))</f>
        <v/>
      </c>
      <c r="H349" s="70"/>
      <c r="I349" s="70">
        <f>IF(ISERROR(F349-H349),"",F349-H349)</f>
        <v>0</v>
      </c>
      <c r="J349" s="70"/>
      <c r="K349" s="70"/>
      <c r="L349" s="228"/>
      <c r="M349" s="228" t="str">
        <f>IF(ISERROR(VLOOKUP(L349,POA!$A$2:$C$25,3,0)),"",VLOOKUP(L349,POA!$A$2:$C$25,3,0))</f>
        <v/>
      </c>
      <c r="N349" s="73"/>
      <c r="O349" s="73" t="str">
        <f>IF(ISERROR(VLOOKUP(N349,POA!$A$2:$F$25,4,0)),"",VLOOKUP(N349,POA!$A$2:$F$25,4,0))</f>
        <v/>
      </c>
      <c r="P349" s="75" t="str">
        <f>IF(ISERROR(VLOOKUP(L349,POA!$A$2:$C$25,2,0)),"",VLOOKUP(L349,POA!$A$2:$C$25,2,0))</f>
        <v/>
      </c>
      <c r="Q349" s="82"/>
      <c r="R349" s="81" t="str">
        <f>IF(L349=0,"",IF(Q342&gt;=$R$9,"HABIL","NO HABIL"))</f>
        <v/>
      </c>
      <c r="S349" s="177"/>
      <c r="T349" s="81" t="str">
        <f t="shared" si="267"/>
        <v/>
      </c>
      <c r="U349" s="73" t="str">
        <f>IF(ISERROR(VLOOKUP(N349,POA!$A$2:$F$25,5,0)),"",VLOOKUP(N349,POA!$A$2:$F$25,5,0))</f>
        <v/>
      </c>
      <c r="V349" s="73"/>
      <c r="W349" s="81" t="str">
        <f t="shared" si="268"/>
        <v/>
      </c>
      <c r="X349" s="81"/>
      <c r="Y349" s="179">
        <f t="shared" si="272"/>
        <v>0</v>
      </c>
      <c r="Z349" s="146" t="str">
        <f t="shared" si="273"/>
        <v>MIPYME</v>
      </c>
      <c r="AA349" s="190"/>
      <c r="AB349" s="81" t="str">
        <f t="shared" si="269"/>
        <v/>
      </c>
      <c r="AC349" s="190"/>
      <c r="AD349" s="81" t="str">
        <f t="shared" si="270"/>
        <v/>
      </c>
      <c r="AE349" s="186"/>
    </row>
    <row r="350" spans="2:31" ht="18" hidden="1" customHeight="1" x14ac:dyDescent="0.15">
      <c r="B350" s="71" t="str">
        <f>IF(C350="","",B349+0.1)</f>
        <v/>
      </c>
      <c r="C350" s="136"/>
      <c r="D350" s="136"/>
      <c r="E350" s="70" t="str">
        <f>IF(ISERROR(VLOOKUP(C350,#REF!,2,0)),"",VLOOKUP(C350,#REF!,2,0))</f>
        <v/>
      </c>
      <c r="F350" s="70"/>
      <c r="G350" s="70" t="str">
        <f>IF(ISERROR(VLOOKUP(C350,#REF!,4,0)),"",VLOOKUP(C350,#REF!,4,0))</f>
        <v/>
      </c>
      <c r="H350" s="70"/>
      <c r="I350" s="70">
        <f>IF(ISERROR(F350-H350),"",F350-H350)</f>
        <v>0</v>
      </c>
      <c r="J350" s="70"/>
      <c r="K350" s="70"/>
      <c r="L350" s="228"/>
      <c r="M350" s="228" t="str">
        <f>IF(ISERROR(VLOOKUP(L350,POA!$A$2:$C$25,3,0)),"",VLOOKUP(L350,POA!$A$2:$C$25,3,0))</f>
        <v/>
      </c>
      <c r="N350" s="73"/>
      <c r="O350" s="73" t="str">
        <f>IF(ISERROR(VLOOKUP(N350,POA!$A$2:$F$25,4,0)),"",VLOOKUP(N350,POA!$A$2:$F$25,4,0))</f>
        <v/>
      </c>
      <c r="P350" s="75" t="str">
        <f>IF(ISERROR(VLOOKUP(L350,POA!$A$2:$C$25,2,0)),"",VLOOKUP(L350,POA!$A$2:$C$25,2,0))</f>
        <v/>
      </c>
      <c r="Q350" s="82"/>
      <c r="R350" s="81" t="str">
        <f>IF(L350=0,"",IF(Q342&gt;=$R$9,"HABIL","NO HABIL"))</f>
        <v/>
      </c>
      <c r="S350" s="177"/>
      <c r="T350" s="81" t="str">
        <f t="shared" si="267"/>
        <v/>
      </c>
      <c r="U350" s="73" t="str">
        <f>IF(ISERROR(VLOOKUP(N350,POA!$A$2:$F$25,5,0)),"",VLOOKUP(N350,POA!$A$2:$F$25,5,0))</f>
        <v/>
      </c>
      <c r="V350" s="73"/>
      <c r="W350" s="81" t="str">
        <f t="shared" si="268"/>
        <v/>
      </c>
      <c r="X350" s="81"/>
      <c r="Y350" s="179">
        <f t="shared" si="272"/>
        <v>0</v>
      </c>
      <c r="Z350" s="146" t="str">
        <f t="shared" si="273"/>
        <v>MIPYME</v>
      </c>
      <c r="AA350" s="190"/>
      <c r="AB350" s="81" t="str">
        <f t="shared" si="269"/>
        <v/>
      </c>
      <c r="AC350" s="190"/>
      <c r="AD350" s="81" t="str">
        <f t="shared" si="270"/>
        <v/>
      </c>
      <c r="AE350" s="183"/>
    </row>
    <row r="351" spans="2:31" ht="18" hidden="1" customHeight="1" x14ac:dyDescent="0.15">
      <c r="B351" s="71" t="str">
        <f>IF(C351="","",B350+0.1)</f>
        <v/>
      </c>
      <c r="C351" s="136"/>
      <c r="D351" s="136"/>
      <c r="E351" s="70" t="str">
        <f>IF(ISERROR(VLOOKUP(C351,#REF!,2,0)),"",VLOOKUP(C351,#REF!,2,0))</f>
        <v/>
      </c>
      <c r="F351" s="70"/>
      <c r="G351" s="70" t="str">
        <f>IF(ISERROR(VLOOKUP(C351,#REF!,4,0)),"",VLOOKUP(C351,#REF!,4,0))</f>
        <v/>
      </c>
      <c r="H351" s="70"/>
      <c r="I351" s="70">
        <f>IF(ISERROR(F351-H351),"",F351-H351)</f>
        <v>0</v>
      </c>
      <c r="J351" s="70"/>
      <c r="K351" s="70"/>
      <c r="L351" s="228"/>
      <c r="M351" s="228" t="str">
        <f>IF(ISERROR(VLOOKUP(L351,POA!$A$2:$C$25,3,0)),"",VLOOKUP(L351,POA!$A$2:$C$25,3,0))</f>
        <v/>
      </c>
      <c r="N351" s="73"/>
      <c r="O351" s="73" t="str">
        <f>IF(ISERROR(VLOOKUP(N351,POA!$A$2:$F$25,4,0)),"",VLOOKUP(N351,POA!$A$2:$F$25,4,0))</f>
        <v/>
      </c>
      <c r="P351" s="75" t="str">
        <f>IF(ISERROR(VLOOKUP(L351,POA!$A$2:$C$25,2,0)),"",VLOOKUP(L351,POA!$A$2:$C$25,2,0))</f>
        <v/>
      </c>
      <c r="Q351" s="82"/>
      <c r="R351" s="81" t="str">
        <f>IF(L351=0,"",IF(Q342&gt;=$R$9,"HABIL","NO HABIL"))</f>
        <v/>
      </c>
      <c r="S351" s="177"/>
      <c r="T351" s="81" t="str">
        <f t="shared" si="267"/>
        <v/>
      </c>
      <c r="U351" s="73" t="str">
        <f>IF(ISERROR(VLOOKUP(N351,POA!$A$2:$F$25,5,0)),"",VLOOKUP(N351,POA!$A$2:$F$25,5,0))</f>
        <v/>
      </c>
      <c r="V351" s="73"/>
      <c r="W351" s="81" t="str">
        <f t="shared" si="268"/>
        <v/>
      </c>
      <c r="X351" s="81"/>
      <c r="Y351" s="179">
        <f t="shared" si="272"/>
        <v>0</v>
      </c>
      <c r="Z351" s="146" t="str">
        <f t="shared" si="273"/>
        <v>MIPYME</v>
      </c>
      <c r="AA351" s="190"/>
      <c r="AB351" s="81" t="str">
        <f t="shared" si="269"/>
        <v/>
      </c>
      <c r="AC351" s="190"/>
      <c r="AD351" s="81" t="str">
        <f t="shared" si="270"/>
        <v/>
      </c>
      <c r="AE351" s="183"/>
    </row>
    <row r="352" spans="2:31" ht="18" hidden="1" customHeight="1" thickBot="1" x14ac:dyDescent="0.2">
      <c r="B352" s="111" t="str">
        <f>IF(C352="","",B351+0.1)</f>
        <v/>
      </c>
      <c r="C352" s="137"/>
      <c r="D352" s="137"/>
      <c r="E352" s="74" t="str">
        <f>IF(ISERROR(VLOOKUP(C352,#REF!,2,0)),"",VLOOKUP(C352,#REF!,2,0))</f>
        <v/>
      </c>
      <c r="F352" s="74"/>
      <c r="G352" s="74" t="str">
        <f>IF(ISERROR(VLOOKUP(C352,#REF!,4,0)),"",VLOOKUP(C352,#REF!,4,0))</f>
        <v/>
      </c>
      <c r="H352" s="74"/>
      <c r="I352" s="74">
        <f>IF(ISERROR(F352-H352),"",F352-H352)</f>
        <v>0</v>
      </c>
      <c r="J352" s="74"/>
      <c r="K352" s="74"/>
      <c r="L352" s="229"/>
      <c r="M352" s="229" t="str">
        <f>IF(ISERROR(VLOOKUP(L352,POA!$A$2:$C$25,3,0)),"",VLOOKUP(L352,POA!$A$2:$C$25,3,0))</f>
        <v/>
      </c>
      <c r="N352" s="88"/>
      <c r="O352" s="88" t="str">
        <f>IF(ISERROR(VLOOKUP(N352,POA!$A$2:$F$25,4,0)),"",VLOOKUP(N352,POA!$A$2:$F$25,4,0))</f>
        <v/>
      </c>
      <c r="P352" s="80" t="str">
        <f>IF(ISERROR(VLOOKUP(L352,POA!$A$2:$C$25,2,0)),"",VLOOKUP(L352,POA!$A$2:$C$25,2,0))</f>
        <v/>
      </c>
      <c r="Q352" s="90"/>
      <c r="R352" s="89" t="str">
        <f>IF(L352=0,"",IF(Q342&gt;=$R$9,"HABIL","NO HABIL"))</f>
        <v/>
      </c>
      <c r="S352" s="178"/>
      <c r="T352" s="89" t="str">
        <f t="shared" si="267"/>
        <v/>
      </c>
      <c r="U352" s="88" t="str">
        <f>IF(ISERROR(VLOOKUP(N352,POA!$A$2:$F$25,5,0)),"",VLOOKUP(N352,POA!$A$2:$F$25,5,0))</f>
        <v/>
      </c>
      <c r="V352" s="88"/>
      <c r="W352" s="89" t="str">
        <f t="shared" si="268"/>
        <v/>
      </c>
      <c r="X352" s="89"/>
      <c r="Y352" s="181">
        <f>IF(ISERROR(F352/$Z$9),"",F352/$Z$9)</f>
        <v>0</v>
      </c>
      <c r="Z352" s="147" t="str">
        <f t="shared" si="273"/>
        <v>MIPYME</v>
      </c>
      <c r="AA352" s="191"/>
      <c r="AB352" s="89" t="str">
        <f t="shared" si="269"/>
        <v/>
      </c>
      <c r="AC352" s="191"/>
      <c r="AD352" s="89" t="str">
        <f t="shared" si="270"/>
        <v/>
      </c>
      <c r="AE352" s="184"/>
    </row>
    <row r="353" spans="2:31" ht="18" customHeight="1" x14ac:dyDescent="0.15">
      <c r="B353" s="83">
        <v>32</v>
      </c>
      <c r="C353" s="84" t="s">
        <v>737</v>
      </c>
      <c r="D353" s="135">
        <f>IF(SUM(D354:D363)=0,"",SUM(D354:D363))</f>
        <v>1</v>
      </c>
      <c r="E353" s="85">
        <f>SUM(E354:E363)</f>
        <v>275657318297</v>
      </c>
      <c r="F353" s="85">
        <f>SUM(F354:F363)</f>
        <v>469904918263</v>
      </c>
      <c r="G353" s="85">
        <f>SUM(G354:G363)</f>
        <v>49741116169</v>
      </c>
      <c r="H353" s="85">
        <f>SUM(H354:H363)</f>
        <v>137839071489</v>
      </c>
      <c r="I353" s="85">
        <f>+F353-H353</f>
        <v>332065846774</v>
      </c>
      <c r="J353" s="85">
        <f>SUM(J354:J363)</f>
        <v>13103590281</v>
      </c>
      <c r="K353" s="85">
        <f>SUM(K354:K363)</f>
        <v>7455040218.1400003</v>
      </c>
      <c r="L353" s="78">
        <v>1</v>
      </c>
      <c r="M353" s="78">
        <f>IF(ISERROR(VLOOKUP(L353,POA!$A$2:$C$25,3,0)),"",VLOOKUP(L353,POA!$A$2:$C$25,3,0))</f>
        <v>3</v>
      </c>
      <c r="N353" s="138" t="s">
        <v>229</v>
      </c>
      <c r="O353" s="78">
        <f>+SUM(O354:O363)</f>
        <v>0</v>
      </c>
      <c r="P353" s="79">
        <f>IF(ISERROR(VLOOKUP(L353,POA!$A$2:$C$25,2,0)),"",VLOOKUP(L353,POA!$A$2:$C$25,2,0))</f>
        <v>4167150295</v>
      </c>
      <c r="Q353" s="85">
        <f>SUM(E353/G353)</f>
        <v>5.5418402224917713</v>
      </c>
      <c r="R353" s="86" t="str">
        <f>IF(Q353=0,"",IF(Q353&gt;=$R$9,"HABIL","NO HABIL"))</f>
        <v>HABIL</v>
      </c>
      <c r="S353" s="176">
        <f>SUM(H353/F353)</f>
        <v>0.29333396210986917</v>
      </c>
      <c r="T353" s="86" t="str">
        <f>IF(S353=0,"",IF(S353&lt;=$T$9,"HABIL","NO HABIL"))</f>
        <v>HABIL</v>
      </c>
      <c r="U353" s="78">
        <f>+SUM(U354:U363)</f>
        <v>0</v>
      </c>
      <c r="V353" s="87">
        <f>SUM(J353/K353)</f>
        <v>1.7576820375986231</v>
      </c>
      <c r="W353" s="86" t="str">
        <f>IF(V353=0,"",IF(V353&gt;=$W$9,"HABIL","NO HABIL"))</f>
        <v>HABIL</v>
      </c>
      <c r="X353" s="86" t="str">
        <f>IF(R353=0,"",IF(R353="NO HABIL","NO HABIL",IF(T353="NO HABIL","NO HABIL",IF(W353="NO HABIL","NO HABIL",IF(W353="NO HABIL","NO HABIL","HABIL")))))</f>
        <v>HABIL</v>
      </c>
      <c r="Y353" s="180"/>
      <c r="Z353" s="145"/>
      <c r="AA353" s="176">
        <f>SUM(J353/I353)</f>
        <v>3.9460819016169844E-2</v>
      </c>
      <c r="AB353" s="86" t="str">
        <f>IF(AA353=0,"",IF(AA353&gt;=$AB$9,"HABIL","NO HABIL"))</f>
        <v>HABIL</v>
      </c>
      <c r="AC353" s="176">
        <f>SUM(J353/F353)</f>
        <v>2.7885620626056273E-2</v>
      </c>
      <c r="AD353" s="86" t="str">
        <f>IF(AC353=0,"",IF(AC353&gt;=$AD$9,"HABIL","NO HABIL"))</f>
        <v>HABIL</v>
      </c>
      <c r="AE353" s="182" t="str">
        <f>IF(AB353=0,"",IF(AB353="NO HABIL","NO HABIL",IF(AD353="NO HABIL","NO HABIL",IF(AD353="NO HABIL","NO HABIL","HABIL"))))</f>
        <v>HABIL</v>
      </c>
    </row>
    <row r="354" spans="2:31" ht="18" customHeight="1" x14ac:dyDescent="0.15">
      <c r="B354" s="71">
        <f t="shared" ref="B354:B359" si="274">IF(C354="","",B353+0.1)</f>
        <v>32.1</v>
      </c>
      <c r="C354" s="268" t="s">
        <v>737</v>
      </c>
      <c r="D354" s="268">
        <v>1</v>
      </c>
      <c r="E354" s="269">
        <v>275657318297</v>
      </c>
      <c r="F354" s="269">
        <v>469904918263</v>
      </c>
      <c r="G354" s="269">
        <v>49741116169</v>
      </c>
      <c r="H354" s="269">
        <v>137839071489</v>
      </c>
      <c r="I354" s="269">
        <f t="shared" ref="I354" si="275">+F354-H354</f>
        <v>332065846774</v>
      </c>
      <c r="J354" s="269">
        <v>13103590281</v>
      </c>
      <c r="K354" s="269">
        <v>7455040218.1400003</v>
      </c>
      <c r="L354" s="230"/>
      <c r="M354" s="230" t="str">
        <f>IF(ISERROR(VLOOKUP(L354,POA!$A$2:$C$25,3,0)),"",VLOOKUP(L354,POA!$A$2:$C$25,3,0))</f>
        <v/>
      </c>
      <c r="N354" s="73" t="s">
        <v>229</v>
      </c>
      <c r="O354" s="73" t="str">
        <f>IF(ISERROR(VLOOKUP(N354,POA!$A$2:$F$25,4,0)),"",VLOOKUP(N354,POA!$A$2:$F$25,4,0))</f>
        <v/>
      </c>
      <c r="P354" s="75" t="str">
        <f>IF(ISERROR(VLOOKUP(L354,POA!$A$2:$C$25,2,0)),"",VLOOKUP(L354,POA!$A$2:$C$25,2,0))</f>
        <v/>
      </c>
      <c r="Q354" s="82"/>
      <c r="R354" s="81" t="str">
        <f>IF(Q354=0,"",IF(Q353&gt;=$R$9,"HABIL","NO HABIL"))</f>
        <v/>
      </c>
      <c r="S354" s="177"/>
      <c r="T354" s="81" t="str">
        <f t="shared" ref="T354:T363" si="276">IF(S354=0,"",IF(S354&lt;=$T$9,"HABIL","NO HABIL"))</f>
        <v/>
      </c>
      <c r="U354" s="73" t="str">
        <f>IF(ISERROR(VLOOKUP(N354,POA!$A$2:$F$25,5,0)),"",VLOOKUP(N354,POA!$A$2:$F$25,5,0))</f>
        <v/>
      </c>
      <c r="V354" s="73"/>
      <c r="W354" s="81" t="str">
        <f t="shared" ref="W354:W363" si="277">IF(V354=0,"",IF(V354&gt;=$W$9,"HABIL","NO HABIL"))</f>
        <v/>
      </c>
      <c r="X354" s="81"/>
      <c r="Y354" s="179">
        <f>IF(ISERROR(F354/$Z$9),"",F354/$Z$9)</f>
        <v>829195.19721722254</v>
      </c>
      <c r="Z354" s="146" t="str">
        <f>+IF(Y354&lt;$Z$10,"MIPYME","NO CUMPLE")</f>
        <v>NO CUMPLE</v>
      </c>
      <c r="AA354" s="190"/>
      <c r="AB354" s="81" t="str">
        <f t="shared" ref="AB354:AB363" si="278">IF(AA354=0,"",IF(AA354&gt;=$AB$9,"HABIL","NO HABIL"))</f>
        <v/>
      </c>
      <c r="AC354" s="190"/>
      <c r="AD354" s="81" t="str">
        <f t="shared" ref="AD354:AD363" si="279">IF(AC354=0,"",IF(AC354&gt;=$AD$9,"HABIL","NO HABIL"))</f>
        <v/>
      </c>
      <c r="AE354" s="185"/>
    </row>
    <row r="355" spans="2:31" ht="18" customHeight="1" thickBot="1" x14ac:dyDescent="0.2">
      <c r="B355" s="71" t="str">
        <f t="shared" si="274"/>
        <v/>
      </c>
      <c r="C355" s="136"/>
      <c r="D355" s="136"/>
      <c r="E355" s="70"/>
      <c r="F355" s="70"/>
      <c r="G355" s="70"/>
      <c r="H355" s="70"/>
      <c r="I355" s="70">
        <f t="shared" ref="I355:I359" si="280">IF(ISERROR(F355-H355),"",F355-H355)</f>
        <v>0</v>
      </c>
      <c r="J355" s="70"/>
      <c r="K355" s="70"/>
      <c r="L355" s="228"/>
      <c r="M355" s="228" t="str">
        <f>IF(ISERROR(VLOOKUP(L355,POA!$A$2:$C$25,3,0)),"",VLOOKUP(L355,POA!$A$2:$C$25,3,0))</f>
        <v/>
      </c>
      <c r="N355" s="73" t="s">
        <v>229</v>
      </c>
      <c r="O355" s="73" t="str">
        <f>IF(ISERROR(VLOOKUP(N355,POA!$A$2:$F$25,4,0)),"",VLOOKUP(N355,POA!$A$2:$F$25,4,0))</f>
        <v/>
      </c>
      <c r="P355" s="75" t="str">
        <f>IF(ISERROR(VLOOKUP(L355,POA!$A$2:$C$25,2,0)),"",VLOOKUP(L355,POA!$A$2:$C$25,2,0))</f>
        <v/>
      </c>
      <c r="Q355" s="82"/>
      <c r="R355" s="81" t="str">
        <f>IF(Q355=0,"",IF(Q353&gt;=$R$9,"HABIL","NO HABIL"))</f>
        <v/>
      </c>
      <c r="S355" s="177"/>
      <c r="T355" s="81" t="str">
        <f t="shared" si="276"/>
        <v/>
      </c>
      <c r="U355" s="73" t="str">
        <f>IF(ISERROR(VLOOKUP(N355,POA!$A$2:$F$25,5,0)),"",VLOOKUP(N355,POA!$A$2:$F$25,5,0))</f>
        <v/>
      </c>
      <c r="V355" s="73"/>
      <c r="W355" s="81" t="str">
        <f t="shared" si="277"/>
        <v/>
      </c>
      <c r="X355" s="81"/>
      <c r="Y355" s="179">
        <f t="shared" ref="Y355:Y362" si="281">IF(ISERROR(F355/$Z$9),"",F355/$Z$9)</f>
        <v>0</v>
      </c>
      <c r="Z355" s="146" t="str">
        <f t="shared" ref="Z355:Z363" si="282">+IF(Y355&lt;$Z$10,"MIPYME","NO CUMPLE")</f>
        <v>MIPYME</v>
      </c>
      <c r="AA355" s="190"/>
      <c r="AB355" s="81" t="str">
        <f t="shared" si="278"/>
        <v/>
      </c>
      <c r="AC355" s="190"/>
      <c r="AD355" s="81" t="str">
        <f t="shared" si="279"/>
        <v/>
      </c>
      <c r="AE355" s="186"/>
    </row>
    <row r="356" spans="2:31" ht="18" hidden="1" customHeight="1" x14ac:dyDescent="0.15">
      <c r="B356" s="71" t="str">
        <f t="shared" si="274"/>
        <v/>
      </c>
      <c r="C356" s="136"/>
      <c r="D356" s="136"/>
      <c r="E356" s="70"/>
      <c r="F356" s="70"/>
      <c r="G356" s="70"/>
      <c r="H356" s="70"/>
      <c r="I356" s="70">
        <f t="shared" si="280"/>
        <v>0</v>
      </c>
      <c r="J356" s="70"/>
      <c r="K356" s="70"/>
      <c r="L356" s="228"/>
      <c r="M356" s="228" t="str">
        <f>IF(ISERROR(VLOOKUP(L356,POA!$A$2:$C$25,3,0)),"",VLOOKUP(L356,POA!$A$2:$C$25,3,0))</f>
        <v/>
      </c>
      <c r="N356" s="73"/>
      <c r="O356" s="73" t="str">
        <f>IF(ISERROR(VLOOKUP(N356,POA!$A$2:$F$25,4,0)),"",VLOOKUP(N356,POA!$A$2:$F$25,4,0))</f>
        <v/>
      </c>
      <c r="P356" s="75" t="str">
        <f>IF(ISERROR(VLOOKUP(L356,POA!$A$2:$C$25,2,0)),"",VLOOKUP(L356,POA!$A$2:$C$25,2,0))</f>
        <v/>
      </c>
      <c r="Q356" s="82"/>
      <c r="R356" s="81" t="str">
        <f>IF(Q356=0,"",IF(Q353&gt;=$R$9,"HABIL","NO HABIL"))</f>
        <v/>
      </c>
      <c r="S356" s="177"/>
      <c r="T356" s="81" t="str">
        <f t="shared" si="276"/>
        <v/>
      </c>
      <c r="U356" s="73" t="str">
        <f>IF(ISERROR(VLOOKUP(N356,POA!$A$2:$F$25,5,0)),"",VLOOKUP(N356,POA!$A$2:$F$25,5,0))</f>
        <v/>
      </c>
      <c r="V356" s="73"/>
      <c r="W356" s="81" t="str">
        <f t="shared" si="277"/>
        <v/>
      </c>
      <c r="X356" s="81"/>
      <c r="Y356" s="179">
        <f t="shared" si="281"/>
        <v>0</v>
      </c>
      <c r="Z356" s="146" t="str">
        <f t="shared" si="282"/>
        <v>MIPYME</v>
      </c>
      <c r="AA356" s="190"/>
      <c r="AB356" s="81" t="str">
        <f t="shared" si="278"/>
        <v/>
      </c>
      <c r="AC356" s="190"/>
      <c r="AD356" s="81" t="str">
        <f t="shared" si="279"/>
        <v/>
      </c>
      <c r="AE356" s="186"/>
    </row>
    <row r="357" spans="2:31" ht="18" hidden="1" customHeight="1" x14ac:dyDescent="0.15">
      <c r="B357" s="71" t="str">
        <f t="shared" si="274"/>
        <v/>
      </c>
      <c r="C357" s="136"/>
      <c r="D357" s="136"/>
      <c r="E357" s="70" t="str">
        <f>IF(ISERROR(VLOOKUP(C357,#REF!,2,0)),"",VLOOKUP(C357,#REF!,2,0))</f>
        <v/>
      </c>
      <c r="F357" s="70"/>
      <c r="G357" s="70" t="str">
        <f>IF(ISERROR(VLOOKUP(C357,#REF!,4,0)),"",VLOOKUP(C357,#REF!,4,0))</f>
        <v/>
      </c>
      <c r="H357" s="70"/>
      <c r="I357" s="70">
        <f t="shared" si="280"/>
        <v>0</v>
      </c>
      <c r="J357" s="70"/>
      <c r="K357" s="70"/>
      <c r="L357" s="228"/>
      <c r="M357" s="228" t="str">
        <f>IF(ISERROR(VLOOKUP(L357,POA!$A$2:$C$25,3,0)),"",VLOOKUP(L357,POA!$A$2:$C$25,3,0))</f>
        <v/>
      </c>
      <c r="N357" s="73"/>
      <c r="O357" s="73" t="str">
        <f>IF(ISERROR(VLOOKUP(N357,POA!$A$2:$F$25,4,0)),"",VLOOKUP(N357,POA!$A$2:$F$25,4,0))</f>
        <v/>
      </c>
      <c r="P357" s="75" t="str">
        <f>IF(ISERROR(VLOOKUP(L357,POA!$A$2:$C$25,2,0)),"",VLOOKUP(L357,POA!$A$2:$C$25,2,0))</f>
        <v/>
      </c>
      <c r="Q357" s="82"/>
      <c r="R357" s="81" t="str">
        <f>IF(L357=0,"",IF(Q353&gt;=$R$9,"HABIL","NO HABIL"))</f>
        <v/>
      </c>
      <c r="S357" s="177"/>
      <c r="T357" s="81" t="str">
        <f t="shared" si="276"/>
        <v/>
      </c>
      <c r="U357" s="73" t="str">
        <f>IF(ISERROR(VLOOKUP(N357,POA!$A$2:$F$25,5,0)),"",VLOOKUP(N357,POA!$A$2:$F$25,5,0))</f>
        <v/>
      </c>
      <c r="V357" s="73"/>
      <c r="W357" s="81" t="str">
        <f t="shared" si="277"/>
        <v/>
      </c>
      <c r="X357" s="81"/>
      <c r="Y357" s="179">
        <f t="shared" si="281"/>
        <v>0</v>
      </c>
      <c r="Z357" s="146" t="str">
        <f t="shared" si="282"/>
        <v>MIPYME</v>
      </c>
      <c r="AA357" s="190"/>
      <c r="AB357" s="81" t="str">
        <f t="shared" si="278"/>
        <v/>
      </c>
      <c r="AC357" s="190"/>
      <c r="AD357" s="81" t="str">
        <f t="shared" si="279"/>
        <v/>
      </c>
      <c r="AE357" s="186"/>
    </row>
    <row r="358" spans="2:31" ht="18" hidden="1" customHeight="1" x14ac:dyDescent="0.15">
      <c r="B358" s="71" t="str">
        <f t="shared" si="274"/>
        <v/>
      </c>
      <c r="C358" s="136"/>
      <c r="D358" s="136"/>
      <c r="E358" s="70" t="str">
        <f>IF(ISERROR(VLOOKUP(C358,#REF!,2,0)),"",VLOOKUP(C358,#REF!,2,0))</f>
        <v/>
      </c>
      <c r="F358" s="70"/>
      <c r="G358" s="70" t="str">
        <f>IF(ISERROR(VLOOKUP(C358,#REF!,4,0)),"",VLOOKUP(C358,#REF!,4,0))</f>
        <v/>
      </c>
      <c r="H358" s="70"/>
      <c r="I358" s="70">
        <f t="shared" si="280"/>
        <v>0</v>
      </c>
      <c r="J358" s="70"/>
      <c r="K358" s="70"/>
      <c r="L358" s="228"/>
      <c r="M358" s="228" t="str">
        <f>IF(ISERROR(VLOOKUP(L358,POA!$A$2:$C$25,3,0)),"",VLOOKUP(L358,POA!$A$2:$C$25,3,0))</f>
        <v/>
      </c>
      <c r="N358" s="73"/>
      <c r="O358" s="73" t="str">
        <f>IF(ISERROR(VLOOKUP(N358,POA!$A$2:$F$25,4,0)),"",VLOOKUP(N358,POA!$A$2:$F$25,4,0))</f>
        <v/>
      </c>
      <c r="P358" s="75" t="str">
        <f>IF(ISERROR(VLOOKUP(L358,POA!$A$2:$C$25,2,0)),"",VLOOKUP(L358,POA!$A$2:$C$25,2,0))</f>
        <v/>
      </c>
      <c r="Q358" s="82"/>
      <c r="R358" s="81" t="str">
        <f>IF(L358=0,"",IF(Q353&gt;=$R$9,"HABIL","NO HABIL"))</f>
        <v/>
      </c>
      <c r="S358" s="177"/>
      <c r="T358" s="81" t="str">
        <f t="shared" si="276"/>
        <v/>
      </c>
      <c r="U358" s="73" t="str">
        <f>IF(ISERROR(VLOOKUP(N358,POA!$A$2:$F$25,5,0)),"",VLOOKUP(N358,POA!$A$2:$F$25,5,0))</f>
        <v/>
      </c>
      <c r="V358" s="73"/>
      <c r="W358" s="81" t="str">
        <f t="shared" si="277"/>
        <v/>
      </c>
      <c r="X358" s="81"/>
      <c r="Y358" s="179">
        <f t="shared" si="281"/>
        <v>0</v>
      </c>
      <c r="Z358" s="146" t="str">
        <f t="shared" si="282"/>
        <v>MIPYME</v>
      </c>
      <c r="AA358" s="190"/>
      <c r="AB358" s="81" t="str">
        <f t="shared" si="278"/>
        <v/>
      </c>
      <c r="AC358" s="190"/>
      <c r="AD358" s="81" t="str">
        <f t="shared" si="279"/>
        <v/>
      </c>
      <c r="AE358" s="183"/>
    </row>
    <row r="359" spans="2:31" ht="18" hidden="1" customHeight="1" x14ac:dyDescent="0.15">
      <c r="B359" s="71" t="str">
        <f t="shared" si="274"/>
        <v/>
      </c>
      <c r="C359" s="136"/>
      <c r="D359" s="136"/>
      <c r="E359" s="70" t="str">
        <f>IF(ISERROR(VLOOKUP(C359,#REF!,2,0)),"",VLOOKUP(C359,#REF!,2,0))</f>
        <v/>
      </c>
      <c r="F359" s="70"/>
      <c r="G359" s="70" t="str">
        <f>IF(ISERROR(VLOOKUP(C359,#REF!,4,0)),"",VLOOKUP(C359,#REF!,4,0))</f>
        <v/>
      </c>
      <c r="H359" s="70"/>
      <c r="I359" s="70">
        <f t="shared" si="280"/>
        <v>0</v>
      </c>
      <c r="J359" s="70"/>
      <c r="K359" s="70"/>
      <c r="L359" s="228"/>
      <c r="M359" s="228" t="str">
        <f>IF(ISERROR(VLOOKUP(L359,POA!$A$2:$C$25,3,0)),"",VLOOKUP(L359,POA!$A$2:$C$25,3,0))</f>
        <v/>
      </c>
      <c r="N359" s="73"/>
      <c r="O359" s="73" t="str">
        <f>IF(ISERROR(VLOOKUP(N359,POA!$A$2:$F$25,4,0)),"",VLOOKUP(N359,POA!$A$2:$F$25,4,0))</f>
        <v/>
      </c>
      <c r="P359" s="75" t="str">
        <f>IF(ISERROR(VLOOKUP(L359,POA!$A$2:$C$25,2,0)),"",VLOOKUP(L359,POA!$A$2:$C$25,2,0))</f>
        <v/>
      </c>
      <c r="Q359" s="82"/>
      <c r="R359" s="81" t="str">
        <f>IF(L359=0,"",IF(Q353&gt;=$R$9,"HABIL","NO HABIL"))</f>
        <v/>
      </c>
      <c r="S359" s="177"/>
      <c r="T359" s="81" t="str">
        <f t="shared" si="276"/>
        <v/>
      </c>
      <c r="U359" s="73" t="str">
        <f>IF(ISERROR(VLOOKUP(N359,POA!$A$2:$F$25,5,0)),"",VLOOKUP(N359,POA!$A$2:$F$25,5,0))</f>
        <v/>
      </c>
      <c r="V359" s="73"/>
      <c r="W359" s="81" t="str">
        <f t="shared" si="277"/>
        <v/>
      </c>
      <c r="X359" s="81"/>
      <c r="Y359" s="179">
        <f t="shared" si="281"/>
        <v>0</v>
      </c>
      <c r="Z359" s="146" t="str">
        <f t="shared" si="282"/>
        <v>MIPYME</v>
      </c>
      <c r="AA359" s="190"/>
      <c r="AB359" s="81" t="str">
        <f t="shared" si="278"/>
        <v/>
      </c>
      <c r="AC359" s="190"/>
      <c r="AD359" s="81" t="str">
        <f t="shared" si="279"/>
        <v/>
      </c>
      <c r="AE359" s="186"/>
    </row>
    <row r="360" spans="2:31" ht="18" hidden="1" customHeight="1" x14ac:dyDescent="0.15">
      <c r="B360" s="71" t="str">
        <f>IF(C360="","",B359+0.1)</f>
        <v/>
      </c>
      <c r="C360" s="136"/>
      <c r="D360" s="136"/>
      <c r="E360" s="70" t="str">
        <f>IF(ISERROR(VLOOKUP(C360,#REF!,2,0)),"",VLOOKUP(C360,#REF!,2,0))</f>
        <v/>
      </c>
      <c r="F360" s="70"/>
      <c r="G360" s="70" t="str">
        <f>IF(ISERROR(VLOOKUP(C360,#REF!,4,0)),"",VLOOKUP(C360,#REF!,4,0))</f>
        <v/>
      </c>
      <c r="H360" s="70"/>
      <c r="I360" s="70">
        <f>IF(ISERROR(F360-H360),"",F360-H360)</f>
        <v>0</v>
      </c>
      <c r="J360" s="70"/>
      <c r="K360" s="70"/>
      <c r="L360" s="228"/>
      <c r="M360" s="228" t="str">
        <f>IF(ISERROR(VLOOKUP(L360,POA!$A$2:$C$25,3,0)),"",VLOOKUP(L360,POA!$A$2:$C$25,3,0))</f>
        <v/>
      </c>
      <c r="N360" s="73"/>
      <c r="O360" s="73" t="str">
        <f>IF(ISERROR(VLOOKUP(N360,POA!$A$2:$F$25,4,0)),"",VLOOKUP(N360,POA!$A$2:$F$25,4,0))</f>
        <v/>
      </c>
      <c r="P360" s="75" t="str">
        <f>IF(ISERROR(VLOOKUP(L360,POA!$A$2:$C$25,2,0)),"",VLOOKUP(L360,POA!$A$2:$C$25,2,0))</f>
        <v/>
      </c>
      <c r="Q360" s="82"/>
      <c r="R360" s="81" t="str">
        <f>IF(L360=0,"",IF(Q353&gt;=$R$9,"HABIL","NO HABIL"))</f>
        <v/>
      </c>
      <c r="S360" s="177"/>
      <c r="T360" s="81" t="str">
        <f t="shared" si="276"/>
        <v/>
      </c>
      <c r="U360" s="73" t="str">
        <f>IF(ISERROR(VLOOKUP(N360,POA!$A$2:$F$25,5,0)),"",VLOOKUP(N360,POA!$A$2:$F$25,5,0))</f>
        <v/>
      </c>
      <c r="V360" s="73"/>
      <c r="W360" s="81" t="str">
        <f t="shared" si="277"/>
        <v/>
      </c>
      <c r="X360" s="81"/>
      <c r="Y360" s="179">
        <f t="shared" si="281"/>
        <v>0</v>
      </c>
      <c r="Z360" s="146" t="str">
        <f t="shared" si="282"/>
        <v>MIPYME</v>
      </c>
      <c r="AA360" s="190"/>
      <c r="AB360" s="81" t="str">
        <f t="shared" si="278"/>
        <v/>
      </c>
      <c r="AC360" s="190"/>
      <c r="AD360" s="81" t="str">
        <f t="shared" si="279"/>
        <v/>
      </c>
      <c r="AE360" s="186"/>
    </row>
    <row r="361" spans="2:31" ht="18" hidden="1" customHeight="1" x14ac:dyDescent="0.15">
      <c r="B361" s="71" t="str">
        <f>IF(C361="","",B360+0.1)</f>
        <v/>
      </c>
      <c r="C361" s="136"/>
      <c r="D361" s="136"/>
      <c r="E361" s="70" t="str">
        <f>IF(ISERROR(VLOOKUP(C361,#REF!,2,0)),"",VLOOKUP(C361,#REF!,2,0))</f>
        <v/>
      </c>
      <c r="F361" s="70"/>
      <c r="G361" s="70" t="str">
        <f>IF(ISERROR(VLOOKUP(C361,#REF!,4,0)),"",VLOOKUP(C361,#REF!,4,0))</f>
        <v/>
      </c>
      <c r="H361" s="70"/>
      <c r="I361" s="70">
        <f>IF(ISERROR(F361-H361),"",F361-H361)</f>
        <v>0</v>
      </c>
      <c r="J361" s="70"/>
      <c r="K361" s="70"/>
      <c r="L361" s="228"/>
      <c r="M361" s="228" t="str">
        <f>IF(ISERROR(VLOOKUP(L361,POA!$A$2:$C$25,3,0)),"",VLOOKUP(L361,POA!$A$2:$C$25,3,0))</f>
        <v/>
      </c>
      <c r="N361" s="73"/>
      <c r="O361" s="73" t="str">
        <f>IF(ISERROR(VLOOKUP(N361,POA!$A$2:$F$25,4,0)),"",VLOOKUP(N361,POA!$A$2:$F$25,4,0))</f>
        <v/>
      </c>
      <c r="P361" s="75" t="str">
        <f>IF(ISERROR(VLOOKUP(L361,POA!$A$2:$C$25,2,0)),"",VLOOKUP(L361,POA!$A$2:$C$25,2,0))</f>
        <v/>
      </c>
      <c r="Q361" s="82"/>
      <c r="R361" s="81" t="str">
        <f>IF(L361=0,"",IF(Q353&gt;=$R$9,"HABIL","NO HABIL"))</f>
        <v/>
      </c>
      <c r="S361" s="177"/>
      <c r="T361" s="81" t="str">
        <f t="shared" si="276"/>
        <v/>
      </c>
      <c r="U361" s="73" t="str">
        <f>IF(ISERROR(VLOOKUP(N361,POA!$A$2:$F$25,5,0)),"",VLOOKUP(N361,POA!$A$2:$F$25,5,0))</f>
        <v/>
      </c>
      <c r="V361" s="73"/>
      <c r="W361" s="81" t="str">
        <f t="shared" si="277"/>
        <v/>
      </c>
      <c r="X361" s="81"/>
      <c r="Y361" s="179">
        <f t="shared" si="281"/>
        <v>0</v>
      </c>
      <c r="Z361" s="146" t="str">
        <f t="shared" si="282"/>
        <v>MIPYME</v>
      </c>
      <c r="AA361" s="190"/>
      <c r="AB361" s="81" t="str">
        <f t="shared" si="278"/>
        <v/>
      </c>
      <c r="AC361" s="190"/>
      <c r="AD361" s="81" t="str">
        <f t="shared" si="279"/>
        <v/>
      </c>
      <c r="AE361" s="183"/>
    </row>
    <row r="362" spans="2:31" ht="18" hidden="1" customHeight="1" x14ac:dyDescent="0.15">
      <c r="B362" s="71" t="str">
        <f>IF(C362="","",B361+0.1)</f>
        <v/>
      </c>
      <c r="C362" s="136"/>
      <c r="D362" s="136"/>
      <c r="E362" s="70" t="str">
        <f>IF(ISERROR(VLOOKUP(C362,#REF!,2,0)),"",VLOOKUP(C362,#REF!,2,0))</f>
        <v/>
      </c>
      <c r="F362" s="70"/>
      <c r="G362" s="70" t="str">
        <f>IF(ISERROR(VLOOKUP(C362,#REF!,4,0)),"",VLOOKUP(C362,#REF!,4,0))</f>
        <v/>
      </c>
      <c r="H362" s="70"/>
      <c r="I362" s="70">
        <f>IF(ISERROR(F362-H362),"",F362-H362)</f>
        <v>0</v>
      </c>
      <c r="J362" s="70"/>
      <c r="K362" s="70"/>
      <c r="L362" s="228"/>
      <c r="M362" s="228" t="str">
        <f>IF(ISERROR(VLOOKUP(L362,POA!$A$2:$C$25,3,0)),"",VLOOKUP(L362,POA!$A$2:$C$25,3,0))</f>
        <v/>
      </c>
      <c r="N362" s="73"/>
      <c r="O362" s="73" t="str">
        <f>IF(ISERROR(VLOOKUP(N362,POA!$A$2:$F$25,4,0)),"",VLOOKUP(N362,POA!$A$2:$F$25,4,0))</f>
        <v/>
      </c>
      <c r="P362" s="75" t="str">
        <f>IF(ISERROR(VLOOKUP(L362,POA!$A$2:$C$25,2,0)),"",VLOOKUP(L362,POA!$A$2:$C$25,2,0))</f>
        <v/>
      </c>
      <c r="Q362" s="82"/>
      <c r="R362" s="81" t="str">
        <f>IF(L362=0,"",IF(Q353&gt;=$R$9,"HABIL","NO HABIL"))</f>
        <v/>
      </c>
      <c r="S362" s="177"/>
      <c r="T362" s="81" t="str">
        <f t="shared" si="276"/>
        <v/>
      </c>
      <c r="U362" s="73" t="str">
        <f>IF(ISERROR(VLOOKUP(N362,POA!$A$2:$F$25,5,0)),"",VLOOKUP(N362,POA!$A$2:$F$25,5,0))</f>
        <v/>
      </c>
      <c r="V362" s="73"/>
      <c r="W362" s="81" t="str">
        <f t="shared" si="277"/>
        <v/>
      </c>
      <c r="X362" s="81"/>
      <c r="Y362" s="179">
        <f t="shared" si="281"/>
        <v>0</v>
      </c>
      <c r="Z362" s="146" t="str">
        <f t="shared" si="282"/>
        <v>MIPYME</v>
      </c>
      <c r="AA362" s="190"/>
      <c r="AB362" s="81" t="str">
        <f t="shared" si="278"/>
        <v/>
      </c>
      <c r="AC362" s="190"/>
      <c r="AD362" s="81" t="str">
        <f t="shared" si="279"/>
        <v/>
      </c>
      <c r="AE362" s="183"/>
    </row>
    <row r="363" spans="2:31" ht="18" hidden="1" customHeight="1" thickBot="1" x14ac:dyDescent="0.2">
      <c r="B363" s="111" t="str">
        <f>IF(C363="","",B362+0.1)</f>
        <v/>
      </c>
      <c r="C363" s="137"/>
      <c r="D363" s="137"/>
      <c r="E363" s="74" t="str">
        <f>IF(ISERROR(VLOOKUP(C363,#REF!,2,0)),"",VLOOKUP(C363,#REF!,2,0))</f>
        <v/>
      </c>
      <c r="F363" s="74"/>
      <c r="G363" s="74" t="str">
        <f>IF(ISERROR(VLOOKUP(C363,#REF!,4,0)),"",VLOOKUP(C363,#REF!,4,0))</f>
        <v/>
      </c>
      <c r="H363" s="74"/>
      <c r="I363" s="74">
        <f>IF(ISERROR(F363-H363),"",F363-H363)</f>
        <v>0</v>
      </c>
      <c r="J363" s="74"/>
      <c r="K363" s="74"/>
      <c r="L363" s="229"/>
      <c r="M363" s="229" t="str">
        <f>IF(ISERROR(VLOOKUP(L363,POA!$A$2:$C$25,3,0)),"",VLOOKUP(L363,POA!$A$2:$C$25,3,0))</f>
        <v/>
      </c>
      <c r="N363" s="88"/>
      <c r="O363" s="88" t="str">
        <f>IF(ISERROR(VLOOKUP(N363,POA!$A$2:$F$25,4,0)),"",VLOOKUP(N363,POA!$A$2:$F$25,4,0))</f>
        <v/>
      </c>
      <c r="P363" s="80" t="str">
        <f>IF(ISERROR(VLOOKUP(L363,POA!$A$2:$C$25,2,0)),"",VLOOKUP(L363,POA!$A$2:$C$25,2,0))</f>
        <v/>
      </c>
      <c r="Q363" s="90"/>
      <c r="R363" s="89" t="str">
        <f>IF(L363=0,"",IF(Q353&gt;=$R$9,"HABIL","NO HABIL"))</f>
        <v/>
      </c>
      <c r="S363" s="178"/>
      <c r="T363" s="89" t="str">
        <f t="shared" si="276"/>
        <v/>
      </c>
      <c r="U363" s="88" t="str">
        <f>IF(ISERROR(VLOOKUP(N363,POA!$A$2:$F$25,5,0)),"",VLOOKUP(N363,POA!$A$2:$F$25,5,0))</f>
        <v/>
      </c>
      <c r="V363" s="88"/>
      <c r="W363" s="89" t="str">
        <f t="shared" si="277"/>
        <v/>
      </c>
      <c r="X363" s="89"/>
      <c r="Y363" s="181">
        <f>IF(ISERROR(F363/$Z$9),"",F363/$Z$9)</f>
        <v>0</v>
      </c>
      <c r="Z363" s="147" t="str">
        <f t="shared" si="282"/>
        <v>MIPYME</v>
      </c>
      <c r="AA363" s="191"/>
      <c r="AB363" s="89" t="str">
        <f t="shared" si="278"/>
        <v/>
      </c>
      <c r="AC363" s="191"/>
      <c r="AD363" s="89" t="str">
        <f t="shared" si="279"/>
        <v/>
      </c>
      <c r="AE363" s="184"/>
    </row>
    <row r="364" spans="2:31" ht="30" x14ac:dyDescent="0.15">
      <c r="B364" s="83">
        <v>33</v>
      </c>
      <c r="C364" s="84" t="s">
        <v>738</v>
      </c>
      <c r="D364" s="135">
        <f>IF(SUM(D365:D374)=0,"",SUM(D365:D374))</f>
        <v>1</v>
      </c>
      <c r="E364" s="85">
        <f>SUM(E365:E374)</f>
        <v>58291300967.5</v>
      </c>
      <c r="F364" s="85">
        <f>SUM(F365:F374)</f>
        <v>65842434528.370003</v>
      </c>
      <c r="G364" s="85">
        <f>SUM(G365:G374)</f>
        <v>7049854058.8199997</v>
      </c>
      <c r="H364" s="85">
        <f>SUM(H365:H374)</f>
        <v>37390193914.339996</v>
      </c>
      <c r="I364" s="85">
        <f>+F364-H364</f>
        <v>28452240614.030006</v>
      </c>
      <c r="J364" s="85">
        <f>SUM(J365:J374)</f>
        <v>3195694613</v>
      </c>
      <c r="K364" s="85">
        <f>SUM(K365:K374)</f>
        <v>2257919291.7399998</v>
      </c>
      <c r="L364" s="78">
        <v>1</v>
      </c>
      <c r="M364" s="78">
        <f>IF(ISERROR(VLOOKUP(L364,POA!$A$2:$C$25,3,0)),"",VLOOKUP(L364,POA!$A$2:$C$25,3,0))</f>
        <v>3</v>
      </c>
      <c r="N364" s="138" t="s">
        <v>229</v>
      </c>
      <c r="O364" s="78">
        <f>+SUM(O365:O374)</f>
        <v>0</v>
      </c>
      <c r="P364" s="79">
        <f>IF(ISERROR(VLOOKUP(L364,POA!$A$2:$C$25,2,0)),"",VLOOKUP(L364,POA!$A$2:$C$25,2,0))</f>
        <v>4167150295</v>
      </c>
      <c r="Q364" s="85">
        <f>SUM(E364/G364)</f>
        <v>8.2684408047528812</v>
      </c>
      <c r="R364" s="86" t="str">
        <f>IF(Q364=0,"",IF(Q364&gt;=$R$9,"HABIL","NO HABIL"))</f>
        <v>HABIL</v>
      </c>
      <c r="S364" s="176">
        <f>SUM(H364/F364)</f>
        <v>0.56787380634033835</v>
      </c>
      <c r="T364" s="86" t="str">
        <f>IF(S364=0,"",IF(S364&lt;=$T$9,"HABIL","NO HABIL"))</f>
        <v>HABIL</v>
      </c>
      <c r="U364" s="78">
        <f>+SUM(U365:U374)</f>
        <v>0</v>
      </c>
      <c r="V364" s="87">
        <f>SUM(J364/K364)</f>
        <v>1.4153272106273254</v>
      </c>
      <c r="W364" s="86" t="str">
        <f>IF(V364=0,"",IF(V364&gt;=$W$9,"HABIL","NO HABIL"))</f>
        <v>HABIL</v>
      </c>
      <c r="X364" s="86" t="str">
        <f>IF(R364=0,"",IF(R364="NO HABIL","NO HABIL",IF(T364="NO HABIL","NO HABIL",IF(W364="NO HABIL","NO HABIL",IF(W364="NO HABIL","NO HABIL","HABIL")))))</f>
        <v>HABIL</v>
      </c>
      <c r="Y364" s="180"/>
      <c r="Z364" s="145"/>
      <c r="AA364" s="176">
        <f>SUM(J364/I364)</f>
        <v>0.11231785420175941</v>
      </c>
      <c r="AB364" s="86" t="str">
        <f>IF(AA364=0,"",IF(AA364&gt;=$AB$9,"HABIL","NO HABIL"))</f>
        <v>HABIL</v>
      </c>
      <c r="AC364" s="176">
        <f>SUM(J364/F364)</f>
        <v>4.8535486816227123E-2</v>
      </c>
      <c r="AD364" s="86" t="str">
        <f>IF(AC364=0,"",IF(AC364&gt;=$AD$9,"HABIL","NO HABIL"))</f>
        <v>HABIL</v>
      </c>
      <c r="AE364" s="182" t="str">
        <f>IF(AB364=0,"",IF(AB364="NO HABIL","NO HABIL",IF(AD364="NO HABIL","NO HABIL",IF(AD364="NO HABIL","NO HABIL","HABIL"))))</f>
        <v>HABIL</v>
      </c>
    </row>
    <row r="365" spans="2:31" ht="30" x14ac:dyDescent="0.15">
      <c r="B365" s="71">
        <f t="shared" ref="B365:B370" si="283">IF(C365="","",B364+0.1)</f>
        <v>33.1</v>
      </c>
      <c r="C365" s="268" t="s">
        <v>738</v>
      </c>
      <c r="D365" s="268">
        <v>1</v>
      </c>
      <c r="E365" s="269">
        <v>58291300967.5</v>
      </c>
      <c r="F365" s="269">
        <v>65842434528.370003</v>
      </c>
      <c r="G365" s="269">
        <v>7049854058.8199997</v>
      </c>
      <c r="H365" s="269">
        <v>37390193914.339996</v>
      </c>
      <c r="I365" s="269">
        <f t="shared" ref="I365" si="284">+F365-H365</f>
        <v>28452240614.030006</v>
      </c>
      <c r="J365" s="269">
        <v>3195694613</v>
      </c>
      <c r="K365" s="269">
        <v>2257919291.7399998</v>
      </c>
      <c r="L365" s="230"/>
      <c r="M365" s="230" t="str">
        <f>IF(ISERROR(VLOOKUP(L365,POA!$A$2:$C$25,3,0)),"",VLOOKUP(L365,POA!$A$2:$C$25,3,0))</f>
        <v/>
      </c>
      <c r="N365" s="73" t="s">
        <v>229</v>
      </c>
      <c r="O365" s="73" t="str">
        <f>IF(ISERROR(VLOOKUP(N365,POA!$A$2:$F$25,4,0)),"",VLOOKUP(N365,POA!$A$2:$F$25,4,0))</f>
        <v/>
      </c>
      <c r="P365" s="75" t="str">
        <f>IF(ISERROR(VLOOKUP(L365,POA!$A$2:$C$25,2,0)),"",VLOOKUP(L365,POA!$A$2:$C$25,2,0))</f>
        <v/>
      </c>
      <c r="Q365" s="82"/>
      <c r="R365" s="81" t="str">
        <f>IF(Q365=0,"",IF(Q364&gt;=$R$9,"HABIL","NO HABIL"))</f>
        <v/>
      </c>
      <c r="S365" s="177"/>
      <c r="T365" s="81" t="str">
        <f t="shared" ref="T365:T374" si="285">IF(S365=0,"",IF(S365&lt;=$T$9,"HABIL","NO HABIL"))</f>
        <v/>
      </c>
      <c r="U365" s="73" t="str">
        <f>IF(ISERROR(VLOOKUP(N365,POA!$A$2:$F$25,5,0)),"",VLOOKUP(N365,POA!$A$2:$F$25,5,0))</f>
        <v/>
      </c>
      <c r="V365" s="73"/>
      <c r="W365" s="81" t="str">
        <f t="shared" ref="W365:W374" si="286">IF(V365=0,"",IF(V365&gt;=$W$9,"HABIL","NO HABIL"))</f>
        <v/>
      </c>
      <c r="X365" s="81"/>
      <c r="Y365" s="179">
        <f>IF(ISERROR(F365/$Z$9),"",F365/$Z$9)</f>
        <v>116185.69706788425</v>
      </c>
      <c r="Z365" s="146" t="str">
        <f>+IF(Y365&lt;$Z$10,"MIPYME","NO CUMPLE")</f>
        <v>NO CUMPLE</v>
      </c>
      <c r="AA365" s="190"/>
      <c r="AB365" s="81" t="str">
        <f t="shared" ref="AB365:AB374" si="287">IF(AA365=0,"",IF(AA365&gt;=$AB$9,"HABIL","NO HABIL"))</f>
        <v/>
      </c>
      <c r="AC365" s="190"/>
      <c r="AD365" s="81" t="str">
        <f t="shared" ref="AD365:AD374" si="288">IF(AC365=0,"",IF(AC365&gt;=$AD$9,"HABIL","NO HABIL"))</f>
        <v/>
      </c>
      <c r="AE365" s="185"/>
    </row>
    <row r="366" spans="2:31" ht="18" customHeight="1" thickBot="1" x14ac:dyDescent="0.2">
      <c r="B366" s="71" t="str">
        <f t="shared" si="283"/>
        <v/>
      </c>
      <c r="C366" s="136"/>
      <c r="D366" s="136"/>
      <c r="E366" s="70"/>
      <c r="F366" s="70"/>
      <c r="G366" s="70"/>
      <c r="H366" s="70"/>
      <c r="I366" s="70">
        <f t="shared" ref="I366:I370" si="289">IF(ISERROR(F366-H366),"",F366-H366)</f>
        <v>0</v>
      </c>
      <c r="J366" s="70"/>
      <c r="K366" s="70"/>
      <c r="L366" s="228"/>
      <c r="M366" s="228" t="str">
        <f>IF(ISERROR(VLOOKUP(L366,POA!$A$2:$C$25,3,0)),"",VLOOKUP(L366,POA!$A$2:$C$25,3,0))</f>
        <v/>
      </c>
      <c r="N366" s="73" t="s">
        <v>229</v>
      </c>
      <c r="O366" s="73" t="str">
        <f>IF(ISERROR(VLOOKUP(N366,POA!$A$2:$F$25,4,0)),"",VLOOKUP(N366,POA!$A$2:$F$25,4,0))</f>
        <v/>
      </c>
      <c r="P366" s="75" t="str">
        <f>IF(ISERROR(VLOOKUP(L366,POA!$A$2:$C$25,2,0)),"",VLOOKUP(L366,POA!$A$2:$C$25,2,0))</f>
        <v/>
      </c>
      <c r="Q366" s="82"/>
      <c r="R366" s="81" t="str">
        <f>IF(Q366=0,"",IF(Q364&gt;=$R$9,"HABIL","NO HABIL"))</f>
        <v/>
      </c>
      <c r="S366" s="177"/>
      <c r="T366" s="81" t="str">
        <f t="shared" si="285"/>
        <v/>
      </c>
      <c r="U366" s="73" t="str">
        <f>IF(ISERROR(VLOOKUP(N366,POA!$A$2:$F$25,5,0)),"",VLOOKUP(N366,POA!$A$2:$F$25,5,0))</f>
        <v/>
      </c>
      <c r="V366" s="73"/>
      <c r="W366" s="81" t="str">
        <f t="shared" si="286"/>
        <v/>
      </c>
      <c r="X366" s="81"/>
      <c r="Y366" s="179">
        <f t="shared" ref="Y366:Y373" si="290">IF(ISERROR(F366/$Z$9),"",F366/$Z$9)</f>
        <v>0</v>
      </c>
      <c r="Z366" s="146" t="str">
        <f t="shared" ref="Z366:Z374" si="291">+IF(Y366&lt;$Z$10,"MIPYME","NO CUMPLE")</f>
        <v>MIPYME</v>
      </c>
      <c r="AA366" s="190"/>
      <c r="AB366" s="81" t="str">
        <f t="shared" si="287"/>
        <v/>
      </c>
      <c r="AC366" s="190"/>
      <c r="AD366" s="81" t="str">
        <f t="shared" si="288"/>
        <v/>
      </c>
      <c r="AE366" s="186"/>
    </row>
    <row r="367" spans="2:31" ht="18" hidden="1" customHeight="1" x14ac:dyDescent="0.15">
      <c r="B367" s="71" t="str">
        <f t="shared" si="283"/>
        <v/>
      </c>
      <c r="C367" s="136"/>
      <c r="D367" s="136"/>
      <c r="E367" s="70"/>
      <c r="F367" s="70"/>
      <c r="G367" s="70"/>
      <c r="H367" s="70"/>
      <c r="I367" s="70">
        <f t="shared" si="289"/>
        <v>0</v>
      </c>
      <c r="J367" s="70"/>
      <c r="K367" s="70"/>
      <c r="L367" s="228"/>
      <c r="M367" s="228" t="str">
        <f>IF(ISERROR(VLOOKUP(L367,POA!$A$2:$C$25,3,0)),"",VLOOKUP(L367,POA!$A$2:$C$25,3,0))</f>
        <v/>
      </c>
      <c r="N367" s="73"/>
      <c r="O367" s="73" t="str">
        <f>IF(ISERROR(VLOOKUP(N367,POA!$A$2:$F$25,4,0)),"",VLOOKUP(N367,POA!$A$2:$F$25,4,0))</f>
        <v/>
      </c>
      <c r="P367" s="75" t="str">
        <f>IF(ISERROR(VLOOKUP(L367,POA!$A$2:$C$25,2,0)),"",VLOOKUP(L367,POA!$A$2:$C$25,2,0))</f>
        <v/>
      </c>
      <c r="Q367" s="82"/>
      <c r="R367" s="81" t="str">
        <f>IF(Q367=0,"",IF(Q364&gt;=$R$9,"HABIL","NO HABIL"))</f>
        <v/>
      </c>
      <c r="S367" s="177"/>
      <c r="T367" s="81" t="str">
        <f t="shared" si="285"/>
        <v/>
      </c>
      <c r="U367" s="73" t="str">
        <f>IF(ISERROR(VLOOKUP(N367,POA!$A$2:$F$25,5,0)),"",VLOOKUP(N367,POA!$A$2:$F$25,5,0))</f>
        <v/>
      </c>
      <c r="V367" s="73"/>
      <c r="W367" s="81" t="str">
        <f t="shared" si="286"/>
        <v/>
      </c>
      <c r="X367" s="81"/>
      <c r="Y367" s="179">
        <f t="shared" si="290"/>
        <v>0</v>
      </c>
      <c r="Z367" s="146" t="str">
        <f t="shared" si="291"/>
        <v>MIPYME</v>
      </c>
      <c r="AA367" s="190"/>
      <c r="AB367" s="81" t="str">
        <f t="shared" si="287"/>
        <v/>
      </c>
      <c r="AC367" s="190"/>
      <c r="AD367" s="81" t="str">
        <f t="shared" si="288"/>
        <v/>
      </c>
      <c r="AE367" s="186"/>
    </row>
    <row r="368" spans="2:31" ht="18" hidden="1" customHeight="1" x14ac:dyDescent="0.15">
      <c r="B368" s="71" t="str">
        <f t="shared" si="283"/>
        <v/>
      </c>
      <c r="C368" s="136"/>
      <c r="D368" s="136"/>
      <c r="E368" s="70" t="str">
        <f>IF(ISERROR(VLOOKUP(C368,#REF!,2,0)),"",VLOOKUP(C368,#REF!,2,0))</f>
        <v/>
      </c>
      <c r="F368" s="70"/>
      <c r="G368" s="70" t="str">
        <f>IF(ISERROR(VLOOKUP(C368,#REF!,4,0)),"",VLOOKUP(C368,#REF!,4,0))</f>
        <v/>
      </c>
      <c r="H368" s="70"/>
      <c r="I368" s="70">
        <f t="shared" si="289"/>
        <v>0</v>
      </c>
      <c r="J368" s="70"/>
      <c r="K368" s="70"/>
      <c r="L368" s="228"/>
      <c r="M368" s="228" t="str">
        <f>IF(ISERROR(VLOOKUP(L368,POA!$A$2:$C$25,3,0)),"",VLOOKUP(L368,POA!$A$2:$C$25,3,0))</f>
        <v/>
      </c>
      <c r="N368" s="73"/>
      <c r="O368" s="73" t="str">
        <f>IF(ISERROR(VLOOKUP(N368,POA!$A$2:$F$25,4,0)),"",VLOOKUP(N368,POA!$A$2:$F$25,4,0))</f>
        <v/>
      </c>
      <c r="P368" s="75" t="str">
        <f>IF(ISERROR(VLOOKUP(L368,POA!$A$2:$C$25,2,0)),"",VLOOKUP(L368,POA!$A$2:$C$25,2,0))</f>
        <v/>
      </c>
      <c r="Q368" s="82"/>
      <c r="R368" s="81" t="str">
        <f>IF(L368=0,"",IF(Q364&gt;=$R$9,"HABIL","NO HABIL"))</f>
        <v/>
      </c>
      <c r="S368" s="177"/>
      <c r="T368" s="81" t="str">
        <f t="shared" si="285"/>
        <v/>
      </c>
      <c r="U368" s="73" t="str">
        <f>IF(ISERROR(VLOOKUP(N368,POA!$A$2:$F$25,5,0)),"",VLOOKUP(N368,POA!$A$2:$F$25,5,0))</f>
        <v/>
      </c>
      <c r="V368" s="73"/>
      <c r="W368" s="81" t="str">
        <f t="shared" si="286"/>
        <v/>
      </c>
      <c r="X368" s="81"/>
      <c r="Y368" s="179">
        <f t="shared" si="290"/>
        <v>0</v>
      </c>
      <c r="Z368" s="146" t="str">
        <f t="shared" si="291"/>
        <v>MIPYME</v>
      </c>
      <c r="AA368" s="190"/>
      <c r="AB368" s="81" t="str">
        <f t="shared" si="287"/>
        <v/>
      </c>
      <c r="AC368" s="190"/>
      <c r="AD368" s="81" t="str">
        <f t="shared" si="288"/>
        <v/>
      </c>
      <c r="AE368" s="186"/>
    </row>
    <row r="369" spans="2:31" ht="18" hidden="1" customHeight="1" x14ac:dyDescent="0.15">
      <c r="B369" s="71" t="str">
        <f t="shared" si="283"/>
        <v/>
      </c>
      <c r="C369" s="136"/>
      <c r="D369" s="136"/>
      <c r="E369" s="70" t="str">
        <f>IF(ISERROR(VLOOKUP(C369,#REF!,2,0)),"",VLOOKUP(C369,#REF!,2,0))</f>
        <v/>
      </c>
      <c r="F369" s="70"/>
      <c r="G369" s="70" t="str">
        <f>IF(ISERROR(VLOOKUP(C369,#REF!,4,0)),"",VLOOKUP(C369,#REF!,4,0))</f>
        <v/>
      </c>
      <c r="H369" s="70"/>
      <c r="I369" s="70">
        <f t="shared" si="289"/>
        <v>0</v>
      </c>
      <c r="J369" s="70"/>
      <c r="K369" s="70"/>
      <c r="L369" s="228"/>
      <c r="M369" s="228" t="str">
        <f>IF(ISERROR(VLOOKUP(L369,POA!$A$2:$C$25,3,0)),"",VLOOKUP(L369,POA!$A$2:$C$25,3,0))</f>
        <v/>
      </c>
      <c r="N369" s="73"/>
      <c r="O369" s="73" t="str">
        <f>IF(ISERROR(VLOOKUP(N369,POA!$A$2:$F$25,4,0)),"",VLOOKUP(N369,POA!$A$2:$F$25,4,0))</f>
        <v/>
      </c>
      <c r="P369" s="75" t="str">
        <f>IF(ISERROR(VLOOKUP(L369,POA!$A$2:$C$25,2,0)),"",VLOOKUP(L369,POA!$A$2:$C$25,2,0))</f>
        <v/>
      </c>
      <c r="Q369" s="82"/>
      <c r="R369" s="81" t="str">
        <f>IF(L369=0,"",IF(Q364&gt;=$R$9,"HABIL","NO HABIL"))</f>
        <v/>
      </c>
      <c r="S369" s="177"/>
      <c r="T369" s="81" t="str">
        <f t="shared" si="285"/>
        <v/>
      </c>
      <c r="U369" s="73" t="str">
        <f>IF(ISERROR(VLOOKUP(N369,POA!$A$2:$F$25,5,0)),"",VLOOKUP(N369,POA!$A$2:$F$25,5,0))</f>
        <v/>
      </c>
      <c r="V369" s="73"/>
      <c r="W369" s="81" t="str">
        <f t="shared" si="286"/>
        <v/>
      </c>
      <c r="X369" s="81"/>
      <c r="Y369" s="179">
        <f t="shared" si="290"/>
        <v>0</v>
      </c>
      <c r="Z369" s="146" t="str">
        <f t="shared" si="291"/>
        <v>MIPYME</v>
      </c>
      <c r="AA369" s="190"/>
      <c r="AB369" s="81" t="str">
        <f t="shared" si="287"/>
        <v/>
      </c>
      <c r="AC369" s="190"/>
      <c r="AD369" s="81" t="str">
        <f t="shared" si="288"/>
        <v/>
      </c>
      <c r="AE369" s="183"/>
    </row>
    <row r="370" spans="2:31" ht="18" hidden="1" customHeight="1" x14ac:dyDescent="0.15">
      <c r="B370" s="71" t="str">
        <f t="shared" si="283"/>
        <v/>
      </c>
      <c r="C370" s="136"/>
      <c r="D370" s="136"/>
      <c r="E370" s="70" t="str">
        <f>IF(ISERROR(VLOOKUP(C370,#REF!,2,0)),"",VLOOKUP(C370,#REF!,2,0))</f>
        <v/>
      </c>
      <c r="F370" s="70"/>
      <c r="G370" s="70" t="str">
        <f>IF(ISERROR(VLOOKUP(C370,#REF!,4,0)),"",VLOOKUP(C370,#REF!,4,0))</f>
        <v/>
      </c>
      <c r="H370" s="70"/>
      <c r="I370" s="70">
        <f t="shared" si="289"/>
        <v>0</v>
      </c>
      <c r="J370" s="70"/>
      <c r="K370" s="70"/>
      <c r="L370" s="228"/>
      <c r="M370" s="228" t="str">
        <f>IF(ISERROR(VLOOKUP(L370,POA!$A$2:$C$25,3,0)),"",VLOOKUP(L370,POA!$A$2:$C$25,3,0))</f>
        <v/>
      </c>
      <c r="N370" s="73"/>
      <c r="O370" s="73" t="str">
        <f>IF(ISERROR(VLOOKUP(N370,POA!$A$2:$F$25,4,0)),"",VLOOKUP(N370,POA!$A$2:$F$25,4,0))</f>
        <v/>
      </c>
      <c r="P370" s="75" t="str">
        <f>IF(ISERROR(VLOOKUP(L370,POA!$A$2:$C$25,2,0)),"",VLOOKUP(L370,POA!$A$2:$C$25,2,0))</f>
        <v/>
      </c>
      <c r="Q370" s="82"/>
      <c r="R370" s="81" t="str">
        <f>IF(L370=0,"",IF(Q364&gt;=$R$9,"HABIL","NO HABIL"))</f>
        <v/>
      </c>
      <c r="S370" s="177"/>
      <c r="T370" s="81" t="str">
        <f t="shared" si="285"/>
        <v/>
      </c>
      <c r="U370" s="73" t="str">
        <f>IF(ISERROR(VLOOKUP(N370,POA!$A$2:$F$25,5,0)),"",VLOOKUP(N370,POA!$A$2:$F$25,5,0))</f>
        <v/>
      </c>
      <c r="V370" s="73"/>
      <c r="W370" s="81" t="str">
        <f t="shared" si="286"/>
        <v/>
      </c>
      <c r="X370" s="81"/>
      <c r="Y370" s="179">
        <f t="shared" si="290"/>
        <v>0</v>
      </c>
      <c r="Z370" s="146" t="str">
        <f t="shared" si="291"/>
        <v>MIPYME</v>
      </c>
      <c r="AA370" s="190"/>
      <c r="AB370" s="81" t="str">
        <f t="shared" si="287"/>
        <v/>
      </c>
      <c r="AC370" s="190"/>
      <c r="AD370" s="81" t="str">
        <f t="shared" si="288"/>
        <v/>
      </c>
      <c r="AE370" s="186"/>
    </row>
    <row r="371" spans="2:31" ht="18" hidden="1" customHeight="1" x14ac:dyDescent="0.15">
      <c r="B371" s="71" t="str">
        <f>IF(C371="","",B370+0.1)</f>
        <v/>
      </c>
      <c r="C371" s="136"/>
      <c r="D371" s="136"/>
      <c r="E371" s="70" t="str">
        <f>IF(ISERROR(VLOOKUP(C371,#REF!,2,0)),"",VLOOKUP(C371,#REF!,2,0))</f>
        <v/>
      </c>
      <c r="F371" s="70"/>
      <c r="G371" s="70" t="str">
        <f>IF(ISERROR(VLOOKUP(C371,#REF!,4,0)),"",VLOOKUP(C371,#REF!,4,0))</f>
        <v/>
      </c>
      <c r="H371" s="70"/>
      <c r="I371" s="70">
        <f>IF(ISERROR(F371-H371),"",F371-H371)</f>
        <v>0</v>
      </c>
      <c r="J371" s="70"/>
      <c r="K371" s="70"/>
      <c r="L371" s="228"/>
      <c r="M371" s="228" t="str">
        <f>IF(ISERROR(VLOOKUP(L371,POA!$A$2:$C$25,3,0)),"",VLOOKUP(L371,POA!$A$2:$C$25,3,0))</f>
        <v/>
      </c>
      <c r="N371" s="73"/>
      <c r="O371" s="73" t="str">
        <f>IF(ISERROR(VLOOKUP(N371,POA!$A$2:$F$25,4,0)),"",VLOOKUP(N371,POA!$A$2:$F$25,4,0))</f>
        <v/>
      </c>
      <c r="P371" s="75" t="str">
        <f>IF(ISERROR(VLOOKUP(L371,POA!$A$2:$C$25,2,0)),"",VLOOKUP(L371,POA!$A$2:$C$25,2,0))</f>
        <v/>
      </c>
      <c r="Q371" s="82"/>
      <c r="R371" s="81" t="str">
        <f>IF(L371=0,"",IF(Q364&gt;=$R$9,"HABIL","NO HABIL"))</f>
        <v/>
      </c>
      <c r="S371" s="177"/>
      <c r="T371" s="81" t="str">
        <f t="shared" si="285"/>
        <v/>
      </c>
      <c r="U371" s="73" t="str">
        <f>IF(ISERROR(VLOOKUP(N371,POA!$A$2:$F$25,5,0)),"",VLOOKUP(N371,POA!$A$2:$F$25,5,0))</f>
        <v/>
      </c>
      <c r="V371" s="73"/>
      <c r="W371" s="81" t="str">
        <f t="shared" si="286"/>
        <v/>
      </c>
      <c r="X371" s="81"/>
      <c r="Y371" s="179">
        <f t="shared" si="290"/>
        <v>0</v>
      </c>
      <c r="Z371" s="146" t="str">
        <f t="shared" si="291"/>
        <v>MIPYME</v>
      </c>
      <c r="AA371" s="190"/>
      <c r="AB371" s="81" t="str">
        <f t="shared" si="287"/>
        <v/>
      </c>
      <c r="AC371" s="190"/>
      <c r="AD371" s="81" t="str">
        <f t="shared" si="288"/>
        <v/>
      </c>
      <c r="AE371" s="186"/>
    </row>
    <row r="372" spans="2:31" ht="18" hidden="1" customHeight="1" x14ac:dyDescent="0.15">
      <c r="B372" s="71" t="str">
        <f>IF(C372="","",B371+0.1)</f>
        <v/>
      </c>
      <c r="C372" s="136"/>
      <c r="D372" s="136"/>
      <c r="E372" s="70" t="str">
        <f>IF(ISERROR(VLOOKUP(C372,#REF!,2,0)),"",VLOOKUP(C372,#REF!,2,0))</f>
        <v/>
      </c>
      <c r="F372" s="70"/>
      <c r="G372" s="70" t="str">
        <f>IF(ISERROR(VLOOKUP(C372,#REF!,4,0)),"",VLOOKUP(C372,#REF!,4,0))</f>
        <v/>
      </c>
      <c r="H372" s="70"/>
      <c r="I372" s="70">
        <f>IF(ISERROR(F372-H372),"",F372-H372)</f>
        <v>0</v>
      </c>
      <c r="J372" s="70"/>
      <c r="K372" s="70"/>
      <c r="L372" s="228"/>
      <c r="M372" s="228" t="str">
        <f>IF(ISERROR(VLOOKUP(L372,POA!$A$2:$C$25,3,0)),"",VLOOKUP(L372,POA!$A$2:$C$25,3,0))</f>
        <v/>
      </c>
      <c r="N372" s="73"/>
      <c r="O372" s="73" t="str">
        <f>IF(ISERROR(VLOOKUP(N372,POA!$A$2:$F$25,4,0)),"",VLOOKUP(N372,POA!$A$2:$F$25,4,0))</f>
        <v/>
      </c>
      <c r="P372" s="75" t="str">
        <f>IF(ISERROR(VLOOKUP(L372,POA!$A$2:$C$25,2,0)),"",VLOOKUP(L372,POA!$A$2:$C$25,2,0))</f>
        <v/>
      </c>
      <c r="Q372" s="82"/>
      <c r="R372" s="81" t="str">
        <f>IF(L372=0,"",IF(Q364&gt;=$R$9,"HABIL","NO HABIL"))</f>
        <v/>
      </c>
      <c r="S372" s="177"/>
      <c r="T372" s="81" t="str">
        <f t="shared" si="285"/>
        <v/>
      </c>
      <c r="U372" s="73" t="str">
        <f>IF(ISERROR(VLOOKUP(N372,POA!$A$2:$F$25,5,0)),"",VLOOKUP(N372,POA!$A$2:$F$25,5,0))</f>
        <v/>
      </c>
      <c r="V372" s="73"/>
      <c r="W372" s="81" t="str">
        <f t="shared" si="286"/>
        <v/>
      </c>
      <c r="X372" s="81"/>
      <c r="Y372" s="179">
        <f t="shared" si="290"/>
        <v>0</v>
      </c>
      <c r="Z372" s="146" t="str">
        <f t="shared" si="291"/>
        <v>MIPYME</v>
      </c>
      <c r="AA372" s="190"/>
      <c r="AB372" s="81" t="str">
        <f t="shared" si="287"/>
        <v/>
      </c>
      <c r="AC372" s="190"/>
      <c r="AD372" s="81" t="str">
        <f t="shared" si="288"/>
        <v/>
      </c>
      <c r="AE372" s="183"/>
    </row>
    <row r="373" spans="2:31" ht="18" hidden="1" customHeight="1" x14ac:dyDescent="0.15">
      <c r="B373" s="71" t="str">
        <f>IF(C373="","",B372+0.1)</f>
        <v/>
      </c>
      <c r="C373" s="136"/>
      <c r="D373" s="136"/>
      <c r="E373" s="70" t="str">
        <f>IF(ISERROR(VLOOKUP(C373,#REF!,2,0)),"",VLOOKUP(C373,#REF!,2,0))</f>
        <v/>
      </c>
      <c r="F373" s="70"/>
      <c r="G373" s="70" t="str">
        <f>IF(ISERROR(VLOOKUP(C373,#REF!,4,0)),"",VLOOKUP(C373,#REF!,4,0))</f>
        <v/>
      </c>
      <c r="H373" s="70"/>
      <c r="I373" s="70">
        <f>IF(ISERROR(F373-H373),"",F373-H373)</f>
        <v>0</v>
      </c>
      <c r="J373" s="70"/>
      <c r="K373" s="70"/>
      <c r="L373" s="228"/>
      <c r="M373" s="228" t="str">
        <f>IF(ISERROR(VLOOKUP(L373,POA!$A$2:$C$25,3,0)),"",VLOOKUP(L373,POA!$A$2:$C$25,3,0))</f>
        <v/>
      </c>
      <c r="N373" s="73"/>
      <c r="O373" s="73" t="str">
        <f>IF(ISERROR(VLOOKUP(N373,POA!$A$2:$F$25,4,0)),"",VLOOKUP(N373,POA!$A$2:$F$25,4,0))</f>
        <v/>
      </c>
      <c r="P373" s="75" t="str">
        <f>IF(ISERROR(VLOOKUP(L373,POA!$A$2:$C$25,2,0)),"",VLOOKUP(L373,POA!$A$2:$C$25,2,0))</f>
        <v/>
      </c>
      <c r="Q373" s="82"/>
      <c r="R373" s="81" t="str">
        <f>IF(L373=0,"",IF(Q364&gt;=$R$9,"HABIL","NO HABIL"))</f>
        <v/>
      </c>
      <c r="S373" s="177"/>
      <c r="T373" s="81" t="str">
        <f t="shared" si="285"/>
        <v/>
      </c>
      <c r="U373" s="73" t="str">
        <f>IF(ISERROR(VLOOKUP(N373,POA!$A$2:$F$25,5,0)),"",VLOOKUP(N373,POA!$A$2:$F$25,5,0))</f>
        <v/>
      </c>
      <c r="V373" s="73"/>
      <c r="W373" s="81" t="str">
        <f t="shared" si="286"/>
        <v/>
      </c>
      <c r="X373" s="81"/>
      <c r="Y373" s="179">
        <f t="shared" si="290"/>
        <v>0</v>
      </c>
      <c r="Z373" s="146" t="str">
        <f t="shared" si="291"/>
        <v>MIPYME</v>
      </c>
      <c r="AA373" s="190"/>
      <c r="AB373" s="81" t="str">
        <f t="shared" si="287"/>
        <v/>
      </c>
      <c r="AC373" s="190"/>
      <c r="AD373" s="81" t="str">
        <f t="shared" si="288"/>
        <v/>
      </c>
      <c r="AE373" s="183"/>
    </row>
    <row r="374" spans="2:31" ht="18" hidden="1" customHeight="1" thickBot="1" x14ac:dyDescent="0.2">
      <c r="B374" s="111" t="str">
        <f>IF(C374="","",B373+0.1)</f>
        <v/>
      </c>
      <c r="C374" s="137"/>
      <c r="D374" s="137"/>
      <c r="E374" s="74" t="str">
        <f>IF(ISERROR(VLOOKUP(C374,#REF!,2,0)),"",VLOOKUP(C374,#REF!,2,0))</f>
        <v/>
      </c>
      <c r="F374" s="74"/>
      <c r="G374" s="74" t="str">
        <f>IF(ISERROR(VLOOKUP(C374,#REF!,4,0)),"",VLOOKUP(C374,#REF!,4,0))</f>
        <v/>
      </c>
      <c r="H374" s="74"/>
      <c r="I374" s="74">
        <f>IF(ISERROR(F374-H374),"",F374-H374)</f>
        <v>0</v>
      </c>
      <c r="J374" s="74"/>
      <c r="K374" s="74"/>
      <c r="L374" s="229"/>
      <c r="M374" s="229" t="str">
        <f>IF(ISERROR(VLOOKUP(L374,POA!$A$2:$C$25,3,0)),"",VLOOKUP(L374,POA!$A$2:$C$25,3,0))</f>
        <v/>
      </c>
      <c r="N374" s="88"/>
      <c r="O374" s="88" t="str">
        <f>IF(ISERROR(VLOOKUP(N374,POA!$A$2:$F$25,4,0)),"",VLOOKUP(N374,POA!$A$2:$F$25,4,0))</f>
        <v/>
      </c>
      <c r="P374" s="80" t="str">
        <f>IF(ISERROR(VLOOKUP(L374,POA!$A$2:$C$25,2,0)),"",VLOOKUP(L374,POA!$A$2:$C$25,2,0))</f>
        <v/>
      </c>
      <c r="Q374" s="90"/>
      <c r="R374" s="89" t="str">
        <f>IF(L374=0,"",IF(Q364&gt;=$R$9,"HABIL","NO HABIL"))</f>
        <v/>
      </c>
      <c r="S374" s="178"/>
      <c r="T374" s="89" t="str">
        <f t="shared" si="285"/>
        <v/>
      </c>
      <c r="U374" s="88" t="str">
        <f>IF(ISERROR(VLOOKUP(N374,POA!$A$2:$F$25,5,0)),"",VLOOKUP(N374,POA!$A$2:$F$25,5,0))</f>
        <v/>
      </c>
      <c r="V374" s="88"/>
      <c r="W374" s="89" t="str">
        <f t="shared" si="286"/>
        <v/>
      </c>
      <c r="X374" s="89"/>
      <c r="Y374" s="181">
        <f>IF(ISERROR(F374/$Z$9),"",F374/$Z$9)</f>
        <v>0</v>
      </c>
      <c r="Z374" s="147" t="str">
        <f t="shared" si="291"/>
        <v>MIPYME</v>
      </c>
      <c r="AA374" s="191"/>
      <c r="AB374" s="89" t="str">
        <f t="shared" si="287"/>
        <v/>
      </c>
      <c r="AC374" s="191"/>
      <c r="AD374" s="89" t="str">
        <f t="shared" si="288"/>
        <v/>
      </c>
      <c r="AE374" s="184"/>
    </row>
    <row r="375" spans="2:31" ht="30" x14ac:dyDescent="0.15">
      <c r="B375" s="83">
        <v>34</v>
      </c>
      <c r="C375" s="84" t="s">
        <v>739</v>
      </c>
      <c r="D375" s="135">
        <f>IF(SUM(D376:D385)=0,"",SUM(D376:D385))</f>
        <v>1</v>
      </c>
      <c r="E375" s="85">
        <f>SUM(E376:E385)</f>
        <v>206578272000</v>
      </c>
      <c r="F375" s="85">
        <f>SUM(F376:F385)</f>
        <v>256691877000</v>
      </c>
      <c r="G375" s="85">
        <f>SUM(G376:G385)</f>
        <v>80040795000</v>
      </c>
      <c r="H375" s="85">
        <f>SUM(H376:H385)</f>
        <v>127472571000</v>
      </c>
      <c r="I375" s="85">
        <f>+F375-H375</f>
        <v>129219306000</v>
      </c>
      <c r="J375" s="85">
        <f>SUM(J376:J385)</f>
        <v>10360224000</v>
      </c>
      <c r="K375" s="85">
        <f>SUM(K376:K385)</f>
        <v>4944965000</v>
      </c>
      <c r="L375" s="78">
        <v>1</v>
      </c>
      <c r="M375" s="78">
        <f>IF(ISERROR(VLOOKUP(L375,POA!$A$2:$C$25,3,0)),"",VLOOKUP(L375,POA!$A$2:$C$25,3,0))</f>
        <v>3</v>
      </c>
      <c r="N375" s="138" t="s">
        <v>229</v>
      </c>
      <c r="O375" s="78">
        <f>+SUM(O376:O385)</f>
        <v>0</v>
      </c>
      <c r="P375" s="79">
        <f>IF(ISERROR(VLOOKUP(L375,POA!$A$2:$C$25,2,0)),"",VLOOKUP(L375,POA!$A$2:$C$25,2,0))</f>
        <v>4167150295</v>
      </c>
      <c r="Q375" s="85">
        <f>SUM(E375/G375)</f>
        <v>2.5809122960360402</v>
      </c>
      <c r="R375" s="86" t="str">
        <f>IF(Q375=0,"",IF(Q375&gt;=$R$9,"HABIL","NO HABIL"))</f>
        <v>HABIL</v>
      </c>
      <c r="S375" s="176">
        <f>SUM(H375/F375)</f>
        <v>0.49659760367095684</v>
      </c>
      <c r="T375" s="86" t="str">
        <f>IF(S375=0,"",IF(S375&lt;=$T$9,"HABIL","NO HABIL"))</f>
        <v>HABIL</v>
      </c>
      <c r="U375" s="78">
        <f>+SUM(U376:U385)</f>
        <v>0</v>
      </c>
      <c r="V375" s="87">
        <f>SUM(J375/K375)</f>
        <v>2.0951056276434716</v>
      </c>
      <c r="W375" s="86" t="str">
        <f>IF(V375=0,"",IF(V375&gt;=$W$9,"HABIL","NO HABIL"))</f>
        <v>HABIL</v>
      </c>
      <c r="X375" s="86" t="str">
        <f>IF(R375=0,"",IF(R375="NO HABIL","NO HABIL",IF(T375="NO HABIL","NO HABIL",IF(W375="NO HABIL","NO HABIL",IF(W375="NO HABIL","NO HABIL","HABIL")))))</f>
        <v>HABIL</v>
      </c>
      <c r="Y375" s="180"/>
      <c r="Z375" s="145"/>
      <c r="AA375" s="176">
        <f>SUM(J375/I375)</f>
        <v>8.0175511854242584E-2</v>
      </c>
      <c r="AB375" s="86" t="str">
        <f>IF(AA375=0,"",IF(AA375&gt;=$AB$9,"HABIL","NO HABIL"))</f>
        <v>HABIL</v>
      </c>
      <c r="AC375" s="176">
        <f>SUM(J375/F375)</f>
        <v>4.0360544794333326E-2</v>
      </c>
      <c r="AD375" s="86" t="str">
        <f>IF(AC375=0,"",IF(AC375&gt;=$AD$9,"HABIL","NO HABIL"))</f>
        <v>HABIL</v>
      </c>
      <c r="AE375" s="182" t="str">
        <f>IF(AB375=0,"",IF(AB375="NO HABIL","NO HABIL",IF(AD375="NO HABIL","NO HABIL",IF(AD375="NO HABIL","NO HABIL","HABIL"))))</f>
        <v>HABIL</v>
      </c>
    </row>
    <row r="376" spans="2:31" ht="30" x14ac:dyDescent="0.15">
      <c r="B376" s="71">
        <f t="shared" ref="B376:B381" si="292">IF(C376="","",B375+0.1)</f>
        <v>34.1</v>
      </c>
      <c r="C376" s="72" t="s">
        <v>739</v>
      </c>
      <c r="D376" s="136">
        <v>1</v>
      </c>
      <c r="E376" s="70">
        <v>206578272000</v>
      </c>
      <c r="F376" s="70">
        <v>256691877000</v>
      </c>
      <c r="G376" s="70">
        <v>80040795000</v>
      </c>
      <c r="H376" s="70">
        <v>127472571000</v>
      </c>
      <c r="I376" s="70">
        <f t="shared" ref="I376:I381" si="293">IF(ISERROR(F376-H376),"",F376-H376)</f>
        <v>129219306000</v>
      </c>
      <c r="J376" s="70">
        <v>10360224000</v>
      </c>
      <c r="K376" s="70">
        <v>4944965000</v>
      </c>
      <c r="L376" s="230"/>
      <c r="M376" s="230" t="str">
        <f>IF(ISERROR(VLOOKUP(L376,POA!$A$2:$C$25,3,0)),"",VLOOKUP(L376,POA!$A$2:$C$25,3,0))</f>
        <v/>
      </c>
      <c r="N376" s="73" t="s">
        <v>229</v>
      </c>
      <c r="O376" s="73" t="str">
        <f>IF(ISERROR(VLOOKUP(N376,POA!$A$2:$F$25,4,0)),"",VLOOKUP(N376,POA!$A$2:$F$25,4,0))</f>
        <v/>
      </c>
      <c r="P376" s="75" t="str">
        <f>IF(ISERROR(VLOOKUP(L376,POA!$A$2:$C$25,2,0)),"",VLOOKUP(L376,POA!$A$2:$C$25,2,0))</f>
        <v/>
      </c>
      <c r="Q376" s="82"/>
      <c r="R376" s="81" t="str">
        <f>IF(Q376=0,"",IF(Q375&gt;=$R$9,"HABIL","NO HABIL"))</f>
        <v/>
      </c>
      <c r="S376" s="177"/>
      <c r="T376" s="81" t="str">
        <f t="shared" ref="T376:T385" si="294">IF(S376=0,"",IF(S376&lt;=$T$9,"HABIL","NO HABIL"))</f>
        <v/>
      </c>
      <c r="U376" s="73" t="str">
        <f>IF(ISERROR(VLOOKUP(N376,POA!$A$2:$F$25,5,0)),"",VLOOKUP(N376,POA!$A$2:$F$25,5,0))</f>
        <v/>
      </c>
      <c r="V376" s="73"/>
      <c r="W376" s="81" t="str">
        <f t="shared" ref="W376:W385" si="295">IF(V376=0,"",IF(V376&gt;=$W$9,"HABIL","NO HABIL"))</f>
        <v/>
      </c>
      <c r="X376" s="81"/>
      <c r="Y376" s="179">
        <f>IF(ISERROR(F376/$Z$9),"",F376/$Z$9)</f>
        <v>452959.02064584434</v>
      </c>
      <c r="Z376" s="146" t="str">
        <f>+IF(Y376&lt;$Z$10,"MIPYME","NO CUMPLE")</f>
        <v>NO CUMPLE</v>
      </c>
      <c r="AA376" s="190"/>
      <c r="AB376" s="81" t="str">
        <f t="shared" ref="AB376:AB385" si="296">IF(AA376=0,"",IF(AA376&gt;=$AB$9,"HABIL","NO HABIL"))</f>
        <v/>
      </c>
      <c r="AC376" s="190"/>
      <c r="AD376" s="81" t="str">
        <f t="shared" ref="AD376:AD385" si="297">IF(AC376=0,"",IF(AC376&gt;=$AD$9,"HABIL","NO HABIL"))</f>
        <v/>
      </c>
      <c r="AE376" s="185"/>
    </row>
    <row r="377" spans="2:31" ht="18" customHeight="1" thickBot="1" x14ac:dyDescent="0.2">
      <c r="B377" s="71" t="str">
        <f t="shared" si="292"/>
        <v/>
      </c>
      <c r="C377" s="136"/>
      <c r="D377" s="136"/>
      <c r="E377" s="70"/>
      <c r="F377" s="70"/>
      <c r="G377" s="70"/>
      <c r="H377" s="70"/>
      <c r="I377" s="70">
        <f t="shared" si="293"/>
        <v>0</v>
      </c>
      <c r="J377" s="70"/>
      <c r="K377" s="70"/>
      <c r="L377" s="228"/>
      <c r="M377" s="228" t="str">
        <f>IF(ISERROR(VLOOKUP(L377,POA!$A$2:$C$25,3,0)),"",VLOOKUP(L377,POA!$A$2:$C$25,3,0))</f>
        <v/>
      </c>
      <c r="N377" s="73" t="s">
        <v>229</v>
      </c>
      <c r="O377" s="73" t="str">
        <f>IF(ISERROR(VLOOKUP(N377,POA!$A$2:$F$25,4,0)),"",VLOOKUP(N377,POA!$A$2:$F$25,4,0))</f>
        <v/>
      </c>
      <c r="P377" s="75" t="str">
        <f>IF(ISERROR(VLOOKUP(L377,POA!$A$2:$C$25,2,0)),"",VLOOKUP(L377,POA!$A$2:$C$25,2,0))</f>
        <v/>
      </c>
      <c r="Q377" s="82"/>
      <c r="R377" s="81" t="str">
        <f>IF(Q377=0,"",IF(Q375&gt;=$R$9,"HABIL","NO HABIL"))</f>
        <v/>
      </c>
      <c r="S377" s="177"/>
      <c r="T377" s="81" t="str">
        <f t="shared" si="294"/>
        <v/>
      </c>
      <c r="U377" s="73" t="str">
        <f>IF(ISERROR(VLOOKUP(N377,POA!$A$2:$F$25,5,0)),"",VLOOKUP(N377,POA!$A$2:$F$25,5,0))</f>
        <v/>
      </c>
      <c r="V377" s="73"/>
      <c r="W377" s="81" t="str">
        <f t="shared" si="295"/>
        <v/>
      </c>
      <c r="X377" s="81"/>
      <c r="Y377" s="179">
        <f t="shared" ref="Y377:Y384" si="298">IF(ISERROR(F377/$Z$9),"",F377/$Z$9)</f>
        <v>0</v>
      </c>
      <c r="Z377" s="146" t="str">
        <f t="shared" ref="Z377:Z385" si="299">+IF(Y377&lt;$Z$10,"MIPYME","NO CUMPLE")</f>
        <v>MIPYME</v>
      </c>
      <c r="AA377" s="190"/>
      <c r="AB377" s="81" t="str">
        <f t="shared" si="296"/>
        <v/>
      </c>
      <c r="AC377" s="190"/>
      <c r="AD377" s="81" t="str">
        <f t="shared" si="297"/>
        <v/>
      </c>
      <c r="AE377" s="186"/>
    </row>
    <row r="378" spans="2:31" ht="18" hidden="1" customHeight="1" x14ac:dyDescent="0.15">
      <c r="B378" s="71" t="str">
        <f t="shared" si="292"/>
        <v/>
      </c>
      <c r="C378" s="136"/>
      <c r="D378" s="136"/>
      <c r="E378" s="70"/>
      <c r="F378" s="70"/>
      <c r="G378" s="70"/>
      <c r="H378" s="70"/>
      <c r="I378" s="70">
        <f t="shared" si="293"/>
        <v>0</v>
      </c>
      <c r="J378" s="70"/>
      <c r="K378" s="70"/>
      <c r="L378" s="228"/>
      <c r="M378" s="228" t="str">
        <f>IF(ISERROR(VLOOKUP(L378,POA!$A$2:$C$25,3,0)),"",VLOOKUP(L378,POA!$A$2:$C$25,3,0))</f>
        <v/>
      </c>
      <c r="N378" s="73"/>
      <c r="O378" s="73" t="str">
        <f>IF(ISERROR(VLOOKUP(N378,POA!$A$2:$F$25,4,0)),"",VLOOKUP(N378,POA!$A$2:$F$25,4,0))</f>
        <v/>
      </c>
      <c r="P378" s="75" t="str">
        <f>IF(ISERROR(VLOOKUP(L378,POA!$A$2:$C$25,2,0)),"",VLOOKUP(L378,POA!$A$2:$C$25,2,0))</f>
        <v/>
      </c>
      <c r="Q378" s="82"/>
      <c r="R378" s="81" t="str">
        <f>IF(Q378=0,"",IF(Q375&gt;=$R$9,"HABIL","NO HABIL"))</f>
        <v/>
      </c>
      <c r="S378" s="177"/>
      <c r="T378" s="81" t="str">
        <f t="shared" si="294"/>
        <v/>
      </c>
      <c r="U378" s="73" t="str">
        <f>IF(ISERROR(VLOOKUP(N378,POA!$A$2:$F$25,5,0)),"",VLOOKUP(N378,POA!$A$2:$F$25,5,0))</f>
        <v/>
      </c>
      <c r="V378" s="73"/>
      <c r="W378" s="81" t="str">
        <f t="shared" si="295"/>
        <v/>
      </c>
      <c r="X378" s="81"/>
      <c r="Y378" s="179">
        <f t="shared" si="298"/>
        <v>0</v>
      </c>
      <c r="Z378" s="146" t="str">
        <f t="shared" si="299"/>
        <v>MIPYME</v>
      </c>
      <c r="AA378" s="190"/>
      <c r="AB378" s="81" t="str">
        <f t="shared" si="296"/>
        <v/>
      </c>
      <c r="AC378" s="190"/>
      <c r="AD378" s="81" t="str">
        <f t="shared" si="297"/>
        <v/>
      </c>
      <c r="AE378" s="186"/>
    </row>
    <row r="379" spans="2:31" ht="18" hidden="1" customHeight="1" x14ac:dyDescent="0.15">
      <c r="B379" s="71" t="str">
        <f t="shared" si="292"/>
        <v/>
      </c>
      <c r="C379" s="136"/>
      <c r="D379" s="136"/>
      <c r="E379" s="70" t="str">
        <f>IF(ISERROR(VLOOKUP(C379,#REF!,2,0)),"",VLOOKUP(C379,#REF!,2,0))</f>
        <v/>
      </c>
      <c r="F379" s="70"/>
      <c r="G379" s="70" t="str">
        <f>IF(ISERROR(VLOOKUP(C379,#REF!,4,0)),"",VLOOKUP(C379,#REF!,4,0))</f>
        <v/>
      </c>
      <c r="H379" s="70"/>
      <c r="I379" s="70">
        <f t="shared" si="293"/>
        <v>0</v>
      </c>
      <c r="J379" s="70"/>
      <c r="K379" s="70"/>
      <c r="L379" s="228"/>
      <c r="M379" s="228" t="str">
        <f>IF(ISERROR(VLOOKUP(L379,POA!$A$2:$C$25,3,0)),"",VLOOKUP(L379,POA!$A$2:$C$25,3,0))</f>
        <v/>
      </c>
      <c r="N379" s="73"/>
      <c r="O379" s="73" t="str">
        <f>IF(ISERROR(VLOOKUP(N379,POA!$A$2:$F$25,4,0)),"",VLOOKUP(N379,POA!$A$2:$F$25,4,0))</f>
        <v/>
      </c>
      <c r="P379" s="75" t="str">
        <f>IF(ISERROR(VLOOKUP(L379,POA!$A$2:$C$25,2,0)),"",VLOOKUP(L379,POA!$A$2:$C$25,2,0))</f>
        <v/>
      </c>
      <c r="Q379" s="82"/>
      <c r="R379" s="81" t="str">
        <f>IF(L379=0,"",IF(Q375&gt;=$R$9,"HABIL","NO HABIL"))</f>
        <v/>
      </c>
      <c r="S379" s="177"/>
      <c r="T379" s="81" t="str">
        <f t="shared" si="294"/>
        <v/>
      </c>
      <c r="U379" s="73" t="str">
        <f>IF(ISERROR(VLOOKUP(N379,POA!$A$2:$F$25,5,0)),"",VLOOKUP(N379,POA!$A$2:$F$25,5,0))</f>
        <v/>
      </c>
      <c r="V379" s="73"/>
      <c r="W379" s="81" t="str">
        <f t="shared" si="295"/>
        <v/>
      </c>
      <c r="X379" s="81"/>
      <c r="Y379" s="179">
        <f t="shared" si="298"/>
        <v>0</v>
      </c>
      <c r="Z379" s="146" t="str">
        <f t="shared" si="299"/>
        <v>MIPYME</v>
      </c>
      <c r="AA379" s="190"/>
      <c r="AB379" s="81" t="str">
        <f t="shared" si="296"/>
        <v/>
      </c>
      <c r="AC379" s="190"/>
      <c r="AD379" s="81" t="str">
        <f t="shared" si="297"/>
        <v/>
      </c>
      <c r="AE379" s="186"/>
    </row>
    <row r="380" spans="2:31" ht="18" hidden="1" customHeight="1" x14ac:dyDescent="0.15">
      <c r="B380" s="71" t="str">
        <f t="shared" si="292"/>
        <v/>
      </c>
      <c r="C380" s="136"/>
      <c r="D380" s="136"/>
      <c r="E380" s="70" t="str">
        <f>IF(ISERROR(VLOOKUP(C380,#REF!,2,0)),"",VLOOKUP(C380,#REF!,2,0))</f>
        <v/>
      </c>
      <c r="F380" s="70"/>
      <c r="G380" s="70" t="str">
        <f>IF(ISERROR(VLOOKUP(C380,#REF!,4,0)),"",VLOOKUP(C380,#REF!,4,0))</f>
        <v/>
      </c>
      <c r="H380" s="70"/>
      <c r="I380" s="70">
        <f t="shared" si="293"/>
        <v>0</v>
      </c>
      <c r="J380" s="70"/>
      <c r="K380" s="70"/>
      <c r="L380" s="228"/>
      <c r="M380" s="228" t="str">
        <f>IF(ISERROR(VLOOKUP(L380,POA!$A$2:$C$25,3,0)),"",VLOOKUP(L380,POA!$A$2:$C$25,3,0))</f>
        <v/>
      </c>
      <c r="N380" s="73"/>
      <c r="O380" s="73" t="str">
        <f>IF(ISERROR(VLOOKUP(N380,POA!$A$2:$F$25,4,0)),"",VLOOKUP(N380,POA!$A$2:$F$25,4,0))</f>
        <v/>
      </c>
      <c r="P380" s="75" t="str">
        <f>IF(ISERROR(VLOOKUP(L380,POA!$A$2:$C$25,2,0)),"",VLOOKUP(L380,POA!$A$2:$C$25,2,0))</f>
        <v/>
      </c>
      <c r="Q380" s="82"/>
      <c r="R380" s="81" t="str">
        <f>IF(L380=0,"",IF(Q375&gt;=$R$9,"HABIL","NO HABIL"))</f>
        <v/>
      </c>
      <c r="S380" s="177"/>
      <c r="T380" s="81" t="str">
        <f t="shared" si="294"/>
        <v/>
      </c>
      <c r="U380" s="73" t="str">
        <f>IF(ISERROR(VLOOKUP(N380,POA!$A$2:$F$25,5,0)),"",VLOOKUP(N380,POA!$A$2:$F$25,5,0))</f>
        <v/>
      </c>
      <c r="V380" s="73"/>
      <c r="W380" s="81" t="str">
        <f t="shared" si="295"/>
        <v/>
      </c>
      <c r="X380" s="81"/>
      <c r="Y380" s="179">
        <f t="shared" si="298"/>
        <v>0</v>
      </c>
      <c r="Z380" s="146" t="str">
        <f t="shared" si="299"/>
        <v>MIPYME</v>
      </c>
      <c r="AA380" s="190"/>
      <c r="AB380" s="81" t="str">
        <f t="shared" si="296"/>
        <v/>
      </c>
      <c r="AC380" s="190"/>
      <c r="AD380" s="81" t="str">
        <f t="shared" si="297"/>
        <v/>
      </c>
      <c r="AE380" s="183"/>
    </row>
    <row r="381" spans="2:31" ht="18" hidden="1" customHeight="1" x14ac:dyDescent="0.15">
      <c r="B381" s="71" t="str">
        <f t="shared" si="292"/>
        <v/>
      </c>
      <c r="C381" s="136"/>
      <c r="D381" s="136"/>
      <c r="E381" s="70" t="str">
        <f>IF(ISERROR(VLOOKUP(C381,#REF!,2,0)),"",VLOOKUP(C381,#REF!,2,0))</f>
        <v/>
      </c>
      <c r="F381" s="70"/>
      <c r="G381" s="70" t="str">
        <f>IF(ISERROR(VLOOKUP(C381,#REF!,4,0)),"",VLOOKUP(C381,#REF!,4,0))</f>
        <v/>
      </c>
      <c r="H381" s="70"/>
      <c r="I381" s="70">
        <f t="shared" si="293"/>
        <v>0</v>
      </c>
      <c r="J381" s="70"/>
      <c r="K381" s="70"/>
      <c r="L381" s="228"/>
      <c r="M381" s="228" t="str">
        <f>IF(ISERROR(VLOOKUP(L381,POA!$A$2:$C$25,3,0)),"",VLOOKUP(L381,POA!$A$2:$C$25,3,0))</f>
        <v/>
      </c>
      <c r="N381" s="73"/>
      <c r="O381" s="73" t="str">
        <f>IF(ISERROR(VLOOKUP(N381,POA!$A$2:$F$25,4,0)),"",VLOOKUP(N381,POA!$A$2:$F$25,4,0))</f>
        <v/>
      </c>
      <c r="P381" s="75" t="str">
        <f>IF(ISERROR(VLOOKUP(L381,POA!$A$2:$C$25,2,0)),"",VLOOKUP(L381,POA!$A$2:$C$25,2,0))</f>
        <v/>
      </c>
      <c r="Q381" s="82"/>
      <c r="R381" s="81" t="str">
        <f>IF(L381=0,"",IF(Q375&gt;=$R$9,"HABIL","NO HABIL"))</f>
        <v/>
      </c>
      <c r="S381" s="177"/>
      <c r="T381" s="81" t="str">
        <f t="shared" si="294"/>
        <v/>
      </c>
      <c r="U381" s="73" t="str">
        <f>IF(ISERROR(VLOOKUP(N381,POA!$A$2:$F$25,5,0)),"",VLOOKUP(N381,POA!$A$2:$F$25,5,0))</f>
        <v/>
      </c>
      <c r="V381" s="73"/>
      <c r="W381" s="81" t="str">
        <f t="shared" si="295"/>
        <v/>
      </c>
      <c r="X381" s="81"/>
      <c r="Y381" s="179">
        <f t="shared" si="298"/>
        <v>0</v>
      </c>
      <c r="Z381" s="146" t="str">
        <f t="shared" si="299"/>
        <v>MIPYME</v>
      </c>
      <c r="AA381" s="190"/>
      <c r="AB381" s="81" t="str">
        <f t="shared" si="296"/>
        <v/>
      </c>
      <c r="AC381" s="190"/>
      <c r="AD381" s="81" t="str">
        <f t="shared" si="297"/>
        <v/>
      </c>
      <c r="AE381" s="186"/>
    </row>
    <row r="382" spans="2:31" ht="18" hidden="1" customHeight="1" x14ac:dyDescent="0.15">
      <c r="B382" s="71" t="str">
        <f>IF(C382="","",B381+0.1)</f>
        <v/>
      </c>
      <c r="C382" s="136"/>
      <c r="D382" s="136"/>
      <c r="E382" s="70" t="str">
        <f>IF(ISERROR(VLOOKUP(C382,#REF!,2,0)),"",VLOOKUP(C382,#REF!,2,0))</f>
        <v/>
      </c>
      <c r="F382" s="70"/>
      <c r="G382" s="70" t="str">
        <f>IF(ISERROR(VLOOKUP(C382,#REF!,4,0)),"",VLOOKUP(C382,#REF!,4,0))</f>
        <v/>
      </c>
      <c r="H382" s="70"/>
      <c r="I382" s="70">
        <f>IF(ISERROR(F382-H382),"",F382-H382)</f>
        <v>0</v>
      </c>
      <c r="J382" s="70"/>
      <c r="K382" s="70"/>
      <c r="L382" s="228"/>
      <c r="M382" s="228" t="str">
        <f>IF(ISERROR(VLOOKUP(L382,POA!$A$2:$C$25,3,0)),"",VLOOKUP(L382,POA!$A$2:$C$25,3,0))</f>
        <v/>
      </c>
      <c r="N382" s="73"/>
      <c r="O382" s="73" t="str">
        <f>IF(ISERROR(VLOOKUP(N382,POA!$A$2:$F$25,4,0)),"",VLOOKUP(N382,POA!$A$2:$F$25,4,0))</f>
        <v/>
      </c>
      <c r="P382" s="75" t="str">
        <f>IF(ISERROR(VLOOKUP(L382,POA!$A$2:$C$25,2,0)),"",VLOOKUP(L382,POA!$A$2:$C$25,2,0))</f>
        <v/>
      </c>
      <c r="Q382" s="82"/>
      <c r="R382" s="81" t="str">
        <f>IF(L382=0,"",IF(Q375&gt;=$R$9,"HABIL","NO HABIL"))</f>
        <v/>
      </c>
      <c r="S382" s="177"/>
      <c r="T382" s="81" t="str">
        <f t="shared" si="294"/>
        <v/>
      </c>
      <c r="U382" s="73" t="str">
        <f>IF(ISERROR(VLOOKUP(N382,POA!$A$2:$F$25,5,0)),"",VLOOKUP(N382,POA!$A$2:$F$25,5,0))</f>
        <v/>
      </c>
      <c r="V382" s="73"/>
      <c r="W382" s="81" t="str">
        <f t="shared" si="295"/>
        <v/>
      </c>
      <c r="X382" s="81"/>
      <c r="Y382" s="179">
        <f t="shared" si="298"/>
        <v>0</v>
      </c>
      <c r="Z382" s="146" t="str">
        <f t="shared" si="299"/>
        <v>MIPYME</v>
      </c>
      <c r="AA382" s="190"/>
      <c r="AB382" s="81" t="str">
        <f t="shared" si="296"/>
        <v/>
      </c>
      <c r="AC382" s="190"/>
      <c r="AD382" s="81" t="str">
        <f t="shared" si="297"/>
        <v/>
      </c>
      <c r="AE382" s="186"/>
    </row>
    <row r="383" spans="2:31" ht="18" hidden="1" customHeight="1" x14ac:dyDescent="0.15">
      <c r="B383" s="71" t="str">
        <f>IF(C383="","",B382+0.1)</f>
        <v/>
      </c>
      <c r="C383" s="136"/>
      <c r="D383" s="136"/>
      <c r="E383" s="70" t="str">
        <f>IF(ISERROR(VLOOKUP(C383,#REF!,2,0)),"",VLOOKUP(C383,#REF!,2,0))</f>
        <v/>
      </c>
      <c r="F383" s="70"/>
      <c r="G383" s="70" t="str">
        <f>IF(ISERROR(VLOOKUP(C383,#REF!,4,0)),"",VLOOKUP(C383,#REF!,4,0))</f>
        <v/>
      </c>
      <c r="H383" s="70"/>
      <c r="I383" s="70">
        <f>IF(ISERROR(F383-H383),"",F383-H383)</f>
        <v>0</v>
      </c>
      <c r="J383" s="70"/>
      <c r="K383" s="70"/>
      <c r="L383" s="228"/>
      <c r="M383" s="228" t="str">
        <f>IF(ISERROR(VLOOKUP(L383,POA!$A$2:$C$25,3,0)),"",VLOOKUP(L383,POA!$A$2:$C$25,3,0))</f>
        <v/>
      </c>
      <c r="N383" s="73"/>
      <c r="O383" s="73" t="str">
        <f>IF(ISERROR(VLOOKUP(N383,POA!$A$2:$F$25,4,0)),"",VLOOKUP(N383,POA!$A$2:$F$25,4,0))</f>
        <v/>
      </c>
      <c r="P383" s="75" t="str">
        <f>IF(ISERROR(VLOOKUP(L383,POA!$A$2:$C$25,2,0)),"",VLOOKUP(L383,POA!$A$2:$C$25,2,0))</f>
        <v/>
      </c>
      <c r="Q383" s="82"/>
      <c r="R383" s="81" t="str">
        <f>IF(L383=0,"",IF(Q375&gt;=$R$9,"HABIL","NO HABIL"))</f>
        <v/>
      </c>
      <c r="S383" s="177"/>
      <c r="T383" s="81" t="str">
        <f t="shared" si="294"/>
        <v/>
      </c>
      <c r="U383" s="73" t="str">
        <f>IF(ISERROR(VLOOKUP(N383,POA!$A$2:$F$25,5,0)),"",VLOOKUP(N383,POA!$A$2:$F$25,5,0))</f>
        <v/>
      </c>
      <c r="V383" s="73"/>
      <c r="W383" s="81" t="str">
        <f t="shared" si="295"/>
        <v/>
      </c>
      <c r="X383" s="81"/>
      <c r="Y383" s="179">
        <f t="shared" si="298"/>
        <v>0</v>
      </c>
      <c r="Z383" s="146" t="str">
        <f t="shared" si="299"/>
        <v>MIPYME</v>
      </c>
      <c r="AA383" s="190"/>
      <c r="AB383" s="81" t="str">
        <f t="shared" si="296"/>
        <v/>
      </c>
      <c r="AC383" s="190"/>
      <c r="AD383" s="81" t="str">
        <f t="shared" si="297"/>
        <v/>
      </c>
      <c r="AE383" s="183"/>
    </row>
    <row r="384" spans="2:31" ht="18" hidden="1" customHeight="1" x14ac:dyDescent="0.15">
      <c r="B384" s="71" t="str">
        <f>IF(C384="","",B383+0.1)</f>
        <v/>
      </c>
      <c r="C384" s="136"/>
      <c r="D384" s="136"/>
      <c r="E384" s="70" t="str">
        <f>IF(ISERROR(VLOOKUP(C384,#REF!,2,0)),"",VLOOKUP(C384,#REF!,2,0))</f>
        <v/>
      </c>
      <c r="F384" s="70"/>
      <c r="G384" s="70" t="str">
        <f>IF(ISERROR(VLOOKUP(C384,#REF!,4,0)),"",VLOOKUP(C384,#REF!,4,0))</f>
        <v/>
      </c>
      <c r="H384" s="70"/>
      <c r="I384" s="70">
        <f>IF(ISERROR(F384-H384),"",F384-H384)</f>
        <v>0</v>
      </c>
      <c r="J384" s="70"/>
      <c r="K384" s="70"/>
      <c r="L384" s="228"/>
      <c r="M384" s="228" t="str">
        <f>IF(ISERROR(VLOOKUP(L384,POA!$A$2:$C$25,3,0)),"",VLOOKUP(L384,POA!$A$2:$C$25,3,0))</f>
        <v/>
      </c>
      <c r="N384" s="73"/>
      <c r="O384" s="73" t="str">
        <f>IF(ISERROR(VLOOKUP(N384,POA!$A$2:$F$25,4,0)),"",VLOOKUP(N384,POA!$A$2:$F$25,4,0))</f>
        <v/>
      </c>
      <c r="P384" s="75" t="str">
        <f>IF(ISERROR(VLOOKUP(L384,POA!$A$2:$C$25,2,0)),"",VLOOKUP(L384,POA!$A$2:$C$25,2,0))</f>
        <v/>
      </c>
      <c r="Q384" s="82"/>
      <c r="R384" s="81" t="str">
        <f>IF(L384=0,"",IF(Q375&gt;=$R$9,"HABIL","NO HABIL"))</f>
        <v/>
      </c>
      <c r="S384" s="177"/>
      <c r="T384" s="81" t="str">
        <f t="shared" si="294"/>
        <v/>
      </c>
      <c r="U384" s="73" t="str">
        <f>IF(ISERROR(VLOOKUP(N384,POA!$A$2:$F$25,5,0)),"",VLOOKUP(N384,POA!$A$2:$F$25,5,0))</f>
        <v/>
      </c>
      <c r="V384" s="73"/>
      <c r="W384" s="81" t="str">
        <f t="shared" si="295"/>
        <v/>
      </c>
      <c r="X384" s="81"/>
      <c r="Y384" s="179">
        <f t="shared" si="298"/>
        <v>0</v>
      </c>
      <c r="Z384" s="146" t="str">
        <f t="shared" si="299"/>
        <v>MIPYME</v>
      </c>
      <c r="AA384" s="190"/>
      <c r="AB384" s="81" t="str">
        <f t="shared" si="296"/>
        <v/>
      </c>
      <c r="AC384" s="190"/>
      <c r="AD384" s="81" t="str">
        <f t="shared" si="297"/>
        <v/>
      </c>
      <c r="AE384" s="183"/>
    </row>
    <row r="385" spans="2:31" ht="18" hidden="1" customHeight="1" thickBot="1" x14ac:dyDescent="0.2">
      <c r="B385" s="111" t="str">
        <f>IF(C385="","",B384+0.1)</f>
        <v/>
      </c>
      <c r="C385" s="137"/>
      <c r="D385" s="137"/>
      <c r="E385" s="74" t="str">
        <f>IF(ISERROR(VLOOKUP(C385,#REF!,2,0)),"",VLOOKUP(C385,#REF!,2,0))</f>
        <v/>
      </c>
      <c r="F385" s="74"/>
      <c r="G385" s="74" t="str">
        <f>IF(ISERROR(VLOOKUP(C385,#REF!,4,0)),"",VLOOKUP(C385,#REF!,4,0))</f>
        <v/>
      </c>
      <c r="H385" s="74"/>
      <c r="I385" s="74">
        <f>IF(ISERROR(F385-H385),"",F385-H385)</f>
        <v>0</v>
      </c>
      <c r="J385" s="74"/>
      <c r="K385" s="74"/>
      <c r="L385" s="229"/>
      <c r="M385" s="229" t="str">
        <f>IF(ISERROR(VLOOKUP(L385,POA!$A$2:$C$25,3,0)),"",VLOOKUP(L385,POA!$A$2:$C$25,3,0))</f>
        <v/>
      </c>
      <c r="N385" s="88"/>
      <c r="O385" s="88" t="str">
        <f>IF(ISERROR(VLOOKUP(N385,POA!$A$2:$F$25,4,0)),"",VLOOKUP(N385,POA!$A$2:$F$25,4,0))</f>
        <v/>
      </c>
      <c r="P385" s="80" t="str">
        <f>IF(ISERROR(VLOOKUP(L385,POA!$A$2:$C$25,2,0)),"",VLOOKUP(L385,POA!$A$2:$C$25,2,0))</f>
        <v/>
      </c>
      <c r="Q385" s="90"/>
      <c r="R385" s="89" t="str">
        <f>IF(L385=0,"",IF(Q375&gt;=$R$9,"HABIL","NO HABIL"))</f>
        <v/>
      </c>
      <c r="S385" s="178"/>
      <c r="T385" s="89" t="str">
        <f t="shared" si="294"/>
        <v/>
      </c>
      <c r="U385" s="88" t="str">
        <f>IF(ISERROR(VLOOKUP(N385,POA!$A$2:$F$25,5,0)),"",VLOOKUP(N385,POA!$A$2:$F$25,5,0))</f>
        <v/>
      </c>
      <c r="V385" s="88"/>
      <c r="W385" s="89" t="str">
        <f t="shared" si="295"/>
        <v/>
      </c>
      <c r="X385" s="89"/>
      <c r="Y385" s="181">
        <f>IF(ISERROR(F385/$Z$9),"",F385/$Z$9)</f>
        <v>0</v>
      </c>
      <c r="Z385" s="147" t="str">
        <f t="shared" si="299"/>
        <v>MIPYME</v>
      </c>
      <c r="AA385" s="191"/>
      <c r="AB385" s="89" t="str">
        <f t="shared" si="296"/>
        <v/>
      </c>
      <c r="AC385" s="191"/>
      <c r="AD385" s="89" t="str">
        <f t="shared" si="297"/>
        <v/>
      </c>
      <c r="AE385" s="184"/>
    </row>
    <row r="386" spans="2:31" ht="18" customHeight="1" x14ac:dyDescent="0.15">
      <c r="B386" s="83">
        <v>35</v>
      </c>
      <c r="C386" s="84" t="s">
        <v>740</v>
      </c>
      <c r="D386" s="135">
        <f>IF(SUM(D387:D396)=0,"",SUM(D387:D396))</f>
        <v>1</v>
      </c>
      <c r="E386" s="85">
        <f>SUM(E387:E396)</f>
        <v>9581892867</v>
      </c>
      <c r="F386" s="85">
        <f>SUM(F387:F396)</f>
        <v>10707949702</v>
      </c>
      <c r="G386" s="85">
        <f>SUM(G387:G396)</f>
        <v>383855272</v>
      </c>
      <c r="H386" s="85">
        <f>SUM(H387:H396)</f>
        <v>690166665</v>
      </c>
      <c r="I386" s="85">
        <f>+F386-H386</f>
        <v>10017783037</v>
      </c>
      <c r="J386" s="85">
        <f>SUM(J387:J396)</f>
        <v>753528048</v>
      </c>
      <c r="K386" s="85">
        <f>SUM(K387:K396)</f>
        <v>5829681</v>
      </c>
      <c r="L386" s="78">
        <v>1</v>
      </c>
      <c r="M386" s="78">
        <f>IF(ISERROR(VLOOKUP(L386,POA!$A$2:$C$25,3,0)),"",VLOOKUP(L386,POA!$A$2:$C$25,3,0))</f>
        <v>3</v>
      </c>
      <c r="N386" s="138" t="s">
        <v>229</v>
      </c>
      <c r="O386" s="78">
        <f>+SUM(O387:O396)</f>
        <v>0</v>
      </c>
      <c r="P386" s="79">
        <f>IF(ISERROR(VLOOKUP(L386,POA!$A$2:$C$25,2,0)),"",VLOOKUP(L386,POA!$A$2:$C$25,2,0))</f>
        <v>4167150295</v>
      </c>
      <c r="Q386" s="85">
        <f>SUM(E386/G386)</f>
        <v>24.962254177402571</v>
      </c>
      <c r="R386" s="86" t="str">
        <f>IF(Q386=0,"",IF(Q386&gt;=$R$9,"HABIL","NO HABIL"))</f>
        <v>HABIL</v>
      </c>
      <c r="S386" s="176">
        <f>SUM(H386/F386)</f>
        <v>6.4453670796669194E-2</v>
      </c>
      <c r="T386" s="86" t="str">
        <f>IF(S386=0,"",IF(S386&lt;=$T$9,"HABIL","NO HABIL"))</f>
        <v>HABIL</v>
      </c>
      <c r="U386" s="78">
        <f>+SUM(U387:U396)</f>
        <v>0</v>
      </c>
      <c r="V386" s="87">
        <f>SUM(J386/K386)</f>
        <v>129.25716655851323</v>
      </c>
      <c r="W386" s="86" t="str">
        <f>IF(V386=0,"",IF(V386&gt;=$W$9,"HABIL","NO HABIL"))</f>
        <v>HABIL</v>
      </c>
      <c r="X386" s="86" t="str">
        <f>IF(R386=0,"",IF(R386="NO HABIL","NO HABIL",IF(T386="NO HABIL","NO HABIL",IF(W386="NO HABIL","NO HABIL",IF(W386="NO HABIL","NO HABIL","HABIL")))))</f>
        <v>HABIL</v>
      </c>
      <c r="Y386" s="180"/>
      <c r="Z386" s="145"/>
      <c r="AA386" s="176">
        <f>SUM(J386/I386)</f>
        <v>7.5219042498414615E-2</v>
      </c>
      <c r="AB386" s="86" t="str">
        <f>IF(AA386=0,"",IF(AA386&gt;=$AB$9,"HABIL","NO HABIL"))</f>
        <v>HABIL</v>
      </c>
      <c r="AC386" s="176">
        <f>SUM(J386/F386)</f>
        <v>7.0370899095581127E-2</v>
      </c>
      <c r="AD386" s="86" t="str">
        <f>IF(AC386=0,"",IF(AC386&gt;=$AD$9,"HABIL","NO HABIL"))</f>
        <v>HABIL</v>
      </c>
      <c r="AE386" s="182" t="str">
        <f>IF(AB386=0,"",IF(AB386="NO HABIL","NO HABIL",IF(AD386="NO HABIL","NO HABIL",IF(AD386="NO HABIL","NO HABIL","HABIL"))))</f>
        <v>HABIL</v>
      </c>
    </row>
    <row r="387" spans="2:31" ht="18" customHeight="1" x14ac:dyDescent="0.15">
      <c r="B387" s="71">
        <f t="shared" ref="B387:B392" si="300">IF(C387="","",B386+0.1)</f>
        <v>35.1</v>
      </c>
      <c r="C387" s="268" t="s">
        <v>740</v>
      </c>
      <c r="D387" s="268">
        <v>1</v>
      </c>
      <c r="E387" s="269">
        <v>9581892867</v>
      </c>
      <c r="F387" s="269">
        <v>10707949702</v>
      </c>
      <c r="G387" s="269">
        <v>383855272</v>
      </c>
      <c r="H387" s="269">
        <v>690166665</v>
      </c>
      <c r="I387" s="269">
        <v>10017783037</v>
      </c>
      <c r="J387" s="269">
        <v>753528048</v>
      </c>
      <c r="K387" s="269">
        <v>5829681</v>
      </c>
      <c r="L387" s="230"/>
      <c r="M387" s="230" t="str">
        <f>IF(ISERROR(VLOOKUP(L387,POA!$A$2:$C$25,3,0)),"",VLOOKUP(L387,POA!$A$2:$C$25,3,0))</f>
        <v/>
      </c>
      <c r="N387" s="73" t="s">
        <v>229</v>
      </c>
      <c r="O387" s="73" t="str">
        <f>IF(ISERROR(VLOOKUP(N387,POA!$A$2:$F$25,4,0)),"",VLOOKUP(N387,POA!$A$2:$F$25,4,0))</f>
        <v/>
      </c>
      <c r="P387" s="75" t="str">
        <f>IF(ISERROR(VLOOKUP(L387,POA!$A$2:$C$25,2,0)),"",VLOOKUP(L387,POA!$A$2:$C$25,2,0))</f>
        <v/>
      </c>
      <c r="Q387" s="82"/>
      <c r="R387" s="81" t="str">
        <f>IF(Q387=0,"",IF(Q386&gt;=$R$9,"HABIL","NO HABIL"))</f>
        <v/>
      </c>
      <c r="S387" s="177"/>
      <c r="T387" s="81" t="str">
        <f t="shared" ref="T387:T396" si="301">IF(S387=0,"",IF(S387&lt;=$T$9,"HABIL","NO HABIL"))</f>
        <v/>
      </c>
      <c r="U387" s="73" t="str">
        <f>IF(ISERROR(VLOOKUP(N387,POA!$A$2:$F$25,5,0)),"",VLOOKUP(N387,POA!$A$2:$F$25,5,0))</f>
        <v/>
      </c>
      <c r="V387" s="73"/>
      <c r="W387" s="81" t="str">
        <f t="shared" ref="W387:W396" si="302">IF(V387=0,"",IF(V387&gt;=$W$9,"HABIL","NO HABIL"))</f>
        <v/>
      </c>
      <c r="X387" s="81"/>
      <c r="Y387" s="179">
        <f>IF(ISERROR(F387/$Z$9),"",F387/$Z$9)</f>
        <v>18895.2703405682</v>
      </c>
      <c r="Z387" s="146" t="str">
        <f>+IF(Y387&lt;$Z$10,"MIPYME","NO CUMPLE")</f>
        <v>MIPYME</v>
      </c>
      <c r="AA387" s="190"/>
      <c r="AB387" s="81" t="str">
        <f t="shared" ref="AB387:AB396" si="303">IF(AA387=0,"",IF(AA387&gt;=$AB$9,"HABIL","NO HABIL"))</f>
        <v/>
      </c>
      <c r="AC387" s="190"/>
      <c r="AD387" s="81" t="str">
        <f t="shared" ref="AD387:AD396" si="304">IF(AC387=0,"",IF(AC387&gt;=$AD$9,"HABIL","NO HABIL"))</f>
        <v/>
      </c>
      <c r="AE387" s="185"/>
    </row>
    <row r="388" spans="2:31" ht="18" customHeight="1" thickBot="1" x14ac:dyDescent="0.2">
      <c r="B388" s="71" t="str">
        <f t="shared" si="300"/>
        <v/>
      </c>
      <c r="C388" s="136"/>
      <c r="D388" s="136"/>
      <c r="E388" s="70"/>
      <c r="F388" s="70"/>
      <c r="G388" s="70"/>
      <c r="H388" s="70"/>
      <c r="I388" s="70">
        <f t="shared" ref="I388:I392" si="305">IF(ISERROR(F388-H388),"",F388-H388)</f>
        <v>0</v>
      </c>
      <c r="J388" s="70"/>
      <c r="K388" s="70"/>
      <c r="L388" s="228"/>
      <c r="M388" s="228" t="str">
        <f>IF(ISERROR(VLOOKUP(L388,POA!$A$2:$C$25,3,0)),"",VLOOKUP(L388,POA!$A$2:$C$25,3,0))</f>
        <v/>
      </c>
      <c r="N388" s="73" t="s">
        <v>229</v>
      </c>
      <c r="O388" s="73" t="str">
        <f>IF(ISERROR(VLOOKUP(N388,POA!$A$2:$F$25,4,0)),"",VLOOKUP(N388,POA!$A$2:$F$25,4,0))</f>
        <v/>
      </c>
      <c r="P388" s="75" t="str">
        <f>IF(ISERROR(VLOOKUP(L388,POA!$A$2:$C$25,2,0)),"",VLOOKUP(L388,POA!$A$2:$C$25,2,0))</f>
        <v/>
      </c>
      <c r="Q388" s="82"/>
      <c r="R388" s="81" t="str">
        <f>IF(Q388=0,"",IF(Q386&gt;=$R$9,"HABIL","NO HABIL"))</f>
        <v/>
      </c>
      <c r="S388" s="177"/>
      <c r="T388" s="81" t="str">
        <f t="shared" si="301"/>
        <v/>
      </c>
      <c r="U388" s="73" t="str">
        <f>IF(ISERROR(VLOOKUP(N388,POA!$A$2:$F$25,5,0)),"",VLOOKUP(N388,POA!$A$2:$F$25,5,0))</f>
        <v/>
      </c>
      <c r="V388" s="73"/>
      <c r="W388" s="81" t="str">
        <f t="shared" si="302"/>
        <v/>
      </c>
      <c r="X388" s="81"/>
      <c r="Y388" s="179">
        <f t="shared" ref="Y388:Y395" si="306">IF(ISERROR(F388/$Z$9),"",F388/$Z$9)</f>
        <v>0</v>
      </c>
      <c r="Z388" s="146" t="str">
        <f t="shared" ref="Z388:Z396" si="307">+IF(Y388&lt;$Z$10,"MIPYME","NO CUMPLE")</f>
        <v>MIPYME</v>
      </c>
      <c r="AA388" s="190"/>
      <c r="AB388" s="81" t="str">
        <f t="shared" si="303"/>
        <v/>
      </c>
      <c r="AC388" s="190"/>
      <c r="AD388" s="81" t="str">
        <f t="shared" si="304"/>
        <v/>
      </c>
      <c r="AE388" s="186"/>
    </row>
    <row r="389" spans="2:31" ht="18" hidden="1" customHeight="1" x14ac:dyDescent="0.15">
      <c r="B389" s="71" t="str">
        <f t="shared" si="300"/>
        <v/>
      </c>
      <c r="C389" s="136"/>
      <c r="D389" s="136"/>
      <c r="E389" s="70"/>
      <c r="F389" s="70"/>
      <c r="G389" s="70"/>
      <c r="H389" s="70"/>
      <c r="I389" s="70">
        <f t="shared" si="305"/>
        <v>0</v>
      </c>
      <c r="J389" s="70"/>
      <c r="K389" s="70"/>
      <c r="L389" s="228"/>
      <c r="M389" s="228" t="str">
        <f>IF(ISERROR(VLOOKUP(L389,POA!$A$2:$C$25,3,0)),"",VLOOKUP(L389,POA!$A$2:$C$25,3,0))</f>
        <v/>
      </c>
      <c r="N389" s="73"/>
      <c r="O389" s="73" t="str">
        <f>IF(ISERROR(VLOOKUP(N389,POA!$A$2:$F$25,4,0)),"",VLOOKUP(N389,POA!$A$2:$F$25,4,0))</f>
        <v/>
      </c>
      <c r="P389" s="75" t="str">
        <f>IF(ISERROR(VLOOKUP(L389,POA!$A$2:$C$25,2,0)),"",VLOOKUP(L389,POA!$A$2:$C$25,2,0))</f>
        <v/>
      </c>
      <c r="Q389" s="82"/>
      <c r="R389" s="81" t="str">
        <f>IF(Q389=0,"",IF(Q386&gt;=$R$9,"HABIL","NO HABIL"))</f>
        <v/>
      </c>
      <c r="S389" s="177"/>
      <c r="T389" s="81" t="str">
        <f t="shared" si="301"/>
        <v/>
      </c>
      <c r="U389" s="73" t="str">
        <f>IF(ISERROR(VLOOKUP(N389,POA!$A$2:$F$25,5,0)),"",VLOOKUP(N389,POA!$A$2:$F$25,5,0))</f>
        <v/>
      </c>
      <c r="V389" s="73"/>
      <c r="W389" s="81" t="str">
        <f t="shared" si="302"/>
        <v/>
      </c>
      <c r="X389" s="81"/>
      <c r="Y389" s="179">
        <f t="shared" si="306"/>
        <v>0</v>
      </c>
      <c r="Z389" s="146" t="str">
        <f t="shared" si="307"/>
        <v>MIPYME</v>
      </c>
      <c r="AA389" s="190"/>
      <c r="AB389" s="81" t="str">
        <f t="shared" si="303"/>
        <v/>
      </c>
      <c r="AC389" s="190"/>
      <c r="AD389" s="81" t="str">
        <f t="shared" si="304"/>
        <v/>
      </c>
      <c r="AE389" s="186"/>
    </row>
    <row r="390" spans="2:31" ht="18" hidden="1" customHeight="1" x14ac:dyDescent="0.15">
      <c r="B390" s="71" t="str">
        <f t="shared" si="300"/>
        <v/>
      </c>
      <c r="C390" s="136"/>
      <c r="D390" s="136"/>
      <c r="E390" s="70" t="str">
        <f>IF(ISERROR(VLOOKUP(C390,#REF!,2,0)),"",VLOOKUP(C390,#REF!,2,0))</f>
        <v/>
      </c>
      <c r="F390" s="70"/>
      <c r="G390" s="70" t="str">
        <f>IF(ISERROR(VLOOKUP(C390,#REF!,4,0)),"",VLOOKUP(C390,#REF!,4,0))</f>
        <v/>
      </c>
      <c r="H390" s="70"/>
      <c r="I390" s="70">
        <f t="shared" si="305"/>
        <v>0</v>
      </c>
      <c r="J390" s="70"/>
      <c r="K390" s="70"/>
      <c r="L390" s="228"/>
      <c r="M390" s="228" t="str">
        <f>IF(ISERROR(VLOOKUP(L390,POA!$A$2:$C$25,3,0)),"",VLOOKUP(L390,POA!$A$2:$C$25,3,0))</f>
        <v/>
      </c>
      <c r="N390" s="73"/>
      <c r="O390" s="73" t="str">
        <f>IF(ISERROR(VLOOKUP(N390,POA!$A$2:$F$25,4,0)),"",VLOOKUP(N390,POA!$A$2:$F$25,4,0))</f>
        <v/>
      </c>
      <c r="P390" s="75" t="str">
        <f>IF(ISERROR(VLOOKUP(L390,POA!$A$2:$C$25,2,0)),"",VLOOKUP(L390,POA!$A$2:$C$25,2,0))</f>
        <v/>
      </c>
      <c r="Q390" s="82"/>
      <c r="R390" s="81" t="str">
        <f>IF(L390=0,"",IF(Q386&gt;=$R$9,"HABIL","NO HABIL"))</f>
        <v/>
      </c>
      <c r="S390" s="177"/>
      <c r="T390" s="81" t="str">
        <f t="shared" si="301"/>
        <v/>
      </c>
      <c r="U390" s="73" t="str">
        <f>IF(ISERROR(VLOOKUP(N390,POA!$A$2:$F$25,5,0)),"",VLOOKUP(N390,POA!$A$2:$F$25,5,0))</f>
        <v/>
      </c>
      <c r="V390" s="73"/>
      <c r="W390" s="81" t="str">
        <f t="shared" si="302"/>
        <v/>
      </c>
      <c r="X390" s="81"/>
      <c r="Y390" s="179">
        <f t="shared" si="306"/>
        <v>0</v>
      </c>
      <c r="Z390" s="146" t="str">
        <f t="shared" si="307"/>
        <v>MIPYME</v>
      </c>
      <c r="AA390" s="190"/>
      <c r="AB390" s="81" t="str">
        <f t="shared" si="303"/>
        <v/>
      </c>
      <c r="AC390" s="190"/>
      <c r="AD390" s="81" t="str">
        <f t="shared" si="304"/>
        <v/>
      </c>
      <c r="AE390" s="186"/>
    </row>
    <row r="391" spans="2:31" ht="18" hidden="1" customHeight="1" x14ac:dyDescent="0.15">
      <c r="B391" s="71" t="str">
        <f t="shared" si="300"/>
        <v/>
      </c>
      <c r="C391" s="136"/>
      <c r="D391" s="136"/>
      <c r="E391" s="70" t="str">
        <f>IF(ISERROR(VLOOKUP(C391,#REF!,2,0)),"",VLOOKUP(C391,#REF!,2,0))</f>
        <v/>
      </c>
      <c r="F391" s="70"/>
      <c r="G391" s="70" t="str">
        <f>IF(ISERROR(VLOOKUP(C391,#REF!,4,0)),"",VLOOKUP(C391,#REF!,4,0))</f>
        <v/>
      </c>
      <c r="H391" s="70"/>
      <c r="I391" s="70">
        <f t="shared" si="305"/>
        <v>0</v>
      </c>
      <c r="J391" s="70"/>
      <c r="K391" s="70"/>
      <c r="L391" s="228"/>
      <c r="M391" s="228" t="str">
        <f>IF(ISERROR(VLOOKUP(L391,POA!$A$2:$C$25,3,0)),"",VLOOKUP(L391,POA!$A$2:$C$25,3,0))</f>
        <v/>
      </c>
      <c r="N391" s="73"/>
      <c r="O391" s="73" t="str">
        <f>IF(ISERROR(VLOOKUP(N391,POA!$A$2:$F$25,4,0)),"",VLOOKUP(N391,POA!$A$2:$F$25,4,0))</f>
        <v/>
      </c>
      <c r="P391" s="75" t="str">
        <f>IF(ISERROR(VLOOKUP(L391,POA!$A$2:$C$25,2,0)),"",VLOOKUP(L391,POA!$A$2:$C$25,2,0))</f>
        <v/>
      </c>
      <c r="Q391" s="82"/>
      <c r="R391" s="81" t="str">
        <f>IF(L391=0,"",IF(Q386&gt;=$R$9,"HABIL","NO HABIL"))</f>
        <v/>
      </c>
      <c r="S391" s="177"/>
      <c r="T391" s="81" t="str">
        <f t="shared" si="301"/>
        <v/>
      </c>
      <c r="U391" s="73" t="str">
        <f>IF(ISERROR(VLOOKUP(N391,POA!$A$2:$F$25,5,0)),"",VLOOKUP(N391,POA!$A$2:$F$25,5,0))</f>
        <v/>
      </c>
      <c r="V391" s="73"/>
      <c r="W391" s="81" t="str">
        <f t="shared" si="302"/>
        <v/>
      </c>
      <c r="X391" s="81"/>
      <c r="Y391" s="179">
        <f t="shared" si="306"/>
        <v>0</v>
      </c>
      <c r="Z391" s="146" t="str">
        <f t="shared" si="307"/>
        <v>MIPYME</v>
      </c>
      <c r="AA391" s="190"/>
      <c r="AB391" s="81" t="str">
        <f t="shared" si="303"/>
        <v/>
      </c>
      <c r="AC391" s="190"/>
      <c r="AD391" s="81" t="str">
        <f t="shared" si="304"/>
        <v/>
      </c>
      <c r="AE391" s="183"/>
    </row>
    <row r="392" spans="2:31" ht="18" hidden="1" customHeight="1" x14ac:dyDescent="0.15">
      <c r="B392" s="71" t="str">
        <f t="shared" si="300"/>
        <v/>
      </c>
      <c r="C392" s="136"/>
      <c r="D392" s="136"/>
      <c r="E392" s="70" t="str">
        <f>IF(ISERROR(VLOOKUP(C392,#REF!,2,0)),"",VLOOKUP(C392,#REF!,2,0))</f>
        <v/>
      </c>
      <c r="F392" s="70"/>
      <c r="G392" s="70" t="str">
        <f>IF(ISERROR(VLOOKUP(C392,#REF!,4,0)),"",VLOOKUP(C392,#REF!,4,0))</f>
        <v/>
      </c>
      <c r="H392" s="70"/>
      <c r="I392" s="70">
        <f t="shared" si="305"/>
        <v>0</v>
      </c>
      <c r="J392" s="70"/>
      <c r="K392" s="70"/>
      <c r="L392" s="228"/>
      <c r="M392" s="228" t="str">
        <f>IF(ISERROR(VLOOKUP(L392,POA!$A$2:$C$25,3,0)),"",VLOOKUP(L392,POA!$A$2:$C$25,3,0))</f>
        <v/>
      </c>
      <c r="N392" s="73"/>
      <c r="O392" s="73" t="str">
        <f>IF(ISERROR(VLOOKUP(N392,POA!$A$2:$F$25,4,0)),"",VLOOKUP(N392,POA!$A$2:$F$25,4,0))</f>
        <v/>
      </c>
      <c r="P392" s="75" t="str">
        <f>IF(ISERROR(VLOOKUP(L392,POA!$A$2:$C$25,2,0)),"",VLOOKUP(L392,POA!$A$2:$C$25,2,0))</f>
        <v/>
      </c>
      <c r="Q392" s="82"/>
      <c r="R392" s="81" t="str">
        <f>IF(L392=0,"",IF(Q386&gt;=$R$9,"HABIL","NO HABIL"))</f>
        <v/>
      </c>
      <c r="S392" s="177"/>
      <c r="T392" s="81" t="str">
        <f t="shared" si="301"/>
        <v/>
      </c>
      <c r="U392" s="73" t="str">
        <f>IF(ISERROR(VLOOKUP(N392,POA!$A$2:$F$25,5,0)),"",VLOOKUP(N392,POA!$A$2:$F$25,5,0))</f>
        <v/>
      </c>
      <c r="V392" s="73"/>
      <c r="W392" s="81" t="str">
        <f t="shared" si="302"/>
        <v/>
      </c>
      <c r="X392" s="81"/>
      <c r="Y392" s="179">
        <f t="shared" si="306"/>
        <v>0</v>
      </c>
      <c r="Z392" s="146" t="str">
        <f t="shared" si="307"/>
        <v>MIPYME</v>
      </c>
      <c r="AA392" s="190"/>
      <c r="AB392" s="81" t="str">
        <f t="shared" si="303"/>
        <v/>
      </c>
      <c r="AC392" s="190"/>
      <c r="AD392" s="81" t="str">
        <f t="shared" si="304"/>
        <v/>
      </c>
      <c r="AE392" s="186"/>
    </row>
    <row r="393" spans="2:31" ht="18" hidden="1" customHeight="1" x14ac:dyDescent="0.15">
      <c r="B393" s="71" t="str">
        <f>IF(C393="","",B392+0.1)</f>
        <v/>
      </c>
      <c r="C393" s="136"/>
      <c r="D393" s="136"/>
      <c r="E393" s="70" t="str">
        <f>IF(ISERROR(VLOOKUP(C393,#REF!,2,0)),"",VLOOKUP(C393,#REF!,2,0))</f>
        <v/>
      </c>
      <c r="F393" s="70"/>
      <c r="G393" s="70" t="str">
        <f>IF(ISERROR(VLOOKUP(C393,#REF!,4,0)),"",VLOOKUP(C393,#REF!,4,0))</f>
        <v/>
      </c>
      <c r="H393" s="70"/>
      <c r="I393" s="70">
        <f>IF(ISERROR(F393-H393),"",F393-H393)</f>
        <v>0</v>
      </c>
      <c r="J393" s="70"/>
      <c r="K393" s="70"/>
      <c r="L393" s="228"/>
      <c r="M393" s="228" t="str">
        <f>IF(ISERROR(VLOOKUP(L393,POA!$A$2:$C$25,3,0)),"",VLOOKUP(L393,POA!$A$2:$C$25,3,0))</f>
        <v/>
      </c>
      <c r="N393" s="73"/>
      <c r="O393" s="73" t="str">
        <f>IF(ISERROR(VLOOKUP(N393,POA!$A$2:$F$25,4,0)),"",VLOOKUP(N393,POA!$A$2:$F$25,4,0))</f>
        <v/>
      </c>
      <c r="P393" s="75" t="str">
        <f>IF(ISERROR(VLOOKUP(L393,POA!$A$2:$C$25,2,0)),"",VLOOKUP(L393,POA!$A$2:$C$25,2,0))</f>
        <v/>
      </c>
      <c r="Q393" s="82"/>
      <c r="R393" s="81" t="str">
        <f>IF(L393=0,"",IF(Q386&gt;=$R$9,"HABIL","NO HABIL"))</f>
        <v/>
      </c>
      <c r="S393" s="177"/>
      <c r="T393" s="81" t="str">
        <f t="shared" si="301"/>
        <v/>
      </c>
      <c r="U393" s="73" t="str">
        <f>IF(ISERROR(VLOOKUP(N393,POA!$A$2:$F$25,5,0)),"",VLOOKUP(N393,POA!$A$2:$F$25,5,0))</f>
        <v/>
      </c>
      <c r="V393" s="73"/>
      <c r="W393" s="81" t="str">
        <f t="shared" si="302"/>
        <v/>
      </c>
      <c r="X393" s="81"/>
      <c r="Y393" s="179">
        <f t="shared" si="306"/>
        <v>0</v>
      </c>
      <c r="Z393" s="146" t="str">
        <f t="shared" si="307"/>
        <v>MIPYME</v>
      </c>
      <c r="AA393" s="190"/>
      <c r="AB393" s="81" t="str">
        <f t="shared" si="303"/>
        <v/>
      </c>
      <c r="AC393" s="190"/>
      <c r="AD393" s="81" t="str">
        <f t="shared" si="304"/>
        <v/>
      </c>
      <c r="AE393" s="186"/>
    </row>
    <row r="394" spans="2:31" ht="18" hidden="1" customHeight="1" x14ac:dyDescent="0.15">
      <c r="B394" s="71" t="str">
        <f>IF(C394="","",B393+0.1)</f>
        <v/>
      </c>
      <c r="C394" s="136"/>
      <c r="D394" s="136"/>
      <c r="E394" s="70" t="str">
        <f>IF(ISERROR(VLOOKUP(C394,#REF!,2,0)),"",VLOOKUP(C394,#REF!,2,0))</f>
        <v/>
      </c>
      <c r="F394" s="70"/>
      <c r="G394" s="70" t="str">
        <f>IF(ISERROR(VLOOKUP(C394,#REF!,4,0)),"",VLOOKUP(C394,#REF!,4,0))</f>
        <v/>
      </c>
      <c r="H394" s="70"/>
      <c r="I394" s="70">
        <f>IF(ISERROR(F394-H394),"",F394-H394)</f>
        <v>0</v>
      </c>
      <c r="J394" s="70"/>
      <c r="K394" s="70"/>
      <c r="L394" s="228"/>
      <c r="M394" s="228" t="str">
        <f>IF(ISERROR(VLOOKUP(L394,POA!$A$2:$C$25,3,0)),"",VLOOKUP(L394,POA!$A$2:$C$25,3,0))</f>
        <v/>
      </c>
      <c r="N394" s="73"/>
      <c r="O394" s="73" t="str">
        <f>IF(ISERROR(VLOOKUP(N394,POA!$A$2:$F$25,4,0)),"",VLOOKUP(N394,POA!$A$2:$F$25,4,0))</f>
        <v/>
      </c>
      <c r="P394" s="75" t="str">
        <f>IF(ISERROR(VLOOKUP(L394,POA!$A$2:$C$25,2,0)),"",VLOOKUP(L394,POA!$A$2:$C$25,2,0))</f>
        <v/>
      </c>
      <c r="Q394" s="82"/>
      <c r="R394" s="81" t="str">
        <f>IF(L394=0,"",IF(Q386&gt;=$R$9,"HABIL","NO HABIL"))</f>
        <v/>
      </c>
      <c r="S394" s="177"/>
      <c r="T394" s="81" t="str">
        <f t="shared" si="301"/>
        <v/>
      </c>
      <c r="U394" s="73" t="str">
        <f>IF(ISERROR(VLOOKUP(N394,POA!$A$2:$F$25,5,0)),"",VLOOKUP(N394,POA!$A$2:$F$25,5,0))</f>
        <v/>
      </c>
      <c r="V394" s="73"/>
      <c r="W394" s="81" t="str">
        <f t="shared" si="302"/>
        <v/>
      </c>
      <c r="X394" s="81"/>
      <c r="Y394" s="179">
        <f t="shared" si="306"/>
        <v>0</v>
      </c>
      <c r="Z394" s="146" t="str">
        <f t="shared" si="307"/>
        <v>MIPYME</v>
      </c>
      <c r="AA394" s="190"/>
      <c r="AB394" s="81" t="str">
        <f t="shared" si="303"/>
        <v/>
      </c>
      <c r="AC394" s="190"/>
      <c r="AD394" s="81" t="str">
        <f t="shared" si="304"/>
        <v/>
      </c>
      <c r="AE394" s="183"/>
    </row>
    <row r="395" spans="2:31" ht="18" hidden="1" customHeight="1" x14ac:dyDescent="0.15">
      <c r="B395" s="71" t="str">
        <f>IF(C395="","",B394+0.1)</f>
        <v/>
      </c>
      <c r="C395" s="136"/>
      <c r="D395" s="136"/>
      <c r="E395" s="70" t="str">
        <f>IF(ISERROR(VLOOKUP(C395,#REF!,2,0)),"",VLOOKUP(C395,#REF!,2,0))</f>
        <v/>
      </c>
      <c r="F395" s="70"/>
      <c r="G395" s="70" t="str">
        <f>IF(ISERROR(VLOOKUP(C395,#REF!,4,0)),"",VLOOKUP(C395,#REF!,4,0))</f>
        <v/>
      </c>
      <c r="H395" s="70"/>
      <c r="I395" s="70">
        <f>IF(ISERROR(F395-H395),"",F395-H395)</f>
        <v>0</v>
      </c>
      <c r="J395" s="70"/>
      <c r="K395" s="70"/>
      <c r="L395" s="228"/>
      <c r="M395" s="228" t="str">
        <f>IF(ISERROR(VLOOKUP(L395,POA!$A$2:$C$25,3,0)),"",VLOOKUP(L395,POA!$A$2:$C$25,3,0))</f>
        <v/>
      </c>
      <c r="N395" s="73"/>
      <c r="O395" s="73" t="str">
        <f>IF(ISERROR(VLOOKUP(N395,POA!$A$2:$F$25,4,0)),"",VLOOKUP(N395,POA!$A$2:$F$25,4,0))</f>
        <v/>
      </c>
      <c r="P395" s="75" t="str">
        <f>IF(ISERROR(VLOOKUP(L395,POA!$A$2:$C$25,2,0)),"",VLOOKUP(L395,POA!$A$2:$C$25,2,0))</f>
        <v/>
      </c>
      <c r="Q395" s="82"/>
      <c r="R395" s="81" t="str">
        <f>IF(L395=0,"",IF(Q386&gt;=$R$9,"HABIL","NO HABIL"))</f>
        <v/>
      </c>
      <c r="S395" s="177"/>
      <c r="T395" s="81" t="str">
        <f t="shared" si="301"/>
        <v/>
      </c>
      <c r="U395" s="73" t="str">
        <f>IF(ISERROR(VLOOKUP(N395,POA!$A$2:$F$25,5,0)),"",VLOOKUP(N395,POA!$A$2:$F$25,5,0))</f>
        <v/>
      </c>
      <c r="V395" s="73"/>
      <c r="W395" s="81" t="str">
        <f t="shared" si="302"/>
        <v/>
      </c>
      <c r="X395" s="81"/>
      <c r="Y395" s="179">
        <f t="shared" si="306"/>
        <v>0</v>
      </c>
      <c r="Z395" s="146" t="str">
        <f t="shared" si="307"/>
        <v>MIPYME</v>
      </c>
      <c r="AA395" s="190"/>
      <c r="AB395" s="81" t="str">
        <f t="shared" si="303"/>
        <v/>
      </c>
      <c r="AC395" s="190"/>
      <c r="AD395" s="81" t="str">
        <f t="shared" si="304"/>
        <v/>
      </c>
      <c r="AE395" s="183"/>
    </row>
    <row r="396" spans="2:31" ht="18" hidden="1" customHeight="1" thickBot="1" x14ac:dyDescent="0.2">
      <c r="B396" s="111" t="str">
        <f>IF(C396="","",B395+0.1)</f>
        <v/>
      </c>
      <c r="C396" s="137"/>
      <c r="D396" s="137"/>
      <c r="E396" s="74" t="str">
        <f>IF(ISERROR(VLOOKUP(C396,#REF!,2,0)),"",VLOOKUP(C396,#REF!,2,0))</f>
        <v/>
      </c>
      <c r="F396" s="74"/>
      <c r="G396" s="74" t="str">
        <f>IF(ISERROR(VLOOKUP(C396,#REF!,4,0)),"",VLOOKUP(C396,#REF!,4,0))</f>
        <v/>
      </c>
      <c r="H396" s="74"/>
      <c r="I396" s="74">
        <f>IF(ISERROR(F396-H396),"",F396-H396)</f>
        <v>0</v>
      </c>
      <c r="J396" s="74"/>
      <c r="K396" s="74"/>
      <c r="L396" s="229"/>
      <c r="M396" s="229" t="str">
        <f>IF(ISERROR(VLOOKUP(L396,POA!$A$2:$C$25,3,0)),"",VLOOKUP(L396,POA!$A$2:$C$25,3,0))</f>
        <v/>
      </c>
      <c r="N396" s="88"/>
      <c r="O396" s="88" t="str">
        <f>IF(ISERROR(VLOOKUP(N396,POA!$A$2:$F$25,4,0)),"",VLOOKUP(N396,POA!$A$2:$F$25,4,0))</f>
        <v/>
      </c>
      <c r="P396" s="80" t="str">
        <f>IF(ISERROR(VLOOKUP(L396,POA!$A$2:$C$25,2,0)),"",VLOOKUP(L396,POA!$A$2:$C$25,2,0))</f>
        <v/>
      </c>
      <c r="Q396" s="90"/>
      <c r="R396" s="89" t="str">
        <f>IF(L396=0,"",IF(Q386&gt;=$R$9,"HABIL","NO HABIL"))</f>
        <v/>
      </c>
      <c r="S396" s="178"/>
      <c r="T396" s="89" t="str">
        <f t="shared" si="301"/>
        <v/>
      </c>
      <c r="U396" s="88" t="str">
        <f>IF(ISERROR(VLOOKUP(N396,POA!$A$2:$F$25,5,0)),"",VLOOKUP(N396,POA!$A$2:$F$25,5,0))</f>
        <v/>
      </c>
      <c r="V396" s="88"/>
      <c r="W396" s="89" t="str">
        <f t="shared" si="302"/>
        <v/>
      </c>
      <c r="X396" s="89"/>
      <c r="Y396" s="181">
        <f>IF(ISERROR(F396/$Z$9),"",F396/$Z$9)</f>
        <v>0</v>
      </c>
      <c r="Z396" s="147" t="str">
        <f t="shared" si="307"/>
        <v>MIPYME</v>
      </c>
      <c r="AA396" s="191"/>
      <c r="AB396" s="89" t="str">
        <f t="shared" si="303"/>
        <v/>
      </c>
      <c r="AC396" s="191"/>
      <c r="AD396" s="89" t="str">
        <f t="shared" si="304"/>
        <v/>
      </c>
      <c r="AE396" s="184"/>
    </row>
    <row r="397" spans="2:31" ht="18" customHeight="1" x14ac:dyDescent="0.15">
      <c r="B397" s="83">
        <v>36</v>
      </c>
      <c r="C397" s="84" t="s">
        <v>741</v>
      </c>
      <c r="D397" s="135">
        <v>1</v>
      </c>
      <c r="E397" s="85">
        <v>44479874640</v>
      </c>
      <c r="F397" s="85">
        <v>52666611337</v>
      </c>
      <c r="G397" s="85">
        <v>884869547</v>
      </c>
      <c r="H397" s="85">
        <v>9824900089</v>
      </c>
      <c r="I397" s="85">
        <v>42841711248</v>
      </c>
      <c r="J397" s="85">
        <v>2955776863</v>
      </c>
      <c r="K397" s="85">
        <v>9779745</v>
      </c>
      <c r="L397" s="78">
        <v>1</v>
      </c>
      <c r="M397" s="78">
        <f>IF(ISERROR(VLOOKUP(L397,POA!$A$2:$C$25,3,0)),"",VLOOKUP(L397,POA!$A$2:$C$25,3,0))</f>
        <v>3</v>
      </c>
      <c r="N397" s="138" t="s">
        <v>229</v>
      </c>
      <c r="O397" s="78">
        <f>+SUM(O398:O407)</f>
        <v>0</v>
      </c>
      <c r="P397" s="79">
        <f>IF(ISERROR(VLOOKUP(L397,POA!$A$2:$C$25,2,0)),"",VLOOKUP(L397,POA!$A$2:$C$25,2,0))</f>
        <v>4167150295</v>
      </c>
      <c r="Q397" s="85">
        <f>SUM(E397/G397)</f>
        <v>50.267154961769748</v>
      </c>
      <c r="R397" s="86" t="str">
        <f>IF(Q397=0,"",IF(Q397&gt;=$R$9,"HABIL","NO HABIL"))</f>
        <v>HABIL</v>
      </c>
      <c r="S397" s="176">
        <f>SUM(H397/F397)</f>
        <v>0.1865489318485484</v>
      </c>
      <c r="T397" s="86" t="str">
        <f>IF(S397=0,"",IF(S397&lt;=$T$9,"HABIL","NO HABIL"))</f>
        <v>HABIL</v>
      </c>
      <c r="U397" s="78">
        <f>+SUM(U398:U407)</f>
        <v>0</v>
      </c>
      <c r="V397" s="87">
        <f>SUM(J397/K397)</f>
        <v>302.23455345717093</v>
      </c>
      <c r="W397" s="86" t="str">
        <f>IF(V397=0,"",IF(V397&gt;=$W$9,"HABIL","NO HABIL"))</f>
        <v>HABIL</v>
      </c>
      <c r="X397" s="86" t="str">
        <f>IF(R397=0,"",IF(R397="NO HABIL","NO HABIL",IF(T397="NO HABIL","NO HABIL",IF(W397="NO HABIL","NO HABIL",IF(W397="NO HABIL","NO HABIL","HABIL")))))</f>
        <v>HABIL</v>
      </c>
      <c r="Y397" s="180"/>
      <c r="Z397" s="145"/>
      <c r="AA397" s="176">
        <f>SUM(J397/I397)</f>
        <v>6.8992969162453469E-2</v>
      </c>
      <c r="AB397" s="86" t="str">
        <f>IF(AA397=0,"",IF(AA397&gt;=$AB$9,"HABIL","NO HABIL"))</f>
        <v>HABIL</v>
      </c>
      <c r="AC397" s="176">
        <f>SUM(J397/F397)</f>
        <v>5.6122404460137935E-2</v>
      </c>
      <c r="AD397" s="86" t="str">
        <f>IF(AC397=0,"",IF(AC397&gt;=$AD$9,"HABIL","NO HABIL"))</f>
        <v>HABIL</v>
      </c>
      <c r="AE397" s="182" t="str">
        <f>IF(AB397=0,"",IF(AB397="NO HABIL","NO HABIL",IF(AD397="NO HABIL","NO HABIL",IF(AD397="NO HABIL","NO HABIL","HABIL"))))</f>
        <v>HABIL</v>
      </c>
    </row>
    <row r="398" spans="2:31" ht="18" customHeight="1" x14ac:dyDescent="0.15">
      <c r="B398" s="71">
        <f t="shared" ref="B398:B403" si="308">IF(C398="","",B397+0.1)</f>
        <v>36.1</v>
      </c>
      <c r="C398" s="267" t="s">
        <v>742</v>
      </c>
      <c r="D398" s="268">
        <v>0.7</v>
      </c>
      <c r="E398" s="269">
        <v>36823961392</v>
      </c>
      <c r="F398" s="269">
        <v>43959246089</v>
      </c>
      <c r="G398" s="269">
        <v>654939547</v>
      </c>
      <c r="H398" s="269">
        <v>9094970089</v>
      </c>
      <c r="I398" s="269">
        <v>34864276000</v>
      </c>
      <c r="J398" s="269">
        <v>932561402</v>
      </c>
      <c r="K398" s="269">
        <v>2609745</v>
      </c>
      <c r="L398" s="230"/>
      <c r="M398" s="230" t="str">
        <f>IF(ISERROR(VLOOKUP(L398,POA!$A$2:$C$25,3,0)),"",VLOOKUP(L398,POA!$A$2:$C$25,3,0))</f>
        <v/>
      </c>
      <c r="N398" s="73" t="s">
        <v>229</v>
      </c>
      <c r="O398" s="73" t="str">
        <f>IF(ISERROR(VLOOKUP(N398,POA!$A$2:$F$25,4,0)),"",VLOOKUP(N398,POA!$A$2:$F$25,4,0))</f>
        <v/>
      </c>
      <c r="P398" s="75" t="str">
        <f>IF(ISERROR(VLOOKUP(L398,POA!$A$2:$C$25,2,0)),"",VLOOKUP(L398,POA!$A$2:$C$25,2,0))</f>
        <v/>
      </c>
      <c r="Q398" s="82"/>
      <c r="R398" s="81" t="str">
        <f>IF(Q398=0,"",IF(Q397&gt;=$R$9,"HABIL","NO HABIL"))</f>
        <v/>
      </c>
      <c r="S398" s="177"/>
      <c r="T398" s="81" t="str">
        <f t="shared" ref="T398:T407" si="309">IF(S398=0,"",IF(S398&lt;=$T$9,"HABIL","NO HABIL"))</f>
        <v/>
      </c>
      <c r="U398" s="73" t="str">
        <f>IF(ISERROR(VLOOKUP(N398,POA!$A$2:$F$25,5,0)),"",VLOOKUP(N398,POA!$A$2:$F$25,5,0))</f>
        <v/>
      </c>
      <c r="V398" s="73"/>
      <c r="W398" s="81" t="str">
        <f t="shared" ref="W398:W407" si="310">IF(V398=0,"",IF(V398&gt;=$W$9,"HABIL","NO HABIL"))</f>
        <v/>
      </c>
      <c r="X398" s="81"/>
      <c r="Y398" s="179">
        <f>IF(ISERROR(F398/$Z$9),"",F398/$Z$9)</f>
        <v>77570.577181930479</v>
      </c>
      <c r="Z398" s="146" t="str">
        <f>+IF(Y398&lt;$Z$10,"MIPYME","NO CUMPLE")</f>
        <v>NO CUMPLE</v>
      </c>
      <c r="AA398" s="190"/>
      <c r="AB398" s="81" t="str">
        <f t="shared" ref="AB398:AB407" si="311">IF(AA398=0,"",IF(AA398&gt;=$AB$9,"HABIL","NO HABIL"))</f>
        <v/>
      </c>
      <c r="AC398" s="190"/>
      <c r="AD398" s="81" t="str">
        <f t="shared" ref="AD398:AD407" si="312">IF(AC398=0,"",IF(AC398&gt;=$AD$9,"HABIL","NO HABIL"))</f>
        <v/>
      </c>
      <c r="AE398" s="185"/>
    </row>
    <row r="399" spans="2:31" ht="18" customHeight="1" x14ac:dyDescent="0.15">
      <c r="B399" s="71">
        <f t="shared" si="308"/>
        <v>36.200000000000003</v>
      </c>
      <c r="C399" s="268" t="s">
        <v>743</v>
      </c>
      <c r="D399" s="268">
        <v>0.3</v>
      </c>
      <c r="E399" s="269">
        <v>7655913248</v>
      </c>
      <c r="F399" s="269">
        <v>8707365248</v>
      </c>
      <c r="G399" s="269">
        <v>229930000</v>
      </c>
      <c r="H399" s="269">
        <v>729930000</v>
      </c>
      <c r="I399" s="269">
        <v>7977435248</v>
      </c>
      <c r="J399" s="269">
        <v>2023215461</v>
      </c>
      <c r="K399" s="269">
        <v>7170000</v>
      </c>
      <c r="L399" s="228"/>
      <c r="M399" s="228" t="str">
        <f>IF(ISERROR(VLOOKUP(L399,POA!$A$2:$C$25,3,0)),"",VLOOKUP(L399,POA!$A$2:$C$25,3,0))</f>
        <v/>
      </c>
      <c r="N399" s="73" t="s">
        <v>229</v>
      </c>
      <c r="O399" s="73" t="str">
        <f>IF(ISERROR(VLOOKUP(N399,POA!$A$2:$F$25,4,0)),"",VLOOKUP(N399,POA!$A$2:$F$25,4,0))</f>
        <v/>
      </c>
      <c r="P399" s="75" t="str">
        <f>IF(ISERROR(VLOOKUP(L399,POA!$A$2:$C$25,2,0)),"",VLOOKUP(L399,POA!$A$2:$C$25,2,0))</f>
        <v/>
      </c>
      <c r="Q399" s="82"/>
      <c r="R399" s="81" t="str">
        <f>IF(Q399=0,"",IF(Q397&gt;=$R$9,"HABIL","NO HABIL"))</f>
        <v/>
      </c>
      <c r="S399" s="177"/>
      <c r="T399" s="81" t="str">
        <f t="shared" si="309"/>
        <v/>
      </c>
      <c r="U399" s="73" t="str">
        <f>IF(ISERROR(VLOOKUP(N399,POA!$A$2:$F$25,5,0)),"",VLOOKUP(N399,POA!$A$2:$F$25,5,0))</f>
        <v/>
      </c>
      <c r="V399" s="73"/>
      <c r="W399" s="81" t="str">
        <f t="shared" si="310"/>
        <v/>
      </c>
      <c r="X399" s="81"/>
      <c r="Y399" s="179">
        <f t="shared" ref="Y399:Y406" si="313">IF(ISERROR(F399/$Z$9),"",F399/$Z$9)</f>
        <v>15365.03484736192</v>
      </c>
      <c r="Z399" s="146" t="str">
        <f t="shared" ref="Z399:Z407" si="314">+IF(Y399&lt;$Z$10,"MIPYME","NO CUMPLE")</f>
        <v>MIPYME</v>
      </c>
      <c r="AA399" s="190"/>
      <c r="AB399" s="81" t="str">
        <f t="shared" si="311"/>
        <v/>
      </c>
      <c r="AC399" s="190"/>
      <c r="AD399" s="81" t="str">
        <f t="shared" si="312"/>
        <v/>
      </c>
      <c r="AE399" s="186"/>
    </row>
    <row r="400" spans="2:31" ht="18" customHeight="1" thickBot="1" x14ac:dyDescent="0.2">
      <c r="B400" s="71" t="str">
        <f t="shared" si="308"/>
        <v/>
      </c>
      <c r="C400" s="136"/>
      <c r="D400" s="136"/>
      <c r="E400" s="70"/>
      <c r="F400" s="70"/>
      <c r="G400" s="70"/>
      <c r="H400" s="70"/>
      <c r="I400" s="70">
        <f t="shared" ref="I400:I403" si="315">IF(ISERROR(F400-H400),"",F400-H400)</f>
        <v>0</v>
      </c>
      <c r="J400" s="70"/>
      <c r="K400" s="70"/>
      <c r="L400" s="228"/>
      <c r="M400" s="228" t="str">
        <f>IF(ISERROR(VLOOKUP(L400,POA!$A$2:$C$25,3,0)),"",VLOOKUP(L400,POA!$A$2:$C$25,3,0))</f>
        <v/>
      </c>
      <c r="N400" s="73"/>
      <c r="O400" s="73" t="str">
        <f>IF(ISERROR(VLOOKUP(N400,POA!$A$2:$F$25,4,0)),"",VLOOKUP(N400,POA!$A$2:$F$25,4,0))</f>
        <v/>
      </c>
      <c r="P400" s="75" t="str">
        <f>IF(ISERROR(VLOOKUP(L400,POA!$A$2:$C$25,2,0)),"",VLOOKUP(L400,POA!$A$2:$C$25,2,0))</f>
        <v/>
      </c>
      <c r="Q400" s="82"/>
      <c r="R400" s="81" t="str">
        <f>IF(Q400=0,"",IF(Q397&gt;=$R$9,"HABIL","NO HABIL"))</f>
        <v/>
      </c>
      <c r="S400" s="177"/>
      <c r="T400" s="81" t="str">
        <f t="shared" si="309"/>
        <v/>
      </c>
      <c r="U400" s="73" t="str">
        <f>IF(ISERROR(VLOOKUP(N400,POA!$A$2:$F$25,5,0)),"",VLOOKUP(N400,POA!$A$2:$F$25,5,0))</f>
        <v/>
      </c>
      <c r="V400" s="73"/>
      <c r="W400" s="81" t="str">
        <f t="shared" si="310"/>
        <v/>
      </c>
      <c r="X400" s="81"/>
      <c r="Y400" s="179">
        <f t="shared" si="313"/>
        <v>0</v>
      </c>
      <c r="Z400" s="146" t="str">
        <f t="shared" si="314"/>
        <v>MIPYME</v>
      </c>
      <c r="AA400" s="190"/>
      <c r="AB400" s="81" t="str">
        <f t="shared" si="311"/>
        <v/>
      </c>
      <c r="AC400" s="190"/>
      <c r="AD400" s="81" t="str">
        <f t="shared" si="312"/>
        <v/>
      </c>
      <c r="AE400" s="186"/>
    </row>
    <row r="401" spans="2:31" ht="18" hidden="1" customHeight="1" x14ac:dyDescent="0.15">
      <c r="B401" s="71" t="str">
        <f t="shared" si="308"/>
        <v/>
      </c>
      <c r="C401" s="136"/>
      <c r="D401" s="136"/>
      <c r="E401" s="70" t="str">
        <f>IF(ISERROR(VLOOKUP(C401,#REF!,2,0)),"",VLOOKUP(C401,#REF!,2,0))</f>
        <v/>
      </c>
      <c r="F401" s="70"/>
      <c r="G401" s="70" t="str">
        <f>IF(ISERROR(VLOOKUP(C401,#REF!,4,0)),"",VLOOKUP(C401,#REF!,4,0))</f>
        <v/>
      </c>
      <c r="H401" s="70"/>
      <c r="I401" s="70">
        <f t="shared" si="315"/>
        <v>0</v>
      </c>
      <c r="J401" s="70"/>
      <c r="K401" s="70"/>
      <c r="L401" s="228"/>
      <c r="M401" s="228" t="str">
        <f>IF(ISERROR(VLOOKUP(L401,POA!$A$2:$C$25,3,0)),"",VLOOKUP(L401,POA!$A$2:$C$25,3,0))</f>
        <v/>
      </c>
      <c r="N401" s="73"/>
      <c r="O401" s="73" t="str">
        <f>IF(ISERROR(VLOOKUP(N401,POA!$A$2:$F$25,4,0)),"",VLOOKUP(N401,POA!$A$2:$F$25,4,0))</f>
        <v/>
      </c>
      <c r="P401" s="75" t="str">
        <f>IF(ISERROR(VLOOKUP(L401,POA!$A$2:$C$25,2,0)),"",VLOOKUP(L401,POA!$A$2:$C$25,2,0))</f>
        <v/>
      </c>
      <c r="Q401" s="82"/>
      <c r="R401" s="81" t="str">
        <f>IF(L401=0,"",IF(Q397&gt;=$R$9,"HABIL","NO HABIL"))</f>
        <v/>
      </c>
      <c r="S401" s="177"/>
      <c r="T401" s="81" t="str">
        <f t="shared" si="309"/>
        <v/>
      </c>
      <c r="U401" s="73" t="str">
        <f>IF(ISERROR(VLOOKUP(N401,POA!$A$2:$F$25,5,0)),"",VLOOKUP(N401,POA!$A$2:$F$25,5,0))</f>
        <v/>
      </c>
      <c r="V401" s="73"/>
      <c r="W401" s="81" t="str">
        <f t="shared" si="310"/>
        <v/>
      </c>
      <c r="X401" s="81"/>
      <c r="Y401" s="179">
        <f t="shared" si="313"/>
        <v>0</v>
      </c>
      <c r="Z401" s="146" t="str">
        <f t="shared" si="314"/>
        <v>MIPYME</v>
      </c>
      <c r="AA401" s="190"/>
      <c r="AB401" s="81" t="str">
        <f t="shared" si="311"/>
        <v/>
      </c>
      <c r="AC401" s="190"/>
      <c r="AD401" s="81" t="str">
        <f t="shared" si="312"/>
        <v/>
      </c>
      <c r="AE401" s="186"/>
    </row>
    <row r="402" spans="2:31" ht="18" hidden="1" customHeight="1" x14ac:dyDescent="0.15">
      <c r="B402" s="71" t="str">
        <f t="shared" si="308"/>
        <v/>
      </c>
      <c r="C402" s="136"/>
      <c r="D402" s="136"/>
      <c r="E402" s="70" t="str">
        <f>IF(ISERROR(VLOOKUP(C402,#REF!,2,0)),"",VLOOKUP(C402,#REF!,2,0))</f>
        <v/>
      </c>
      <c r="F402" s="70"/>
      <c r="G402" s="70" t="str">
        <f>IF(ISERROR(VLOOKUP(C402,#REF!,4,0)),"",VLOOKUP(C402,#REF!,4,0))</f>
        <v/>
      </c>
      <c r="H402" s="70"/>
      <c r="I402" s="70">
        <f t="shared" si="315"/>
        <v>0</v>
      </c>
      <c r="J402" s="70"/>
      <c r="K402" s="70"/>
      <c r="L402" s="228"/>
      <c r="M402" s="228" t="str">
        <f>IF(ISERROR(VLOOKUP(L402,POA!$A$2:$C$25,3,0)),"",VLOOKUP(L402,POA!$A$2:$C$25,3,0))</f>
        <v/>
      </c>
      <c r="N402" s="73"/>
      <c r="O402" s="73" t="str">
        <f>IF(ISERROR(VLOOKUP(N402,POA!$A$2:$F$25,4,0)),"",VLOOKUP(N402,POA!$A$2:$F$25,4,0))</f>
        <v/>
      </c>
      <c r="P402" s="75" t="str">
        <f>IF(ISERROR(VLOOKUP(L402,POA!$A$2:$C$25,2,0)),"",VLOOKUP(L402,POA!$A$2:$C$25,2,0))</f>
        <v/>
      </c>
      <c r="Q402" s="82"/>
      <c r="R402" s="81" t="str">
        <f>IF(L402=0,"",IF(Q397&gt;=$R$9,"HABIL","NO HABIL"))</f>
        <v/>
      </c>
      <c r="S402" s="177"/>
      <c r="T402" s="81" t="str">
        <f t="shared" si="309"/>
        <v/>
      </c>
      <c r="U402" s="73" t="str">
        <f>IF(ISERROR(VLOOKUP(N402,POA!$A$2:$F$25,5,0)),"",VLOOKUP(N402,POA!$A$2:$F$25,5,0))</f>
        <v/>
      </c>
      <c r="V402" s="73"/>
      <c r="W402" s="81" t="str">
        <f t="shared" si="310"/>
        <v/>
      </c>
      <c r="X402" s="81"/>
      <c r="Y402" s="179">
        <f t="shared" si="313"/>
        <v>0</v>
      </c>
      <c r="Z402" s="146" t="str">
        <f t="shared" si="314"/>
        <v>MIPYME</v>
      </c>
      <c r="AA402" s="190"/>
      <c r="AB402" s="81" t="str">
        <f t="shared" si="311"/>
        <v/>
      </c>
      <c r="AC402" s="190"/>
      <c r="AD402" s="81" t="str">
        <f t="shared" si="312"/>
        <v/>
      </c>
      <c r="AE402" s="183"/>
    </row>
    <row r="403" spans="2:31" ht="18" hidden="1" customHeight="1" x14ac:dyDescent="0.15">
      <c r="B403" s="71" t="str">
        <f t="shared" si="308"/>
        <v/>
      </c>
      <c r="C403" s="136"/>
      <c r="D403" s="136"/>
      <c r="E403" s="70" t="str">
        <f>IF(ISERROR(VLOOKUP(C403,#REF!,2,0)),"",VLOOKUP(C403,#REF!,2,0))</f>
        <v/>
      </c>
      <c r="F403" s="70"/>
      <c r="G403" s="70" t="str">
        <f>IF(ISERROR(VLOOKUP(C403,#REF!,4,0)),"",VLOOKUP(C403,#REF!,4,0))</f>
        <v/>
      </c>
      <c r="H403" s="70"/>
      <c r="I403" s="70">
        <f t="shared" si="315"/>
        <v>0</v>
      </c>
      <c r="J403" s="70"/>
      <c r="K403" s="70"/>
      <c r="L403" s="228"/>
      <c r="M403" s="228" t="str">
        <f>IF(ISERROR(VLOOKUP(L403,POA!$A$2:$C$25,3,0)),"",VLOOKUP(L403,POA!$A$2:$C$25,3,0))</f>
        <v/>
      </c>
      <c r="N403" s="73"/>
      <c r="O403" s="73" t="str">
        <f>IF(ISERROR(VLOOKUP(N403,POA!$A$2:$F$25,4,0)),"",VLOOKUP(N403,POA!$A$2:$F$25,4,0))</f>
        <v/>
      </c>
      <c r="P403" s="75" t="str">
        <f>IF(ISERROR(VLOOKUP(L403,POA!$A$2:$C$25,2,0)),"",VLOOKUP(L403,POA!$A$2:$C$25,2,0))</f>
        <v/>
      </c>
      <c r="Q403" s="82"/>
      <c r="R403" s="81" t="str">
        <f>IF(L403=0,"",IF(Q397&gt;=$R$9,"HABIL","NO HABIL"))</f>
        <v/>
      </c>
      <c r="S403" s="177"/>
      <c r="T403" s="81" t="str">
        <f t="shared" si="309"/>
        <v/>
      </c>
      <c r="U403" s="73" t="str">
        <f>IF(ISERROR(VLOOKUP(N403,POA!$A$2:$F$25,5,0)),"",VLOOKUP(N403,POA!$A$2:$F$25,5,0))</f>
        <v/>
      </c>
      <c r="V403" s="73"/>
      <c r="W403" s="81" t="str">
        <f t="shared" si="310"/>
        <v/>
      </c>
      <c r="X403" s="81"/>
      <c r="Y403" s="179">
        <f t="shared" si="313"/>
        <v>0</v>
      </c>
      <c r="Z403" s="146" t="str">
        <f t="shared" si="314"/>
        <v>MIPYME</v>
      </c>
      <c r="AA403" s="190"/>
      <c r="AB403" s="81" t="str">
        <f t="shared" si="311"/>
        <v/>
      </c>
      <c r="AC403" s="190"/>
      <c r="AD403" s="81" t="str">
        <f t="shared" si="312"/>
        <v/>
      </c>
      <c r="AE403" s="186"/>
    </row>
    <row r="404" spans="2:31" ht="18" hidden="1" customHeight="1" x14ac:dyDescent="0.15">
      <c r="B404" s="71" t="str">
        <f>IF(C404="","",B403+0.1)</f>
        <v/>
      </c>
      <c r="C404" s="136"/>
      <c r="D404" s="136"/>
      <c r="E404" s="70" t="str">
        <f>IF(ISERROR(VLOOKUP(C404,#REF!,2,0)),"",VLOOKUP(C404,#REF!,2,0))</f>
        <v/>
      </c>
      <c r="F404" s="70"/>
      <c r="G404" s="70" t="str">
        <f>IF(ISERROR(VLOOKUP(C404,#REF!,4,0)),"",VLOOKUP(C404,#REF!,4,0))</f>
        <v/>
      </c>
      <c r="H404" s="70"/>
      <c r="I404" s="70">
        <f>IF(ISERROR(F404-H404),"",F404-H404)</f>
        <v>0</v>
      </c>
      <c r="J404" s="70"/>
      <c r="K404" s="70"/>
      <c r="L404" s="228"/>
      <c r="M404" s="228" t="str">
        <f>IF(ISERROR(VLOOKUP(L404,POA!$A$2:$C$25,3,0)),"",VLOOKUP(L404,POA!$A$2:$C$25,3,0))</f>
        <v/>
      </c>
      <c r="N404" s="73"/>
      <c r="O404" s="73" t="str">
        <f>IF(ISERROR(VLOOKUP(N404,POA!$A$2:$F$25,4,0)),"",VLOOKUP(N404,POA!$A$2:$F$25,4,0))</f>
        <v/>
      </c>
      <c r="P404" s="75" t="str">
        <f>IF(ISERROR(VLOOKUP(L404,POA!$A$2:$C$25,2,0)),"",VLOOKUP(L404,POA!$A$2:$C$25,2,0))</f>
        <v/>
      </c>
      <c r="Q404" s="82"/>
      <c r="R404" s="81" t="str">
        <f>IF(L404=0,"",IF(Q397&gt;=$R$9,"HABIL","NO HABIL"))</f>
        <v/>
      </c>
      <c r="S404" s="177"/>
      <c r="T404" s="81" t="str">
        <f t="shared" si="309"/>
        <v/>
      </c>
      <c r="U404" s="73" t="str">
        <f>IF(ISERROR(VLOOKUP(N404,POA!$A$2:$F$25,5,0)),"",VLOOKUP(N404,POA!$A$2:$F$25,5,0))</f>
        <v/>
      </c>
      <c r="V404" s="73"/>
      <c r="W404" s="81" t="str">
        <f t="shared" si="310"/>
        <v/>
      </c>
      <c r="X404" s="81"/>
      <c r="Y404" s="179">
        <f t="shared" si="313"/>
        <v>0</v>
      </c>
      <c r="Z404" s="146" t="str">
        <f t="shared" si="314"/>
        <v>MIPYME</v>
      </c>
      <c r="AA404" s="190"/>
      <c r="AB404" s="81" t="str">
        <f t="shared" si="311"/>
        <v/>
      </c>
      <c r="AC404" s="190"/>
      <c r="AD404" s="81" t="str">
        <f t="shared" si="312"/>
        <v/>
      </c>
      <c r="AE404" s="186"/>
    </row>
    <row r="405" spans="2:31" ht="18" hidden="1" customHeight="1" x14ac:dyDescent="0.15">
      <c r="B405" s="71" t="str">
        <f>IF(C405="","",B404+0.1)</f>
        <v/>
      </c>
      <c r="C405" s="136"/>
      <c r="D405" s="136"/>
      <c r="E405" s="70" t="str">
        <f>IF(ISERROR(VLOOKUP(C405,#REF!,2,0)),"",VLOOKUP(C405,#REF!,2,0))</f>
        <v/>
      </c>
      <c r="F405" s="70"/>
      <c r="G405" s="70" t="str">
        <f>IF(ISERROR(VLOOKUP(C405,#REF!,4,0)),"",VLOOKUP(C405,#REF!,4,0))</f>
        <v/>
      </c>
      <c r="H405" s="70"/>
      <c r="I405" s="70">
        <f>IF(ISERROR(F405-H405),"",F405-H405)</f>
        <v>0</v>
      </c>
      <c r="J405" s="70"/>
      <c r="K405" s="70"/>
      <c r="L405" s="228"/>
      <c r="M405" s="228" t="str">
        <f>IF(ISERROR(VLOOKUP(L405,POA!$A$2:$C$25,3,0)),"",VLOOKUP(L405,POA!$A$2:$C$25,3,0))</f>
        <v/>
      </c>
      <c r="N405" s="73"/>
      <c r="O405" s="73" t="str">
        <f>IF(ISERROR(VLOOKUP(N405,POA!$A$2:$F$25,4,0)),"",VLOOKUP(N405,POA!$A$2:$F$25,4,0))</f>
        <v/>
      </c>
      <c r="P405" s="75" t="str">
        <f>IF(ISERROR(VLOOKUP(L405,POA!$A$2:$C$25,2,0)),"",VLOOKUP(L405,POA!$A$2:$C$25,2,0))</f>
        <v/>
      </c>
      <c r="Q405" s="82"/>
      <c r="R405" s="81" t="str">
        <f>IF(L405=0,"",IF(Q397&gt;=$R$9,"HABIL","NO HABIL"))</f>
        <v/>
      </c>
      <c r="S405" s="177"/>
      <c r="T405" s="81" t="str">
        <f t="shared" si="309"/>
        <v/>
      </c>
      <c r="U405" s="73" t="str">
        <f>IF(ISERROR(VLOOKUP(N405,POA!$A$2:$F$25,5,0)),"",VLOOKUP(N405,POA!$A$2:$F$25,5,0))</f>
        <v/>
      </c>
      <c r="V405" s="73"/>
      <c r="W405" s="81" t="str">
        <f t="shared" si="310"/>
        <v/>
      </c>
      <c r="X405" s="81"/>
      <c r="Y405" s="179">
        <f t="shared" si="313"/>
        <v>0</v>
      </c>
      <c r="Z405" s="146" t="str">
        <f t="shared" si="314"/>
        <v>MIPYME</v>
      </c>
      <c r="AA405" s="190"/>
      <c r="AB405" s="81" t="str">
        <f t="shared" si="311"/>
        <v/>
      </c>
      <c r="AC405" s="190"/>
      <c r="AD405" s="81" t="str">
        <f t="shared" si="312"/>
        <v/>
      </c>
      <c r="AE405" s="183"/>
    </row>
    <row r="406" spans="2:31" ht="18" hidden="1" customHeight="1" x14ac:dyDescent="0.15">
      <c r="B406" s="71" t="str">
        <f>IF(C406="","",B405+0.1)</f>
        <v/>
      </c>
      <c r="C406" s="136"/>
      <c r="D406" s="136"/>
      <c r="E406" s="70" t="str">
        <f>IF(ISERROR(VLOOKUP(C406,#REF!,2,0)),"",VLOOKUP(C406,#REF!,2,0))</f>
        <v/>
      </c>
      <c r="F406" s="70"/>
      <c r="G406" s="70" t="str">
        <f>IF(ISERROR(VLOOKUP(C406,#REF!,4,0)),"",VLOOKUP(C406,#REF!,4,0))</f>
        <v/>
      </c>
      <c r="H406" s="70"/>
      <c r="I406" s="70">
        <f>IF(ISERROR(F406-H406),"",F406-H406)</f>
        <v>0</v>
      </c>
      <c r="J406" s="70"/>
      <c r="K406" s="70"/>
      <c r="L406" s="228"/>
      <c r="M406" s="228" t="str">
        <f>IF(ISERROR(VLOOKUP(L406,POA!$A$2:$C$25,3,0)),"",VLOOKUP(L406,POA!$A$2:$C$25,3,0))</f>
        <v/>
      </c>
      <c r="N406" s="73"/>
      <c r="O406" s="73" t="str">
        <f>IF(ISERROR(VLOOKUP(N406,POA!$A$2:$F$25,4,0)),"",VLOOKUP(N406,POA!$A$2:$F$25,4,0))</f>
        <v/>
      </c>
      <c r="P406" s="75" t="str">
        <f>IF(ISERROR(VLOOKUP(L406,POA!$A$2:$C$25,2,0)),"",VLOOKUP(L406,POA!$A$2:$C$25,2,0))</f>
        <v/>
      </c>
      <c r="Q406" s="82"/>
      <c r="R406" s="81" t="str">
        <f>IF(L406=0,"",IF(Q397&gt;=$R$9,"HABIL","NO HABIL"))</f>
        <v/>
      </c>
      <c r="S406" s="177"/>
      <c r="T406" s="81" t="str">
        <f t="shared" si="309"/>
        <v/>
      </c>
      <c r="U406" s="73" t="str">
        <f>IF(ISERROR(VLOOKUP(N406,POA!$A$2:$F$25,5,0)),"",VLOOKUP(N406,POA!$A$2:$F$25,5,0))</f>
        <v/>
      </c>
      <c r="V406" s="73"/>
      <c r="W406" s="81" t="str">
        <f t="shared" si="310"/>
        <v/>
      </c>
      <c r="X406" s="81"/>
      <c r="Y406" s="179">
        <f t="shared" si="313"/>
        <v>0</v>
      </c>
      <c r="Z406" s="146" t="str">
        <f t="shared" si="314"/>
        <v>MIPYME</v>
      </c>
      <c r="AA406" s="190"/>
      <c r="AB406" s="81" t="str">
        <f t="shared" si="311"/>
        <v/>
      </c>
      <c r="AC406" s="190"/>
      <c r="AD406" s="81" t="str">
        <f t="shared" si="312"/>
        <v/>
      </c>
      <c r="AE406" s="183"/>
    </row>
    <row r="407" spans="2:31" ht="18" hidden="1" customHeight="1" thickBot="1" x14ac:dyDescent="0.2">
      <c r="B407" s="111" t="str">
        <f>IF(C407="","",B406+0.1)</f>
        <v/>
      </c>
      <c r="C407" s="137"/>
      <c r="D407" s="137"/>
      <c r="E407" s="74" t="str">
        <f>IF(ISERROR(VLOOKUP(C407,#REF!,2,0)),"",VLOOKUP(C407,#REF!,2,0))</f>
        <v/>
      </c>
      <c r="F407" s="74"/>
      <c r="G407" s="74" t="str">
        <f>IF(ISERROR(VLOOKUP(C407,#REF!,4,0)),"",VLOOKUP(C407,#REF!,4,0))</f>
        <v/>
      </c>
      <c r="H407" s="74"/>
      <c r="I407" s="74">
        <f>IF(ISERROR(F407-H407),"",F407-H407)</f>
        <v>0</v>
      </c>
      <c r="J407" s="74"/>
      <c r="K407" s="74"/>
      <c r="L407" s="229"/>
      <c r="M407" s="229" t="str">
        <f>IF(ISERROR(VLOOKUP(L407,POA!$A$2:$C$25,3,0)),"",VLOOKUP(L407,POA!$A$2:$C$25,3,0))</f>
        <v/>
      </c>
      <c r="N407" s="88"/>
      <c r="O407" s="88" t="str">
        <f>IF(ISERROR(VLOOKUP(N407,POA!$A$2:$F$25,4,0)),"",VLOOKUP(N407,POA!$A$2:$F$25,4,0))</f>
        <v/>
      </c>
      <c r="P407" s="80" t="str">
        <f>IF(ISERROR(VLOOKUP(L407,POA!$A$2:$C$25,2,0)),"",VLOOKUP(L407,POA!$A$2:$C$25,2,0))</f>
        <v/>
      </c>
      <c r="Q407" s="90"/>
      <c r="R407" s="89" t="str">
        <f>IF(L407=0,"",IF(Q397&gt;=$R$9,"HABIL","NO HABIL"))</f>
        <v/>
      </c>
      <c r="S407" s="178"/>
      <c r="T407" s="89" t="str">
        <f t="shared" si="309"/>
        <v/>
      </c>
      <c r="U407" s="88" t="str">
        <f>IF(ISERROR(VLOOKUP(N407,POA!$A$2:$F$25,5,0)),"",VLOOKUP(N407,POA!$A$2:$F$25,5,0))</f>
        <v/>
      </c>
      <c r="V407" s="88"/>
      <c r="W407" s="89" t="str">
        <f t="shared" si="310"/>
        <v/>
      </c>
      <c r="X407" s="89"/>
      <c r="Y407" s="181">
        <f>IF(ISERROR(F407/$Z$9),"",F407/$Z$9)</f>
        <v>0</v>
      </c>
      <c r="Z407" s="147" t="str">
        <f t="shared" si="314"/>
        <v>MIPYME</v>
      </c>
      <c r="AA407" s="191"/>
      <c r="AB407" s="89" t="str">
        <f t="shared" si="311"/>
        <v/>
      </c>
      <c r="AC407" s="191"/>
      <c r="AD407" s="89" t="str">
        <f t="shared" si="312"/>
        <v/>
      </c>
      <c r="AE407" s="184"/>
    </row>
    <row r="408" spans="2:31" ht="18" customHeight="1" x14ac:dyDescent="0.15">
      <c r="B408" s="83">
        <v>37</v>
      </c>
      <c r="C408" s="84" t="s">
        <v>746</v>
      </c>
      <c r="D408" s="135">
        <f>IF(SUM(D409:D418)=0,"",SUM(D409:D418))</f>
        <v>1</v>
      </c>
      <c r="E408" s="85">
        <f>SUM(E409:E418)</f>
        <v>26938610918</v>
      </c>
      <c r="F408" s="85">
        <f>SUM(F409:F418)</f>
        <v>31132634056</v>
      </c>
      <c r="G408" s="85">
        <f>SUM(G409:G418)</f>
        <v>17693256801</v>
      </c>
      <c r="H408" s="85">
        <f>SUM(H409:H418)</f>
        <v>23967076468</v>
      </c>
      <c r="I408" s="85">
        <f>+F408-H408</f>
        <v>7165557588</v>
      </c>
      <c r="J408" s="85">
        <f>SUM(J409:J418)</f>
        <v>2377899171</v>
      </c>
      <c r="K408" s="85">
        <f>SUM(K409:K418)</f>
        <v>167107289</v>
      </c>
      <c r="L408" s="78">
        <v>1</v>
      </c>
      <c r="M408" s="78">
        <f>IF(ISERROR(VLOOKUP(L408,POA!$A$2:$C$25,3,0)),"",VLOOKUP(L408,POA!$A$2:$C$25,3,0))</f>
        <v>3</v>
      </c>
      <c r="N408" s="138" t="s">
        <v>229</v>
      </c>
      <c r="O408" s="78">
        <f>+SUM(O409:O418)</f>
        <v>0</v>
      </c>
      <c r="P408" s="79">
        <f>IF(ISERROR(VLOOKUP(L408,POA!$A$2:$C$25,2,0)),"",VLOOKUP(L408,POA!$A$2:$C$25,2,0))</f>
        <v>4167150295</v>
      </c>
      <c r="Q408" s="85">
        <f>SUM(E408/G408)</f>
        <v>1.5225354620115763</v>
      </c>
      <c r="R408" s="86" t="str">
        <f>IF(Q408=0,"",IF(Q408&gt;=$R$9,"HABIL","NO HABIL"))</f>
        <v>HABIL</v>
      </c>
      <c r="S408" s="176">
        <f>SUM(H408/F408)</f>
        <v>0.7698377344136409</v>
      </c>
      <c r="T408" s="280" t="str">
        <f>IF(S408=0,"",IF(S408&lt;=$T$9,"HABIL","NO HABIL"))</f>
        <v>NO HABIL</v>
      </c>
      <c r="U408" s="78">
        <f>+SUM(U409:U418)</f>
        <v>0</v>
      </c>
      <c r="V408" s="87">
        <f>SUM(J408/K408)</f>
        <v>14.229775285265983</v>
      </c>
      <c r="W408" s="86" t="str">
        <f>IF(V408=0,"",IF(V408&gt;=$W$9,"HABIL","NO HABIL"))</f>
        <v>HABIL</v>
      </c>
      <c r="X408" s="280" t="str">
        <f>IF(R408=0,"",IF(R408="NO HABIL","NO HABIL",IF(T408="NO HABIL","NO HABIL",IF(W408="NO HABIL","NO HABIL",IF(W408="NO HABIL","NO HABIL","HABIL")))))</f>
        <v>NO HABIL</v>
      </c>
      <c r="Y408" s="180"/>
      <c r="Z408" s="145"/>
      <c r="AA408" s="176">
        <f>SUM(J408/I408)</f>
        <v>0.33185124001825272</v>
      </c>
      <c r="AB408" s="86" t="str">
        <f>IF(AA408=0,"",IF(AA408&gt;=$AB$9,"HABIL","NO HABIL"))</f>
        <v>HABIL</v>
      </c>
      <c r="AC408" s="176">
        <f>SUM(J408/F408)</f>
        <v>7.6379633240243675E-2</v>
      </c>
      <c r="AD408" s="86" t="str">
        <f>IF(AC408=0,"",IF(AC408&gt;=$AD$9,"HABIL","NO HABIL"))</f>
        <v>HABIL</v>
      </c>
      <c r="AE408" s="182" t="str">
        <f>IF(AB408=0,"",IF(AB408="NO HABIL","NO HABIL",IF(AD408="NO HABIL","NO HABIL",IF(AD408="NO HABIL","NO HABIL","HABIL"))))</f>
        <v>HABIL</v>
      </c>
    </row>
    <row r="409" spans="2:31" ht="18" customHeight="1" x14ac:dyDescent="0.15">
      <c r="B409" s="71">
        <f t="shared" ref="B409:B414" si="316">IF(C409="","",B408+0.1)</f>
        <v>37.1</v>
      </c>
      <c r="C409" s="267" t="s">
        <v>744</v>
      </c>
      <c r="D409" s="268">
        <v>0.8</v>
      </c>
      <c r="E409" s="269">
        <v>11878764442</v>
      </c>
      <c r="F409" s="269">
        <v>16034573648</v>
      </c>
      <c r="G409" s="269">
        <v>3616916990</v>
      </c>
      <c r="H409" s="269">
        <v>9251988459</v>
      </c>
      <c r="I409" s="269">
        <v>6782585189</v>
      </c>
      <c r="J409" s="269">
        <v>1756271958</v>
      </c>
      <c r="K409" s="269">
        <v>167089932</v>
      </c>
      <c r="L409" s="230"/>
      <c r="M409" s="230" t="str">
        <f>IF(ISERROR(VLOOKUP(L409,POA!$A$2:$C$25,3,0)),"",VLOOKUP(L409,POA!$A$2:$C$25,3,0))</f>
        <v/>
      </c>
      <c r="N409" s="73" t="s">
        <v>229</v>
      </c>
      <c r="O409" s="73" t="str">
        <f>IF(ISERROR(VLOOKUP(N409,POA!$A$2:$F$25,4,0)),"",VLOOKUP(N409,POA!$A$2:$F$25,4,0))</f>
        <v/>
      </c>
      <c r="P409" s="75" t="str">
        <f>IF(ISERROR(VLOOKUP(L409,POA!$A$2:$C$25,2,0)),"",VLOOKUP(L409,POA!$A$2:$C$25,2,0))</f>
        <v/>
      </c>
      <c r="Q409" s="82"/>
      <c r="R409" s="81" t="str">
        <f>IF(Q409=0,"",IF(Q408&gt;=$R$9,"HABIL","NO HABIL"))</f>
        <v/>
      </c>
      <c r="S409" s="177"/>
      <c r="T409" s="81" t="str">
        <f t="shared" ref="T409:T418" si="317">IF(S409=0,"",IF(S409&lt;=$T$9,"HABIL","NO HABIL"))</f>
        <v/>
      </c>
      <c r="U409" s="73" t="str">
        <f>IF(ISERROR(VLOOKUP(N409,POA!$A$2:$F$25,5,0)),"",VLOOKUP(N409,POA!$A$2:$F$25,5,0))</f>
        <v/>
      </c>
      <c r="V409" s="73"/>
      <c r="W409" s="81" t="str">
        <f t="shared" ref="W409:W418" si="318">IF(V409=0,"",IF(V409&gt;=$W$9,"HABIL","NO HABIL"))</f>
        <v/>
      </c>
      <c r="X409" s="81"/>
      <c r="Y409" s="179">
        <f>IF(ISERROR(F409/$Z$9),"",F409/$Z$9)</f>
        <v>28294.642046938414</v>
      </c>
      <c r="Z409" s="146" t="str">
        <f>+IF(Y409&lt;$Z$10,"MIPYME","NO CUMPLE")</f>
        <v>MIPYME</v>
      </c>
      <c r="AA409" s="190"/>
      <c r="AB409" s="81" t="str">
        <f t="shared" ref="AB409:AB418" si="319">IF(AA409=0,"",IF(AA409&gt;=$AB$9,"HABIL","NO HABIL"))</f>
        <v/>
      </c>
      <c r="AC409" s="190"/>
      <c r="AD409" s="81" t="str">
        <f t="shared" ref="AD409:AD418" si="320">IF(AC409=0,"",IF(AC409&gt;=$AD$9,"HABIL","NO HABIL"))</f>
        <v/>
      </c>
      <c r="AE409" s="185"/>
    </row>
    <row r="410" spans="2:31" ht="18" customHeight="1" x14ac:dyDescent="0.15">
      <c r="B410" s="71">
        <f t="shared" si="316"/>
        <v>37.200000000000003</v>
      </c>
      <c r="C410" s="268" t="s">
        <v>745</v>
      </c>
      <c r="D410" s="268">
        <v>0.2</v>
      </c>
      <c r="E410" s="269">
        <v>15059846476</v>
      </c>
      <c r="F410" s="269">
        <v>15098060408</v>
      </c>
      <c r="G410" s="269">
        <v>14076339811</v>
      </c>
      <c r="H410" s="269">
        <v>14715088009</v>
      </c>
      <c r="I410" s="269">
        <v>382972399</v>
      </c>
      <c r="J410" s="269">
        <v>621627213</v>
      </c>
      <c r="K410" s="269">
        <v>17357</v>
      </c>
      <c r="L410" s="228"/>
      <c r="M410" s="228" t="str">
        <f>IF(ISERROR(VLOOKUP(L410,POA!$A$2:$C$25,3,0)),"",VLOOKUP(L410,POA!$A$2:$C$25,3,0))</f>
        <v/>
      </c>
      <c r="N410" s="73" t="s">
        <v>229</v>
      </c>
      <c r="O410" s="73" t="str">
        <f>IF(ISERROR(VLOOKUP(N410,POA!$A$2:$F$25,4,0)),"",VLOOKUP(N410,POA!$A$2:$F$25,4,0))</f>
        <v/>
      </c>
      <c r="P410" s="75" t="str">
        <f>IF(ISERROR(VLOOKUP(L410,POA!$A$2:$C$25,2,0)),"",VLOOKUP(L410,POA!$A$2:$C$25,2,0))</f>
        <v/>
      </c>
      <c r="Q410" s="82"/>
      <c r="R410" s="81" t="str">
        <f>IF(Q410=0,"",IF(Q408&gt;=$R$9,"HABIL","NO HABIL"))</f>
        <v/>
      </c>
      <c r="S410" s="177"/>
      <c r="T410" s="81" t="str">
        <f t="shared" si="317"/>
        <v/>
      </c>
      <c r="U410" s="73" t="str">
        <f>IF(ISERROR(VLOOKUP(N410,POA!$A$2:$F$25,5,0)),"",VLOOKUP(N410,POA!$A$2:$F$25,5,0))</f>
        <v/>
      </c>
      <c r="V410" s="73"/>
      <c r="W410" s="81" t="str">
        <f t="shared" si="318"/>
        <v/>
      </c>
      <c r="X410" s="81"/>
      <c r="Y410" s="179">
        <f t="shared" ref="Y410:Y417" si="321">IF(ISERROR(F410/$Z$9),"",F410/$Z$9)</f>
        <v>26642.068833598023</v>
      </c>
      <c r="Z410" s="146" t="str">
        <f t="shared" ref="Z410:Z418" si="322">+IF(Y410&lt;$Z$10,"MIPYME","NO CUMPLE")</f>
        <v>MIPYME</v>
      </c>
      <c r="AA410" s="190"/>
      <c r="AB410" s="81" t="str">
        <f t="shared" si="319"/>
        <v/>
      </c>
      <c r="AC410" s="190"/>
      <c r="AD410" s="81" t="str">
        <f t="shared" si="320"/>
        <v/>
      </c>
      <c r="AE410" s="186"/>
    </row>
    <row r="411" spans="2:31" ht="18" customHeight="1" thickBot="1" x14ac:dyDescent="0.2">
      <c r="B411" s="71" t="str">
        <f t="shared" si="316"/>
        <v/>
      </c>
      <c r="C411" s="136"/>
      <c r="D411" s="136"/>
      <c r="E411" s="70"/>
      <c r="F411" s="70"/>
      <c r="G411" s="70"/>
      <c r="H411" s="70"/>
      <c r="I411" s="70">
        <f t="shared" ref="I411:I414" si="323">IF(ISERROR(F411-H411),"",F411-H411)</f>
        <v>0</v>
      </c>
      <c r="J411" s="70"/>
      <c r="K411" s="70"/>
      <c r="L411" s="228"/>
      <c r="M411" s="228" t="str">
        <f>IF(ISERROR(VLOOKUP(L411,POA!$A$2:$C$25,3,0)),"",VLOOKUP(L411,POA!$A$2:$C$25,3,0))</f>
        <v/>
      </c>
      <c r="N411" s="73"/>
      <c r="O411" s="73" t="str">
        <f>IF(ISERROR(VLOOKUP(N411,POA!$A$2:$F$25,4,0)),"",VLOOKUP(N411,POA!$A$2:$F$25,4,0))</f>
        <v/>
      </c>
      <c r="P411" s="75" t="str">
        <f>IF(ISERROR(VLOOKUP(L411,POA!$A$2:$C$25,2,0)),"",VLOOKUP(L411,POA!$A$2:$C$25,2,0))</f>
        <v/>
      </c>
      <c r="Q411" s="82"/>
      <c r="R411" s="81" t="str">
        <f>IF(Q411=0,"",IF(Q408&gt;=$R$9,"HABIL","NO HABIL"))</f>
        <v/>
      </c>
      <c r="S411" s="177"/>
      <c r="T411" s="81" t="str">
        <f t="shared" si="317"/>
        <v/>
      </c>
      <c r="U411" s="73" t="str">
        <f>IF(ISERROR(VLOOKUP(N411,POA!$A$2:$F$25,5,0)),"",VLOOKUP(N411,POA!$A$2:$F$25,5,0))</f>
        <v/>
      </c>
      <c r="V411" s="73"/>
      <c r="W411" s="81" t="str">
        <f t="shared" si="318"/>
        <v/>
      </c>
      <c r="X411" s="81"/>
      <c r="Y411" s="179">
        <f t="shared" si="321"/>
        <v>0</v>
      </c>
      <c r="Z411" s="146" t="str">
        <f t="shared" si="322"/>
        <v>MIPYME</v>
      </c>
      <c r="AA411" s="190"/>
      <c r="AB411" s="81" t="str">
        <f t="shared" si="319"/>
        <v/>
      </c>
      <c r="AC411" s="190"/>
      <c r="AD411" s="81" t="str">
        <f t="shared" si="320"/>
        <v/>
      </c>
      <c r="AE411" s="186"/>
    </row>
    <row r="412" spans="2:31" ht="18" hidden="1" customHeight="1" x14ac:dyDescent="0.15">
      <c r="B412" s="71" t="str">
        <f t="shared" si="316"/>
        <v/>
      </c>
      <c r="C412" s="136"/>
      <c r="D412" s="136"/>
      <c r="E412" s="70" t="str">
        <f>IF(ISERROR(VLOOKUP(C412,#REF!,2,0)),"",VLOOKUP(C412,#REF!,2,0))</f>
        <v/>
      </c>
      <c r="F412" s="70"/>
      <c r="G412" s="70" t="str">
        <f>IF(ISERROR(VLOOKUP(C412,#REF!,4,0)),"",VLOOKUP(C412,#REF!,4,0))</f>
        <v/>
      </c>
      <c r="H412" s="70"/>
      <c r="I412" s="70">
        <f t="shared" si="323"/>
        <v>0</v>
      </c>
      <c r="J412" s="70"/>
      <c r="K412" s="70"/>
      <c r="L412" s="228"/>
      <c r="M412" s="228" t="str">
        <f>IF(ISERROR(VLOOKUP(L412,POA!$A$2:$C$25,3,0)),"",VLOOKUP(L412,POA!$A$2:$C$25,3,0))</f>
        <v/>
      </c>
      <c r="N412" s="73"/>
      <c r="O412" s="73" t="str">
        <f>IF(ISERROR(VLOOKUP(N412,POA!$A$2:$F$25,4,0)),"",VLOOKUP(N412,POA!$A$2:$F$25,4,0))</f>
        <v/>
      </c>
      <c r="P412" s="75" t="str">
        <f>IF(ISERROR(VLOOKUP(L412,POA!$A$2:$C$25,2,0)),"",VLOOKUP(L412,POA!$A$2:$C$25,2,0))</f>
        <v/>
      </c>
      <c r="Q412" s="82"/>
      <c r="R412" s="81" t="str">
        <f>IF(L412=0,"",IF(Q408&gt;=$R$9,"HABIL","NO HABIL"))</f>
        <v/>
      </c>
      <c r="S412" s="177"/>
      <c r="T412" s="81" t="str">
        <f t="shared" si="317"/>
        <v/>
      </c>
      <c r="U412" s="73" t="str">
        <f>IF(ISERROR(VLOOKUP(N412,POA!$A$2:$F$25,5,0)),"",VLOOKUP(N412,POA!$A$2:$F$25,5,0))</f>
        <v/>
      </c>
      <c r="V412" s="73"/>
      <c r="W412" s="81" t="str">
        <f t="shared" si="318"/>
        <v/>
      </c>
      <c r="X412" s="81"/>
      <c r="Y412" s="179">
        <f t="shared" si="321"/>
        <v>0</v>
      </c>
      <c r="Z412" s="146" t="str">
        <f t="shared" si="322"/>
        <v>MIPYME</v>
      </c>
      <c r="AA412" s="190"/>
      <c r="AB412" s="81" t="str">
        <f t="shared" si="319"/>
        <v/>
      </c>
      <c r="AC412" s="190"/>
      <c r="AD412" s="81" t="str">
        <f t="shared" si="320"/>
        <v/>
      </c>
      <c r="AE412" s="186"/>
    </row>
    <row r="413" spans="2:31" ht="18" hidden="1" customHeight="1" x14ac:dyDescent="0.15">
      <c r="B413" s="71" t="str">
        <f t="shared" si="316"/>
        <v/>
      </c>
      <c r="C413" s="136"/>
      <c r="D413" s="136"/>
      <c r="E413" s="70" t="str">
        <f>IF(ISERROR(VLOOKUP(C413,#REF!,2,0)),"",VLOOKUP(C413,#REF!,2,0))</f>
        <v/>
      </c>
      <c r="F413" s="70"/>
      <c r="G413" s="70" t="str">
        <f>IF(ISERROR(VLOOKUP(C413,#REF!,4,0)),"",VLOOKUP(C413,#REF!,4,0))</f>
        <v/>
      </c>
      <c r="H413" s="70"/>
      <c r="I413" s="70">
        <f t="shared" si="323"/>
        <v>0</v>
      </c>
      <c r="J413" s="70"/>
      <c r="K413" s="70"/>
      <c r="L413" s="228"/>
      <c r="M413" s="228" t="str">
        <f>IF(ISERROR(VLOOKUP(L413,POA!$A$2:$C$25,3,0)),"",VLOOKUP(L413,POA!$A$2:$C$25,3,0))</f>
        <v/>
      </c>
      <c r="N413" s="73"/>
      <c r="O413" s="73" t="str">
        <f>IF(ISERROR(VLOOKUP(N413,POA!$A$2:$F$25,4,0)),"",VLOOKUP(N413,POA!$A$2:$F$25,4,0))</f>
        <v/>
      </c>
      <c r="P413" s="75" t="str">
        <f>IF(ISERROR(VLOOKUP(L413,POA!$A$2:$C$25,2,0)),"",VLOOKUP(L413,POA!$A$2:$C$25,2,0))</f>
        <v/>
      </c>
      <c r="Q413" s="82"/>
      <c r="R413" s="81" t="str">
        <f>IF(L413=0,"",IF(Q408&gt;=$R$9,"HABIL","NO HABIL"))</f>
        <v/>
      </c>
      <c r="S413" s="177"/>
      <c r="T413" s="81" t="str">
        <f t="shared" si="317"/>
        <v/>
      </c>
      <c r="U413" s="73" t="str">
        <f>IF(ISERROR(VLOOKUP(N413,POA!$A$2:$F$25,5,0)),"",VLOOKUP(N413,POA!$A$2:$F$25,5,0))</f>
        <v/>
      </c>
      <c r="V413" s="73"/>
      <c r="W413" s="81" t="str">
        <f t="shared" si="318"/>
        <v/>
      </c>
      <c r="X413" s="81"/>
      <c r="Y413" s="179">
        <f t="shared" si="321"/>
        <v>0</v>
      </c>
      <c r="Z413" s="146" t="str">
        <f t="shared" si="322"/>
        <v>MIPYME</v>
      </c>
      <c r="AA413" s="190"/>
      <c r="AB413" s="81" t="str">
        <f t="shared" si="319"/>
        <v/>
      </c>
      <c r="AC413" s="190"/>
      <c r="AD413" s="81" t="str">
        <f t="shared" si="320"/>
        <v/>
      </c>
      <c r="AE413" s="183"/>
    </row>
    <row r="414" spans="2:31" ht="18" hidden="1" customHeight="1" x14ac:dyDescent="0.15">
      <c r="B414" s="71" t="str">
        <f t="shared" si="316"/>
        <v/>
      </c>
      <c r="C414" s="136"/>
      <c r="D414" s="136"/>
      <c r="E414" s="70" t="str">
        <f>IF(ISERROR(VLOOKUP(C414,#REF!,2,0)),"",VLOOKUP(C414,#REF!,2,0))</f>
        <v/>
      </c>
      <c r="F414" s="70"/>
      <c r="G414" s="70" t="str">
        <f>IF(ISERROR(VLOOKUP(C414,#REF!,4,0)),"",VLOOKUP(C414,#REF!,4,0))</f>
        <v/>
      </c>
      <c r="H414" s="70"/>
      <c r="I414" s="70">
        <f t="shared" si="323"/>
        <v>0</v>
      </c>
      <c r="J414" s="70"/>
      <c r="K414" s="70"/>
      <c r="L414" s="228"/>
      <c r="M414" s="228" t="str">
        <f>IF(ISERROR(VLOOKUP(L414,POA!$A$2:$C$25,3,0)),"",VLOOKUP(L414,POA!$A$2:$C$25,3,0))</f>
        <v/>
      </c>
      <c r="N414" s="73"/>
      <c r="O414" s="73" t="str">
        <f>IF(ISERROR(VLOOKUP(N414,POA!$A$2:$F$25,4,0)),"",VLOOKUP(N414,POA!$A$2:$F$25,4,0))</f>
        <v/>
      </c>
      <c r="P414" s="75" t="str">
        <f>IF(ISERROR(VLOOKUP(L414,POA!$A$2:$C$25,2,0)),"",VLOOKUP(L414,POA!$A$2:$C$25,2,0))</f>
        <v/>
      </c>
      <c r="Q414" s="82"/>
      <c r="R414" s="81" t="str">
        <f>IF(L414=0,"",IF(Q408&gt;=$R$9,"HABIL","NO HABIL"))</f>
        <v/>
      </c>
      <c r="S414" s="177"/>
      <c r="T414" s="81" t="str">
        <f t="shared" si="317"/>
        <v/>
      </c>
      <c r="U414" s="73" t="str">
        <f>IF(ISERROR(VLOOKUP(N414,POA!$A$2:$F$25,5,0)),"",VLOOKUP(N414,POA!$A$2:$F$25,5,0))</f>
        <v/>
      </c>
      <c r="V414" s="73"/>
      <c r="W414" s="81" t="str">
        <f t="shared" si="318"/>
        <v/>
      </c>
      <c r="X414" s="81"/>
      <c r="Y414" s="179">
        <f t="shared" si="321"/>
        <v>0</v>
      </c>
      <c r="Z414" s="146" t="str">
        <f t="shared" si="322"/>
        <v>MIPYME</v>
      </c>
      <c r="AA414" s="190"/>
      <c r="AB414" s="81" t="str">
        <f t="shared" si="319"/>
        <v/>
      </c>
      <c r="AC414" s="190"/>
      <c r="AD414" s="81" t="str">
        <f t="shared" si="320"/>
        <v/>
      </c>
      <c r="AE414" s="186"/>
    </row>
    <row r="415" spans="2:31" ht="18" hidden="1" customHeight="1" x14ac:dyDescent="0.15">
      <c r="B415" s="71" t="str">
        <f>IF(C415="","",B414+0.1)</f>
        <v/>
      </c>
      <c r="C415" s="136"/>
      <c r="D415" s="136"/>
      <c r="E415" s="70" t="str">
        <f>IF(ISERROR(VLOOKUP(C415,#REF!,2,0)),"",VLOOKUP(C415,#REF!,2,0))</f>
        <v/>
      </c>
      <c r="F415" s="70"/>
      <c r="G415" s="70" t="str">
        <f>IF(ISERROR(VLOOKUP(C415,#REF!,4,0)),"",VLOOKUP(C415,#REF!,4,0))</f>
        <v/>
      </c>
      <c r="H415" s="70"/>
      <c r="I415" s="70">
        <f>IF(ISERROR(F415-H415),"",F415-H415)</f>
        <v>0</v>
      </c>
      <c r="J415" s="70"/>
      <c r="K415" s="70"/>
      <c r="L415" s="228"/>
      <c r="M415" s="228" t="str">
        <f>IF(ISERROR(VLOOKUP(L415,POA!$A$2:$C$25,3,0)),"",VLOOKUP(L415,POA!$A$2:$C$25,3,0))</f>
        <v/>
      </c>
      <c r="N415" s="73"/>
      <c r="O415" s="73" t="str">
        <f>IF(ISERROR(VLOOKUP(N415,POA!$A$2:$F$25,4,0)),"",VLOOKUP(N415,POA!$A$2:$F$25,4,0))</f>
        <v/>
      </c>
      <c r="P415" s="75" t="str">
        <f>IF(ISERROR(VLOOKUP(L415,POA!$A$2:$C$25,2,0)),"",VLOOKUP(L415,POA!$A$2:$C$25,2,0))</f>
        <v/>
      </c>
      <c r="Q415" s="82"/>
      <c r="R415" s="81" t="str">
        <f>IF(L415=0,"",IF(Q408&gt;=$R$9,"HABIL","NO HABIL"))</f>
        <v/>
      </c>
      <c r="S415" s="177"/>
      <c r="T415" s="81" t="str">
        <f t="shared" si="317"/>
        <v/>
      </c>
      <c r="U415" s="73" t="str">
        <f>IF(ISERROR(VLOOKUP(N415,POA!$A$2:$F$25,5,0)),"",VLOOKUP(N415,POA!$A$2:$F$25,5,0))</f>
        <v/>
      </c>
      <c r="V415" s="73"/>
      <c r="W415" s="81" t="str">
        <f t="shared" si="318"/>
        <v/>
      </c>
      <c r="X415" s="81"/>
      <c r="Y415" s="179">
        <f t="shared" si="321"/>
        <v>0</v>
      </c>
      <c r="Z415" s="146" t="str">
        <f t="shared" si="322"/>
        <v>MIPYME</v>
      </c>
      <c r="AA415" s="190"/>
      <c r="AB415" s="81" t="str">
        <f t="shared" si="319"/>
        <v/>
      </c>
      <c r="AC415" s="190"/>
      <c r="AD415" s="81" t="str">
        <f t="shared" si="320"/>
        <v/>
      </c>
      <c r="AE415" s="186"/>
    </row>
    <row r="416" spans="2:31" ht="18" hidden="1" customHeight="1" x14ac:dyDescent="0.15">
      <c r="B416" s="71" t="str">
        <f>IF(C416="","",B415+0.1)</f>
        <v/>
      </c>
      <c r="C416" s="136"/>
      <c r="D416" s="136"/>
      <c r="E416" s="70" t="str">
        <f>IF(ISERROR(VLOOKUP(C416,#REF!,2,0)),"",VLOOKUP(C416,#REF!,2,0))</f>
        <v/>
      </c>
      <c r="F416" s="70"/>
      <c r="G416" s="70" t="str">
        <f>IF(ISERROR(VLOOKUP(C416,#REF!,4,0)),"",VLOOKUP(C416,#REF!,4,0))</f>
        <v/>
      </c>
      <c r="H416" s="70"/>
      <c r="I416" s="70">
        <f>IF(ISERROR(F416-H416),"",F416-H416)</f>
        <v>0</v>
      </c>
      <c r="J416" s="70"/>
      <c r="K416" s="70"/>
      <c r="L416" s="228"/>
      <c r="M416" s="228" t="str">
        <f>IF(ISERROR(VLOOKUP(L416,POA!$A$2:$C$25,3,0)),"",VLOOKUP(L416,POA!$A$2:$C$25,3,0))</f>
        <v/>
      </c>
      <c r="N416" s="73"/>
      <c r="O416" s="73" t="str">
        <f>IF(ISERROR(VLOOKUP(N416,POA!$A$2:$F$25,4,0)),"",VLOOKUP(N416,POA!$A$2:$F$25,4,0))</f>
        <v/>
      </c>
      <c r="P416" s="75" t="str">
        <f>IF(ISERROR(VLOOKUP(L416,POA!$A$2:$C$25,2,0)),"",VLOOKUP(L416,POA!$A$2:$C$25,2,0))</f>
        <v/>
      </c>
      <c r="Q416" s="82"/>
      <c r="R416" s="81" t="str">
        <f>IF(L416=0,"",IF(Q408&gt;=$R$9,"HABIL","NO HABIL"))</f>
        <v/>
      </c>
      <c r="S416" s="177"/>
      <c r="T416" s="81" t="str">
        <f t="shared" si="317"/>
        <v/>
      </c>
      <c r="U416" s="73" t="str">
        <f>IF(ISERROR(VLOOKUP(N416,POA!$A$2:$F$25,5,0)),"",VLOOKUP(N416,POA!$A$2:$F$25,5,0))</f>
        <v/>
      </c>
      <c r="V416" s="73"/>
      <c r="W416" s="81" t="str">
        <f t="shared" si="318"/>
        <v/>
      </c>
      <c r="X416" s="81"/>
      <c r="Y416" s="179">
        <f t="shared" si="321"/>
        <v>0</v>
      </c>
      <c r="Z416" s="146" t="str">
        <f t="shared" si="322"/>
        <v>MIPYME</v>
      </c>
      <c r="AA416" s="190"/>
      <c r="AB416" s="81" t="str">
        <f t="shared" si="319"/>
        <v/>
      </c>
      <c r="AC416" s="190"/>
      <c r="AD416" s="81" t="str">
        <f t="shared" si="320"/>
        <v/>
      </c>
      <c r="AE416" s="183"/>
    </row>
    <row r="417" spans="2:31" ht="18" hidden="1" customHeight="1" x14ac:dyDescent="0.15">
      <c r="B417" s="71" t="str">
        <f>IF(C417="","",B416+0.1)</f>
        <v/>
      </c>
      <c r="C417" s="136"/>
      <c r="D417" s="136"/>
      <c r="E417" s="70" t="str">
        <f>IF(ISERROR(VLOOKUP(C417,#REF!,2,0)),"",VLOOKUP(C417,#REF!,2,0))</f>
        <v/>
      </c>
      <c r="F417" s="70"/>
      <c r="G417" s="70" t="str">
        <f>IF(ISERROR(VLOOKUP(C417,#REF!,4,0)),"",VLOOKUP(C417,#REF!,4,0))</f>
        <v/>
      </c>
      <c r="H417" s="70"/>
      <c r="I417" s="70">
        <f>IF(ISERROR(F417-H417),"",F417-H417)</f>
        <v>0</v>
      </c>
      <c r="J417" s="70"/>
      <c r="K417" s="70"/>
      <c r="L417" s="228"/>
      <c r="M417" s="228" t="str">
        <f>IF(ISERROR(VLOOKUP(L417,POA!$A$2:$C$25,3,0)),"",VLOOKUP(L417,POA!$A$2:$C$25,3,0))</f>
        <v/>
      </c>
      <c r="N417" s="73"/>
      <c r="O417" s="73" t="str">
        <f>IF(ISERROR(VLOOKUP(N417,POA!$A$2:$F$25,4,0)),"",VLOOKUP(N417,POA!$A$2:$F$25,4,0))</f>
        <v/>
      </c>
      <c r="P417" s="75" t="str">
        <f>IF(ISERROR(VLOOKUP(L417,POA!$A$2:$C$25,2,0)),"",VLOOKUP(L417,POA!$A$2:$C$25,2,0))</f>
        <v/>
      </c>
      <c r="Q417" s="82"/>
      <c r="R417" s="81" t="str">
        <f>IF(L417=0,"",IF(Q408&gt;=$R$9,"HABIL","NO HABIL"))</f>
        <v/>
      </c>
      <c r="S417" s="177"/>
      <c r="T417" s="81" t="str">
        <f t="shared" si="317"/>
        <v/>
      </c>
      <c r="U417" s="73" t="str">
        <f>IF(ISERROR(VLOOKUP(N417,POA!$A$2:$F$25,5,0)),"",VLOOKUP(N417,POA!$A$2:$F$25,5,0))</f>
        <v/>
      </c>
      <c r="V417" s="73"/>
      <c r="W417" s="81" t="str">
        <f t="shared" si="318"/>
        <v/>
      </c>
      <c r="X417" s="81"/>
      <c r="Y417" s="179">
        <f t="shared" si="321"/>
        <v>0</v>
      </c>
      <c r="Z417" s="146" t="str">
        <f t="shared" si="322"/>
        <v>MIPYME</v>
      </c>
      <c r="AA417" s="190"/>
      <c r="AB417" s="81" t="str">
        <f t="shared" si="319"/>
        <v/>
      </c>
      <c r="AC417" s="190"/>
      <c r="AD417" s="81" t="str">
        <f t="shared" si="320"/>
        <v/>
      </c>
      <c r="AE417" s="183"/>
    </row>
    <row r="418" spans="2:31" ht="18" hidden="1" customHeight="1" thickBot="1" x14ac:dyDescent="0.2">
      <c r="B418" s="111" t="str">
        <f>IF(C418="","",B417+0.1)</f>
        <v/>
      </c>
      <c r="C418" s="137"/>
      <c r="D418" s="137"/>
      <c r="E418" s="74" t="str">
        <f>IF(ISERROR(VLOOKUP(C418,#REF!,2,0)),"",VLOOKUP(C418,#REF!,2,0))</f>
        <v/>
      </c>
      <c r="F418" s="74"/>
      <c r="G418" s="74" t="str">
        <f>IF(ISERROR(VLOOKUP(C418,#REF!,4,0)),"",VLOOKUP(C418,#REF!,4,0))</f>
        <v/>
      </c>
      <c r="H418" s="74"/>
      <c r="I418" s="74">
        <f>IF(ISERROR(F418-H418),"",F418-H418)</f>
        <v>0</v>
      </c>
      <c r="J418" s="74"/>
      <c r="K418" s="74"/>
      <c r="L418" s="229"/>
      <c r="M418" s="229" t="str">
        <f>IF(ISERROR(VLOOKUP(L418,POA!$A$2:$C$25,3,0)),"",VLOOKUP(L418,POA!$A$2:$C$25,3,0))</f>
        <v/>
      </c>
      <c r="N418" s="88"/>
      <c r="O418" s="88" t="str">
        <f>IF(ISERROR(VLOOKUP(N418,POA!$A$2:$F$25,4,0)),"",VLOOKUP(N418,POA!$A$2:$F$25,4,0))</f>
        <v/>
      </c>
      <c r="P418" s="80" t="str">
        <f>IF(ISERROR(VLOOKUP(L418,POA!$A$2:$C$25,2,0)),"",VLOOKUP(L418,POA!$A$2:$C$25,2,0))</f>
        <v/>
      </c>
      <c r="Q418" s="90"/>
      <c r="R418" s="89" t="str">
        <f>IF(L418=0,"",IF(Q408&gt;=$R$9,"HABIL","NO HABIL"))</f>
        <v/>
      </c>
      <c r="S418" s="178"/>
      <c r="T418" s="89" t="str">
        <f t="shared" si="317"/>
        <v/>
      </c>
      <c r="U418" s="88" t="str">
        <f>IF(ISERROR(VLOOKUP(N418,POA!$A$2:$F$25,5,0)),"",VLOOKUP(N418,POA!$A$2:$F$25,5,0))</f>
        <v/>
      </c>
      <c r="V418" s="88"/>
      <c r="W418" s="89" t="str">
        <f t="shared" si="318"/>
        <v/>
      </c>
      <c r="X418" s="89"/>
      <c r="Y418" s="181">
        <f>IF(ISERROR(F418/$Z$9),"",F418/$Z$9)</f>
        <v>0</v>
      </c>
      <c r="Z418" s="147" t="str">
        <f t="shared" si="322"/>
        <v>MIPYME</v>
      </c>
      <c r="AA418" s="191"/>
      <c r="AB418" s="89" t="str">
        <f t="shared" si="319"/>
        <v/>
      </c>
      <c r="AC418" s="191"/>
      <c r="AD418" s="89" t="str">
        <f t="shared" si="320"/>
        <v/>
      </c>
      <c r="AE418" s="184"/>
    </row>
    <row r="419" spans="2:31" ht="18" customHeight="1" x14ac:dyDescent="0.15">
      <c r="B419" s="83">
        <v>38</v>
      </c>
      <c r="C419" s="84" t="s">
        <v>747</v>
      </c>
      <c r="D419" s="135">
        <f>IF(SUM(D420:D429)=0,"",SUM(D420:D429))</f>
        <v>1</v>
      </c>
      <c r="E419" s="85">
        <f>SUM(E420:E429)</f>
        <v>15795141970.440001</v>
      </c>
      <c r="F419" s="85">
        <f>SUM(F420:F429)</f>
        <v>24157184991.610001</v>
      </c>
      <c r="G419" s="85">
        <f>SUM(G420:G429)</f>
        <v>5382826107.5100002</v>
      </c>
      <c r="H419" s="85">
        <f>SUM(H420:H429)</f>
        <v>14949816343.35</v>
      </c>
      <c r="I419" s="85">
        <f>+F419-H419</f>
        <v>9207368648.2600002</v>
      </c>
      <c r="J419" s="85">
        <f>SUM(J420:J429)</f>
        <v>1971663768.05</v>
      </c>
      <c r="K419" s="85">
        <f>SUM(K420:K429)</f>
        <v>1170349897.4300001</v>
      </c>
      <c r="L419" s="78">
        <v>1</v>
      </c>
      <c r="M419" s="78">
        <f>IF(ISERROR(VLOOKUP(L419,POA!$A$2:$C$25,3,0)),"",VLOOKUP(L419,POA!$A$2:$C$25,3,0))</f>
        <v>3</v>
      </c>
      <c r="N419" s="138" t="s">
        <v>229</v>
      </c>
      <c r="O419" s="78">
        <f>+SUM(O420:O429)</f>
        <v>0</v>
      </c>
      <c r="P419" s="79">
        <f>IF(ISERROR(VLOOKUP(L419,POA!$A$2:$C$25,2,0)),"",VLOOKUP(L419,POA!$A$2:$C$25,2,0))</f>
        <v>4167150295</v>
      </c>
      <c r="Q419" s="85">
        <f>SUM(E419/G419)</f>
        <v>2.9343585794835478</v>
      </c>
      <c r="R419" s="86" t="str">
        <f>IF(Q419=0,"",IF(Q419&gt;=$R$9,"HABIL","NO HABIL"))</f>
        <v>HABIL</v>
      </c>
      <c r="S419" s="176">
        <f>SUM(H419/F419)</f>
        <v>0.61885589519400541</v>
      </c>
      <c r="T419" s="86" t="str">
        <f>IF(S419=0,"",IF(S419&lt;=$T$9,"HABIL","NO HABIL"))</f>
        <v>HABIL</v>
      </c>
      <c r="U419" s="78">
        <f>+SUM(U420:U429)</f>
        <v>0</v>
      </c>
      <c r="V419" s="87">
        <f>SUM(J419/K419)</f>
        <v>1.6846788916542177</v>
      </c>
      <c r="W419" s="86" t="str">
        <f>IF(V419=0,"",IF(V419&gt;=$W$9,"HABIL","NO HABIL"))</f>
        <v>HABIL</v>
      </c>
      <c r="X419" s="86" t="str">
        <f>IF(R419=0,"",IF(R419="NO HABIL","NO HABIL",IF(T419="NO HABIL","NO HABIL",IF(W419="NO HABIL","NO HABIL",IF(W419="NO HABIL","NO HABIL","HABIL")))))</f>
        <v>HABIL</v>
      </c>
      <c r="Y419" s="180"/>
      <c r="Z419" s="145"/>
      <c r="AA419" s="176">
        <f>SUM(J419/I419)</f>
        <v>0.21413976602561721</v>
      </c>
      <c r="AB419" s="86" t="str">
        <f>IF(AA419=0,"",IF(AA419&gt;=$AB$9,"HABIL","NO HABIL"))</f>
        <v>HABIL</v>
      </c>
      <c r="AC419" s="176">
        <f>SUM(J419/F419)</f>
        <v>8.1618109425198995E-2</v>
      </c>
      <c r="AD419" s="86" t="str">
        <f>IF(AC419=0,"",IF(AC419&gt;=$AD$9,"HABIL","NO HABIL"))</f>
        <v>HABIL</v>
      </c>
      <c r="AE419" s="182" t="str">
        <f>IF(AB419=0,"",IF(AB419="NO HABIL","NO HABIL",IF(AD419="NO HABIL","NO HABIL",IF(AD419="NO HABIL","NO HABIL","HABIL"))))</f>
        <v>HABIL</v>
      </c>
    </row>
    <row r="420" spans="2:31" ht="18" customHeight="1" x14ac:dyDescent="0.15">
      <c r="B420" s="71">
        <f t="shared" ref="B420:B425" si="324">IF(C420="","",B419+0.1)</f>
        <v>38.1</v>
      </c>
      <c r="C420" s="72" t="s">
        <v>748</v>
      </c>
      <c r="D420" s="136">
        <v>0.3</v>
      </c>
      <c r="E420" s="70">
        <v>2537335136.4400001</v>
      </c>
      <c r="F420" s="70">
        <v>2766821660.6100001</v>
      </c>
      <c r="G420" s="70">
        <v>216259405.50999999</v>
      </c>
      <c r="H420" s="70">
        <v>1328973306.3499999</v>
      </c>
      <c r="I420" s="70">
        <f t="shared" ref="I420:I425" si="325">IF(ISERROR(F420-H420),"",F420-H420)</f>
        <v>1437848354.2600002</v>
      </c>
      <c r="J420" s="70">
        <v>616024602.04999995</v>
      </c>
      <c r="K420" s="70">
        <v>36639687.43</v>
      </c>
      <c r="L420" s="230"/>
      <c r="M420" s="230" t="str">
        <f>IF(ISERROR(VLOOKUP(L420,POA!$A$2:$C$25,3,0)),"",VLOOKUP(L420,POA!$A$2:$C$25,3,0))</f>
        <v/>
      </c>
      <c r="N420" s="73" t="s">
        <v>229</v>
      </c>
      <c r="O420" s="73" t="str">
        <f>IF(ISERROR(VLOOKUP(N420,POA!$A$2:$F$25,4,0)),"",VLOOKUP(N420,POA!$A$2:$F$25,4,0))</f>
        <v/>
      </c>
      <c r="P420" s="75" t="str">
        <f>IF(ISERROR(VLOOKUP(L420,POA!$A$2:$C$25,2,0)),"",VLOOKUP(L420,POA!$A$2:$C$25,2,0))</f>
        <v/>
      </c>
      <c r="Q420" s="82"/>
      <c r="R420" s="81" t="str">
        <f>IF(Q420=0,"",IF(Q419&gt;=$R$9,"HABIL","NO HABIL"))</f>
        <v/>
      </c>
      <c r="S420" s="177"/>
      <c r="T420" s="81" t="str">
        <f t="shared" ref="T420:T429" si="326">IF(S420=0,"",IF(S420&lt;=$T$9,"HABIL","NO HABIL"))</f>
        <v/>
      </c>
      <c r="U420" s="73" t="str">
        <f>IF(ISERROR(VLOOKUP(N420,POA!$A$2:$F$25,5,0)),"",VLOOKUP(N420,POA!$A$2:$F$25,5,0))</f>
        <v/>
      </c>
      <c r="V420" s="73"/>
      <c r="W420" s="81" t="str">
        <f t="shared" ref="W420:W429" si="327">IF(V420=0,"",IF(V420&gt;=$W$9,"HABIL","NO HABIL"))</f>
        <v/>
      </c>
      <c r="X420" s="81"/>
      <c r="Y420" s="179">
        <f>IF(ISERROR(F420/$Z$9),"",F420/$Z$9)</f>
        <v>4882.339263472737</v>
      </c>
      <c r="Z420" s="146" t="str">
        <f>+IF(Y420&lt;$Z$10,"MIPYME","NO CUMPLE")</f>
        <v>MIPYME</v>
      </c>
      <c r="AA420" s="190"/>
      <c r="AB420" s="81" t="str">
        <f t="shared" ref="AB420:AB429" si="328">IF(AA420=0,"",IF(AA420&gt;=$AB$9,"HABIL","NO HABIL"))</f>
        <v/>
      </c>
      <c r="AC420" s="190"/>
      <c r="AD420" s="81" t="str">
        <f t="shared" ref="AD420:AD429" si="329">IF(AC420=0,"",IF(AC420&gt;=$AD$9,"HABIL","NO HABIL"))</f>
        <v/>
      </c>
      <c r="AE420" s="185"/>
    </row>
    <row r="421" spans="2:31" ht="18" customHeight="1" x14ac:dyDescent="0.15">
      <c r="B421" s="71">
        <f t="shared" si="324"/>
        <v>38.200000000000003</v>
      </c>
      <c r="C421" s="136" t="s">
        <v>749</v>
      </c>
      <c r="D421" s="136">
        <v>0.3</v>
      </c>
      <c r="E421" s="70">
        <v>3648060567</v>
      </c>
      <c r="F421" s="70">
        <v>6928822880</v>
      </c>
      <c r="G421" s="70">
        <v>1644480731</v>
      </c>
      <c r="H421" s="70">
        <v>4331610692</v>
      </c>
      <c r="I421" s="70">
        <f t="shared" si="325"/>
        <v>2597212188</v>
      </c>
      <c r="J421" s="70">
        <v>346999877</v>
      </c>
      <c r="K421" s="70">
        <v>372855105</v>
      </c>
      <c r="L421" s="228"/>
      <c r="M421" s="228" t="str">
        <f>IF(ISERROR(VLOOKUP(L421,POA!$A$2:$C$25,3,0)),"",VLOOKUP(L421,POA!$A$2:$C$25,3,0))</f>
        <v/>
      </c>
      <c r="N421" s="73" t="s">
        <v>229</v>
      </c>
      <c r="O421" s="73" t="str">
        <f>IF(ISERROR(VLOOKUP(N421,POA!$A$2:$F$25,4,0)),"",VLOOKUP(N421,POA!$A$2:$F$25,4,0))</f>
        <v/>
      </c>
      <c r="P421" s="75" t="str">
        <f>IF(ISERROR(VLOOKUP(L421,POA!$A$2:$C$25,2,0)),"",VLOOKUP(L421,POA!$A$2:$C$25,2,0))</f>
        <v/>
      </c>
      <c r="Q421" s="82"/>
      <c r="R421" s="81" t="str">
        <f>IF(Q421=0,"",IF(Q419&gt;=$R$9,"HABIL","NO HABIL"))</f>
        <v/>
      </c>
      <c r="S421" s="177"/>
      <c r="T421" s="81" t="str">
        <f t="shared" si="326"/>
        <v/>
      </c>
      <c r="U421" s="73" t="str">
        <f>IF(ISERROR(VLOOKUP(N421,POA!$A$2:$F$25,5,0)),"",VLOOKUP(N421,POA!$A$2:$F$25,5,0))</f>
        <v/>
      </c>
      <c r="V421" s="73"/>
      <c r="W421" s="81" t="str">
        <f t="shared" si="327"/>
        <v/>
      </c>
      <c r="X421" s="81"/>
      <c r="Y421" s="179">
        <f t="shared" ref="Y421:Y428" si="330">IF(ISERROR(F421/$Z$9),"",F421/$Z$9)</f>
        <v>12226.615281454033</v>
      </c>
      <c r="Z421" s="146" t="str">
        <f t="shared" ref="Z421:Z429" si="331">+IF(Y421&lt;$Z$10,"MIPYME","NO CUMPLE")</f>
        <v>MIPYME</v>
      </c>
      <c r="AA421" s="190"/>
      <c r="AB421" s="81" t="str">
        <f t="shared" si="328"/>
        <v/>
      </c>
      <c r="AC421" s="190"/>
      <c r="AD421" s="81" t="str">
        <f t="shared" si="329"/>
        <v/>
      </c>
      <c r="AE421" s="186"/>
    </row>
    <row r="422" spans="2:31" ht="18" customHeight="1" x14ac:dyDescent="0.15">
      <c r="B422" s="71">
        <f t="shared" si="324"/>
        <v>38.300000000000004</v>
      </c>
      <c r="C422" s="136" t="s">
        <v>750</v>
      </c>
      <c r="D422" s="136">
        <v>0.4</v>
      </c>
      <c r="E422" s="70">
        <v>9609746267</v>
      </c>
      <c r="F422" s="70">
        <v>14461540451</v>
      </c>
      <c r="G422" s="70">
        <v>3522085971</v>
      </c>
      <c r="H422" s="70">
        <v>9289232345</v>
      </c>
      <c r="I422" s="70">
        <f t="shared" si="325"/>
        <v>5172308106</v>
      </c>
      <c r="J422" s="70">
        <v>1008639289</v>
      </c>
      <c r="K422" s="70">
        <v>760855105</v>
      </c>
      <c r="L422" s="228"/>
      <c r="M422" s="228" t="str">
        <f>IF(ISERROR(VLOOKUP(L422,POA!$A$2:$C$25,3,0)),"",VLOOKUP(L422,POA!$A$2:$C$25,3,0))</f>
        <v/>
      </c>
      <c r="N422" s="73"/>
      <c r="O422" s="73" t="str">
        <f>IF(ISERROR(VLOOKUP(N422,POA!$A$2:$F$25,4,0)),"",VLOOKUP(N422,POA!$A$2:$F$25,4,0))</f>
        <v/>
      </c>
      <c r="P422" s="75" t="str">
        <f>IF(ISERROR(VLOOKUP(L422,POA!$A$2:$C$25,2,0)),"",VLOOKUP(L422,POA!$A$2:$C$25,2,0))</f>
        <v/>
      </c>
      <c r="Q422" s="82"/>
      <c r="R422" s="81" t="str">
        <f>IF(Q422=0,"",IF(Q419&gt;=$R$9,"HABIL","NO HABIL"))</f>
        <v/>
      </c>
      <c r="S422" s="177"/>
      <c r="T422" s="81" t="str">
        <f t="shared" si="326"/>
        <v/>
      </c>
      <c r="U422" s="73" t="str">
        <f>IF(ISERROR(VLOOKUP(N422,POA!$A$2:$F$25,5,0)),"",VLOOKUP(N422,POA!$A$2:$F$25,5,0))</f>
        <v/>
      </c>
      <c r="V422" s="73"/>
      <c r="W422" s="81" t="str">
        <f t="shared" si="327"/>
        <v/>
      </c>
      <c r="X422" s="81"/>
      <c r="Y422" s="179">
        <f t="shared" si="330"/>
        <v>25518.864392094583</v>
      </c>
      <c r="Z422" s="146" t="str">
        <f t="shared" si="331"/>
        <v>MIPYME</v>
      </c>
      <c r="AA422" s="190"/>
      <c r="AB422" s="81" t="str">
        <f t="shared" si="328"/>
        <v/>
      </c>
      <c r="AC422" s="190"/>
      <c r="AD422" s="81" t="str">
        <f t="shared" si="329"/>
        <v/>
      </c>
      <c r="AE422" s="186"/>
    </row>
    <row r="423" spans="2:31" ht="18" customHeight="1" thickBot="1" x14ac:dyDescent="0.2">
      <c r="B423" s="71" t="str">
        <f t="shared" si="324"/>
        <v/>
      </c>
      <c r="C423" s="136"/>
      <c r="D423" s="136"/>
      <c r="E423" s="70" t="str">
        <f>IF(ISERROR(VLOOKUP(C423,#REF!,2,0)),"",VLOOKUP(C423,#REF!,2,0))</f>
        <v/>
      </c>
      <c r="F423" s="70"/>
      <c r="G423" s="70" t="str">
        <f>IF(ISERROR(VLOOKUP(C423,#REF!,4,0)),"",VLOOKUP(C423,#REF!,4,0))</f>
        <v/>
      </c>
      <c r="H423" s="70"/>
      <c r="I423" s="70">
        <f t="shared" si="325"/>
        <v>0</v>
      </c>
      <c r="J423" s="70"/>
      <c r="K423" s="70"/>
      <c r="L423" s="228"/>
      <c r="M423" s="228" t="str">
        <f>IF(ISERROR(VLOOKUP(L423,POA!$A$2:$C$25,3,0)),"",VLOOKUP(L423,POA!$A$2:$C$25,3,0))</f>
        <v/>
      </c>
      <c r="N423" s="73"/>
      <c r="O423" s="73" t="str">
        <f>IF(ISERROR(VLOOKUP(N423,POA!$A$2:$F$25,4,0)),"",VLOOKUP(N423,POA!$A$2:$F$25,4,0))</f>
        <v/>
      </c>
      <c r="P423" s="75" t="str">
        <f>IF(ISERROR(VLOOKUP(L423,POA!$A$2:$C$25,2,0)),"",VLOOKUP(L423,POA!$A$2:$C$25,2,0))</f>
        <v/>
      </c>
      <c r="Q423" s="82"/>
      <c r="R423" s="81" t="str">
        <f>IF(L423=0,"",IF(Q419&gt;=$R$9,"HABIL","NO HABIL"))</f>
        <v/>
      </c>
      <c r="S423" s="177"/>
      <c r="T423" s="81" t="str">
        <f t="shared" si="326"/>
        <v/>
      </c>
      <c r="U423" s="73" t="str">
        <f>IF(ISERROR(VLOOKUP(N423,POA!$A$2:$F$25,5,0)),"",VLOOKUP(N423,POA!$A$2:$F$25,5,0))</f>
        <v/>
      </c>
      <c r="V423" s="73"/>
      <c r="W423" s="81" t="str">
        <f t="shared" si="327"/>
        <v/>
      </c>
      <c r="X423" s="81"/>
      <c r="Y423" s="179">
        <f t="shared" si="330"/>
        <v>0</v>
      </c>
      <c r="Z423" s="146" t="str">
        <f t="shared" si="331"/>
        <v>MIPYME</v>
      </c>
      <c r="AA423" s="190"/>
      <c r="AB423" s="81" t="str">
        <f t="shared" si="328"/>
        <v/>
      </c>
      <c r="AC423" s="190"/>
      <c r="AD423" s="81" t="str">
        <f t="shared" si="329"/>
        <v/>
      </c>
      <c r="AE423" s="186"/>
    </row>
    <row r="424" spans="2:31" ht="18" hidden="1" customHeight="1" x14ac:dyDescent="0.15">
      <c r="B424" s="71" t="str">
        <f t="shared" si="324"/>
        <v/>
      </c>
      <c r="C424" s="136"/>
      <c r="D424" s="136"/>
      <c r="E424" s="70" t="str">
        <f>IF(ISERROR(VLOOKUP(C424,#REF!,2,0)),"",VLOOKUP(C424,#REF!,2,0))</f>
        <v/>
      </c>
      <c r="F424" s="70"/>
      <c r="G424" s="70" t="str">
        <f>IF(ISERROR(VLOOKUP(C424,#REF!,4,0)),"",VLOOKUP(C424,#REF!,4,0))</f>
        <v/>
      </c>
      <c r="H424" s="70"/>
      <c r="I424" s="70">
        <f t="shared" si="325"/>
        <v>0</v>
      </c>
      <c r="J424" s="70"/>
      <c r="K424" s="70"/>
      <c r="L424" s="228"/>
      <c r="M424" s="228" t="str">
        <f>IF(ISERROR(VLOOKUP(L424,POA!$A$2:$C$25,3,0)),"",VLOOKUP(L424,POA!$A$2:$C$25,3,0))</f>
        <v/>
      </c>
      <c r="N424" s="73"/>
      <c r="O424" s="73" t="str">
        <f>IF(ISERROR(VLOOKUP(N424,POA!$A$2:$F$25,4,0)),"",VLOOKUP(N424,POA!$A$2:$F$25,4,0))</f>
        <v/>
      </c>
      <c r="P424" s="75" t="str">
        <f>IF(ISERROR(VLOOKUP(L424,POA!$A$2:$C$25,2,0)),"",VLOOKUP(L424,POA!$A$2:$C$25,2,0))</f>
        <v/>
      </c>
      <c r="Q424" s="82"/>
      <c r="R424" s="81" t="str">
        <f>IF(L424=0,"",IF(Q419&gt;=$R$9,"HABIL","NO HABIL"))</f>
        <v/>
      </c>
      <c r="S424" s="177"/>
      <c r="T424" s="81" t="str">
        <f t="shared" si="326"/>
        <v/>
      </c>
      <c r="U424" s="73" t="str">
        <f>IF(ISERROR(VLOOKUP(N424,POA!$A$2:$F$25,5,0)),"",VLOOKUP(N424,POA!$A$2:$F$25,5,0))</f>
        <v/>
      </c>
      <c r="V424" s="73"/>
      <c r="W424" s="81" t="str">
        <f t="shared" si="327"/>
        <v/>
      </c>
      <c r="X424" s="81"/>
      <c r="Y424" s="179">
        <f t="shared" si="330"/>
        <v>0</v>
      </c>
      <c r="Z424" s="146" t="str">
        <f t="shared" si="331"/>
        <v>MIPYME</v>
      </c>
      <c r="AA424" s="190"/>
      <c r="AB424" s="81" t="str">
        <f t="shared" si="328"/>
        <v/>
      </c>
      <c r="AC424" s="190"/>
      <c r="AD424" s="81" t="str">
        <f t="shared" si="329"/>
        <v/>
      </c>
      <c r="AE424" s="183"/>
    </row>
    <row r="425" spans="2:31" ht="18" hidden="1" customHeight="1" x14ac:dyDescent="0.15">
      <c r="B425" s="71" t="str">
        <f t="shared" si="324"/>
        <v/>
      </c>
      <c r="C425" s="136"/>
      <c r="D425" s="136"/>
      <c r="E425" s="70" t="str">
        <f>IF(ISERROR(VLOOKUP(C425,#REF!,2,0)),"",VLOOKUP(C425,#REF!,2,0))</f>
        <v/>
      </c>
      <c r="F425" s="70"/>
      <c r="G425" s="70" t="str">
        <f>IF(ISERROR(VLOOKUP(C425,#REF!,4,0)),"",VLOOKUP(C425,#REF!,4,0))</f>
        <v/>
      </c>
      <c r="H425" s="70"/>
      <c r="I425" s="70">
        <f t="shared" si="325"/>
        <v>0</v>
      </c>
      <c r="J425" s="70"/>
      <c r="K425" s="70"/>
      <c r="L425" s="228"/>
      <c r="M425" s="228" t="str">
        <f>IF(ISERROR(VLOOKUP(L425,POA!$A$2:$C$25,3,0)),"",VLOOKUP(L425,POA!$A$2:$C$25,3,0))</f>
        <v/>
      </c>
      <c r="N425" s="73"/>
      <c r="O425" s="73" t="str">
        <f>IF(ISERROR(VLOOKUP(N425,POA!$A$2:$F$25,4,0)),"",VLOOKUP(N425,POA!$A$2:$F$25,4,0))</f>
        <v/>
      </c>
      <c r="P425" s="75" t="str">
        <f>IF(ISERROR(VLOOKUP(L425,POA!$A$2:$C$25,2,0)),"",VLOOKUP(L425,POA!$A$2:$C$25,2,0))</f>
        <v/>
      </c>
      <c r="Q425" s="82"/>
      <c r="R425" s="81" t="str">
        <f>IF(L425=0,"",IF(Q419&gt;=$R$9,"HABIL","NO HABIL"))</f>
        <v/>
      </c>
      <c r="S425" s="177"/>
      <c r="T425" s="81" t="str">
        <f t="shared" si="326"/>
        <v/>
      </c>
      <c r="U425" s="73" t="str">
        <f>IF(ISERROR(VLOOKUP(N425,POA!$A$2:$F$25,5,0)),"",VLOOKUP(N425,POA!$A$2:$F$25,5,0))</f>
        <v/>
      </c>
      <c r="V425" s="73"/>
      <c r="W425" s="81" t="str">
        <f t="shared" si="327"/>
        <v/>
      </c>
      <c r="X425" s="81"/>
      <c r="Y425" s="179">
        <f t="shared" si="330"/>
        <v>0</v>
      </c>
      <c r="Z425" s="146" t="str">
        <f t="shared" si="331"/>
        <v>MIPYME</v>
      </c>
      <c r="AA425" s="190"/>
      <c r="AB425" s="81" t="str">
        <f t="shared" si="328"/>
        <v/>
      </c>
      <c r="AC425" s="190"/>
      <c r="AD425" s="81" t="str">
        <f t="shared" si="329"/>
        <v/>
      </c>
      <c r="AE425" s="186"/>
    </row>
    <row r="426" spans="2:31" ht="18" hidden="1" customHeight="1" x14ac:dyDescent="0.15">
      <c r="B426" s="71" t="str">
        <f>IF(C426="","",B425+0.1)</f>
        <v/>
      </c>
      <c r="C426" s="136"/>
      <c r="D426" s="136"/>
      <c r="E426" s="70" t="str">
        <f>IF(ISERROR(VLOOKUP(C426,#REF!,2,0)),"",VLOOKUP(C426,#REF!,2,0))</f>
        <v/>
      </c>
      <c r="F426" s="70"/>
      <c r="G426" s="70" t="str">
        <f>IF(ISERROR(VLOOKUP(C426,#REF!,4,0)),"",VLOOKUP(C426,#REF!,4,0))</f>
        <v/>
      </c>
      <c r="H426" s="70"/>
      <c r="I426" s="70">
        <f>IF(ISERROR(F426-H426),"",F426-H426)</f>
        <v>0</v>
      </c>
      <c r="J426" s="70"/>
      <c r="K426" s="70"/>
      <c r="L426" s="228"/>
      <c r="M426" s="228" t="str">
        <f>IF(ISERROR(VLOOKUP(L426,POA!$A$2:$C$25,3,0)),"",VLOOKUP(L426,POA!$A$2:$C$25,3,0))</f>
        <v/>
      </c>
      <c r="N426" s="73"/>
      <c r="O426" s="73" t="str">
        <f>IF(ISERROR(VLOOKUP(N426,POA!$A$2:$F$25,4,0)),"",VLOOKUP(N426,POA!$A$2:$F$25,4,0))</f>
        <v/>
      </c>
      <c r="P426" s="75" t="str">
        <f>IF(ISERROR(VLOOKUP(L426,POA!$A$2:$C$25,2,0)),"",VLOOKUP(L426,POA!$A$2:$C$25,2,0))</f>
        <v/>
      </c>
      <c r="Q426" s="82"/>
      <c r="R426" s="81" t="str">
        <f>IF(L426=0,"",IF(Q419&gt;=$R$9,"HABIL","NO HABIL"))</f>
        <v/>
      </c>
      <c r="S426" s="177"/>
      <c r="T426" s="81" t="str">
        <f t="shared" si="326"/>
        <v/>
      </c>
      <c r="U426" s="73" t="str">
        <f>IF(ISERROR(VLOOKUP(N426,POA!$A$2:$F$25,5,0)),"",VLOOKUP(N426,POA!$A$2:$F$25,5,0))</f>
        <v/>
      </c>
      <c r="V426" s="73"/>
      <c r="W426" s="81" t="str">
        <f t="shared" si="327"/>
        <v/>
      </c>
      <c r="X426" s="81"/>
      <c r="Y426" s="179">
        <f t="shared" si="330"/>
        <v>0</v>
      </c>
      <c r="Z426" s="146" t="str">
        <f t="shared" si="331"/>
        <v>MIPYME</v>
      </c>
      <c r="AA426" s="190"/>
      <c r="AB426" s="81" t="str">
        <f t="shared" si="328"/>
        <v/>
      </c>
      <c r="AC426" s="190"/>
      <c r="AD426" s="81" t="str">
        <f t="shared" si="329"/>
        <v/>
      </c>
      <c r="AE426" s="186"/>
    </row>
    <row r="427" spans="2:31" ht="18" hidden="1" customHeight="1" x14ac:dyDescent="0.15">
      <c r="B427" s="71" t="str">
        <f>IF(C427="","",B426+0.1)</f>
        <v/>
      </c>
      <c r="C427" s="136"/>
      <c r="D427" s="136"/>
      <c r="E427" s="70" t="str">
        <f>IF(ISERROR(VLOOKUP(C427,#REF!,2,0)),"",VLOOKUP(C427,#REF!,2,0))</f>
        <v/>
      </c>
      <c r="F427" s="70"/>
      <c r="G427" s="70" t="str">
        <f>IF(ISERROR(VLOOKUP(C427,#REF!,4,0)),"",VLOOKUP(C427,#REF!,4,0))</f>
        <v/>
      </c>
      <c r="H427" s="70"/>
      <c r="I427" s="70">
        <f>IF(ISERROR(F427-H427),"",F427-H427)</f>
        <v>0</v>
      </c>
      <c r="J427" s="70"/>
      <c r="K427" s="70"/>
      <c r="L427" s="228"/>
      <c r="M427" s="228" t="str">
        <f>IF(ISERROR(VLOOKUP(L427,POA!$A$2:$C$25,3,0)),"",VLOOKUP(L427,POA!$A$2:$C$25,3,0))</f>
        <v/>
      </c>
      <c r="N427" s="73"/>
      <c r="O427" s="73" t="str">
        <f>IF(ISERROR(VLOOKUP(N427,POA!$A$2:$F$25,4,0)),"",VLOOKUP(N427,POA!$A$2:$F$25,4,0))</f>
        <v/>
      </c>
      <c r="P427" s="75" t="str">
        <f>IF(ISERROR(VLOOKUP(L427,POA!$A$2:$C$25,2,0)),"",VLOOKUP(L427,POA!$A$2:$C$25,2,0))</f>
        <v/>
      </c>
      <c r="Q427" s="82"/>
      <c r="R427" s="81" t="str">
        <f>IF(L427=0,"",IF(Q419&gt;=$R$9,"HABIL","NO HABIL"))</f>
        <v/>
      </c>
      <c r="S427" s="177"/>
      <c r="T427" s="81" t="str">
        <f t="shared" si="326"/>
        <v/>
      </c>
      <c r="U427" s="73" t="str">
        <f>IF(ISERROR(VLOOKUP(N427,POA!$A$2:$F$25,5,0)),"",VLOOKUP(N427,POA!$A$2:$F$25,5,0))</f>
        <v/>
      </c>
      <c r="V427" s="73"/>
      <c r="W427" s="81" t="str">
        <f t="shared" si="327"/>
        <v/>
      </c>
      <c r="X427" s="81"/>
      <c r="Y427" s="179">
        <f t="shared" si="330"/>
        <v>0</v>
      </c>
      <c r="Z427" s="146" t="str">
        <f t="shared" si="331"/>
        <v>MIPYME</v>
      </c>
      <c r="AA427" s="190"/>
      <c r="AB427" s="81" t="str">
        <f t="shared" si="328"/>
        <v/>
      </c>
      <c r="AC427" s="190"/>
      <c r="AD427" s="81" t="str">
        <f t="shared" si="329"/>
        <v/>
      </c>
      <c r="AE427" s="183"/>
    </row>
    <row r="428" spans="2:31" ht="18" hidden="1" customHeight="1" x14ac:dyDescent="0.15">
      <c r="B428" s="71" t="str">
        <f>IF(C428="","",B427+0.1)</f>
        <v/>
      </c>
      <c r="C428" s="136"/>
      <c r="D428" s="136"/>
      <c r="E428" s="70" t="str">
        <f>IF(ISERROR(VLOOKUP(C428,#REF!,2,0)),"",VLOOKUP(C428,#REF!,2,0))</f>
        <v/>
      </c>
      <c r="F428" s="70"/>
      <c r="G428" s="70" t="str">
        <f>IF(ISERROR(VLOOKUP(C428,#REF!,4,0)),"",VLOOKUP(C428,#REF!,4,0))</f>
        <v/>
      </c>
      <c r="H428" s="70"/>
      <c r="I428" s="70">
        <f>IF(ISERROR(F428-H428),"",F428-H428)</f>
        <v>0</v>
      </c>
      <c r="J428" s="70"/>
      <c r="K428" s="70"/>
      <c r="L428" s="228"/>
      <c r="M428" s="228" t="str">
        <f>IF(ISERROR(VLOOKUP(L428,POA!$A$2:$C$25,3,0)),"",VLOOKUP(L428,POA!$A$2:$C$25,3,0))</f>
        <v/>
      </c>
      <c r="N428" s="73"/>
      <c r="O428" s="73" t="str">
        <f>IF(ISERROR(VLOOKUP(N428,POA!$A$2:$F$25,4,0)),"",VLOOKUP(N428,POA!$A$2:$F$25,4,0))</f>
        <v/>
      </c>
      <c r="P428" s="75" t="str">
        <f>IF(ISERROR(VLOOKUP(L428,POA!$A$2:$C$25,2,0)),"",VLOOKUP(L428,POA!$A$2:$C$25,2,0))</f>
        <v/>
      </c>
      <c r="Q428" s="82"/>
      <c r="R428" s="81" t="str">
        <f>IF(L428=0,"",IF(Q419&gt;=$R$9,"HABIL","NO HABIL"))</f>
        <v/>
      </c>
      <c r="S428" s="177"/>
      <c r="T428" s="81" t="str">
        <f t="shared" si="326"/>
        <v/>
      </c>
      <c r="U428" s="73" t="str">
        <f>IF(ISERROR(VLOOKUP(N428,POA!$A$2:$F$25,5,0)),"",VLOOKUP(N428,POA!$A$2:$F$25,5,0))</f>
        <v/>
      </c>
      <c r="V428" s="73"/>
      <c r="W428" s="81" t="str">
        <f t="shared" si="327"/>
        <v/>
      </c>
      <c r="X428" s="81"/>
      <c r="Y428" s="179">
        <f t="shared" si="330"/>
        <v>0</v>
      </c>
      <c r="Z428" s="146" t="str">
        <f t="shared" si="331"/>
        <v>MIPYME</v>
      </c>
      <c r="AA428" s="190"/>
      <c r="AB428" s="81" t="str">
        <f t="shared" si="328"/>
        <v/>
      </c>
      <c r="AC428" s="190"/>
      <c r="AD428" s="81" t="str">
        <f t="shared" si="329"/>
        <v/>
      </c>
      <c r="AE428" s="183"/>
    </row>
    <row r="429" spans="2:31" ht="18" hidden="1" customHeight="1" thickBot="1" x14ac:dyDescent="0.2">
      <c r="B429" s="111" t="str">
        <f>IF(C429="","",B428+0.1)</f>
        <v/>
      </c>
      <c r="C429" s="137"/>
      <c r="D429" s="137"/>
      <c r="E429" s="74" t="str">
        <f>IF(ISERROR(VLOOKUP(C429,#REF!,2,0)),"",VLOOKUP(C429,#REF!,2,0))</f>
        <v/>
      </c>
      <c r="F429" s="74"/>
      <c r="G429" s="74" t="str">
        <f>IF(ISERROR(VLOOKUP(C429,#REF!,4,0)),"",VLOOKUP(C429,#REF!,4,0))</f>
        <v/>
      </c>
      <c r="H429" s="74"/>
      <c r="I429" s="74">
        <f>IF(ISERROR(F429-H429),"",F429-H429)</f>
        <v>0</v>
      </c>
      <c r="J429" s="74"/>
      <c r="K429" s="74"/>
      <c r="L429" s="229"/>
      <c r="M429" s="229" t="str">
        <f>IF(ISERROR(VLOOKUP(L429,POA!$A$2:$C$25,3,0)),"",VLOOKUP(L429,POA!$A$2:$C$25,3,0))</f>
        <v/>
      </c>
      <c r="N429" s="88"/>
      <c r="O429" s="88" t="str">
        <f>IF(ISERROR(VLOOKUP(N429,POA!$A$2:$F$25,4,0)),"",VLOOKUP(N429,POA!$A$2:$F$25,4,0))</f>
        <v/>
      </c>
      <c r="P429" s="80" t="str">
        <f>IF(ISERROR(VLOOKUP(L429,POA!$A$2:$C$25,2,0)),"",VLOOKUP(L429,POA!$A$2:$C$25,2,0))</f>
        <v/>
      </c>
      <c r="Q429" s="90"/>
      <c r="R429" s="89" t="str">
        <f>IF(L429=0,"",IF(Q419&gt;=$R$9,"HABIL","NO HABIL"))</f>
        <v/>
      </c>
      <c r="S429" s="178"/>
      <c r="T429" s="89" t="str">
        <f t="shared" si="326"/>
        <v/>
      </c>
      <c r="U429" s="88" t="str">
        <f>IF(ISERROR(VLOOKUP(N429,POA!$A$2:$F$25,5,0)),"",VLOOKUP(N429,POA!$A$2:$F$25,5,0))</f>
        <v/>
      </c>
      <c r="V429" s="88"/>
      <c r="W429" s="89" t="str">
        <f t="shared" si="327"/>
        <v/>
      </c>
      <c r="X429" s="89"/>
      <c r="Y429" s="181">
        <f>IF(ISERROR(F429/$Z$9),"",F429/$Z$9)</f>
        <v>0</v>
      </c>
      <c r="Z429" s="147" t="str">
        <f t="shared" si="331"/>
        <v>MIPYME</v>
      </c>
      <c r="AA429" s="191"/>
      <c r="AB429" s="89" t="str">
        <f t="shared" si="328"/>
        <v/>
      </c>
      <c r="AC429" s="191"/>
      <c r="AD429" s="89" t="str">
        <f t="shared" si="329"/>
        <v/>
      </c>
      <c r="AE429" s="184"/>
    </row>
    <row r="430" spans="2:31" ht="18" customHeight="1" x14ac:dyDescent="0.15">
      <c r="B430" s="83">
        <v>39</v>
      </c>
      <c r="C430" s="84" t="s">
        <v>752</v>
      </c>
      <c r="D430" s="135">
        <f>IF(SUM(D431:D440)=0,"",SUM(D431:D440))</f>
        <v>1</v>
      </c>
      <c r="E430" s="85">
        <f>SUM(E431:E440)</f>
        <v>15462013000</v>
      </c>
      <c r="F430" s="85">
        <f>SUM(F431:F440)</f>
        <v>20653339000</v>
      </c>
      <c r="G430" s="85">
        <f>SUM(G431:G440)</f>
        <v>6057921000</v>
      </c>
      <c r="H430" s="85">
        <f>SUM(H431:H440)</f>
        <v>10012287000</v>
      </c>
      <c r="I430" s="85">
        <f>+F430-H430</f>
        <v>10641052000</v>
      </c>
      <c r="J430" s="85">
        <f>SUM(J431:J440)</f>
        <v>1217476000</v>
      </c>
      <c r="K430" s="85">
        <f>SUM(K431:K440)</f>
        <v>290876000</v>
      </c>
      <c r="L430" s="78">
        <v>1</v>
      </c>
      <c r="M430" s="78">
        <f>IF(ISERROR(VLOOKUP(L430,POA!$A$2:$C$25,3,0)),"",VLOOKUP(L430,POA!$A$2:$C$25,3,0))</f>
        <v>3</v>
      </c>
      <c r="N430" s="138" t="s">
        <v>229</v>
      </c>
      <c r="O430" s="78">
        <f>+SUM(O431:O440)</f>
        <v>0</v>
      </c>
      <c r="P430" s="79">
        <f>IF(ISERROR(VLOOKUP(L430,POA!$A$2:$C$25,2,0)),"",VLOOKUP(L430,POA!$A$2:$C$25,2,0))</f>
        <v>4167150295</v>
      </c>
      <c r="Q430" s="85">
        <f>SUM(E430/G430)</f>
        <v>2.5523629311111851</v>
      </c>
      <c r="R430" s="86" t="str">
        <f>IF(Q430=0,"",IF(Q430&gt;=$R$9,"HABIL","NO HABIL"))</f>
        <v>HABIL</v>
      </c>
      <c r="S430" s="176">
        <f>SUM(H430/F430)</f>
        <v>0.4847781271590032</v>
      </c>
      <c r="T430" s="86" t="str">
        <f>IF(S430=0,"",IF(S430&lt;=$T$9,"HABIL","NO HABIL"))</f>
        <v>HABIL</v>
      </c>
      <c r="U430" s="78">
        <f>+SUM(U431:U440)</f>
        <v>0</v>
      </c>
      <c r="V430" s="87">
        <f>SUM(J430/K430)</f>
        <v>4.1855498562961539</v>
      </c>
      <c r="W430" s="86" t="str">
        <f>IF(V430=0,"",IF(V430&gt;=$W$9,"HABIL","NO HABIL"))</f>
        <v>HABIL</v>
      </c>
      <c r="X430" s="86" t="str">
        <f>IF(R430=0,"",IF(R430="NO HABIL","NO HABIL",IF(T430="NO HABIL","NO HABIL",IF(W430="NO HABIL","NO HABIL",IF(W430="NO HABIL","NO HABIL","HABIL")))))</f>
        <v>HABIL</v>
      </c>
      <c r="Y430" s="180"/>
      <c r="Z430" s="145"/>
      <c r="AA430" s="176">
        <f>SUM(J430/I430)</f>
        <v>0.11441312381520173</v>
      </c>
      <c r="AB430" s="86" t="str">
        <f>IF(AA430=0,"",IF(AA430&gt;=$AB$9,"HABIL","NO HABIL"))</f>
        <v>HABIL</v>
      </c>
      <c r="AC430" s="176">
        <f>SUM(J430/F430)</f>
        <v>5.8948143929657089E-2</v>
      </c>
      <c r="AD430" s="86" t="str">
        <f>IF(AC430=0,"",IF(AC430&gt;=$AD$9,"HABIL","NO HABIL"))</f>
        <v>HABIL</v>
      </c>
      <c r="AE430" s="182" t="str">
        <f>IF(AB430=0,"",IF(AB430="NO HABIL","NO HABIL",IF(AD430="NO HABIL","NO HABIL",IF(AD430="NO HABIL","NO HABIL","HABIL"))))</f>
        <v>HABIL</v>
      </c>
    </row>
    <row r="431" spans="2:31" ht="18" customHeight="1" x14ac:dyDescent="0.15">
      <c r="B431" s="71">
        <f t="shared" ref="B431:B436" si="332">IF(C431="","",B430+0.1)</f>
        <v>39.1</v>
      </c>
      <c r="C431" s="267" t="s">
        <v>752</v>
      </c>
      <c r="D431" s="268">
        <v>1</v>
      </c>
      <c r="E431" s="269">
        <v>15462013000</v>
      </c>
      <c r="F431" s="269">
        <v>20653339000</v>
      </c>
      <c r="G431" s="269">
        <v>6057921000</v>
      </c>
      <c r="H431" s="269">
        <v>10012287000</v>
      </c>
      <c r="I431" s="269">
        <v>10641052000</v>
      </c>
      <c r="J431" s="269">
        <v>1217476000</v>
      </c>
      <c r="K431" s="269">
        <v>290876000</v>
      </c>
      <c r="L431" s="230"/>
      <c r="M431" s="230" t="str">
        <f>IF(ISERROR(VLOOKUP(L431,POA!$A$2:$C$25,3,0)),"",VLOOKUP(L431,POA!$A$2:$C$25,3,0))</f>
        <v/>
      </c>
      <c r="N431" s="73" t="s">
        <v>229</v>
      </c>
      <c r="O431" s="73" t="str">
        <f>IF(ISERROR(VLOOKUP(N431,POA!$A$2:$F$25,4,0)),"",VLOOKUP(N431,POA!$A$2:$F$25,4,0))</f>
        <v/>
      </c>
      <c r="P431" s="75" t="str">
        <f>IF(ISERROR(VLOOKUP(L431,POA!$A$2:$C$25,2,0)),"",VLOOKUP(L431,POA!$A$2:$C$25,2,0))</f>
        <v/>
      </c>
      <c r="Q431" s="82"/>
      <c r="R431" s="81" t="str">
        <f>IF(Q431=0,"",IF(Q430&gt;=$R$9,"HABIL","NO HABIL"))</f>
        <v/>
      </c>
      <c r="S431" s="177"/>
      <c r="T431" s="81" t="str">
        <f t="shared" ref="T431:T440" si="333">IF(S431=0,"",IF(S431&lt;=$T$9,"HABIL","NO HABIL"))</f>
        <v/>
      </c>
      <c r="U431" s="73" t="str">
        <f>IF(ISERROR(VLOOKUP(N431,POA!$A$2:$F$25,5,0)),"",VLOOKUP(N431,POA!$A$2:$F$25,5,0))</f>
        <v/>
      </c>
      <c r="V431" s="73"/>
      <c r="W431" s="81" t="str">
        <f t="shared" ref="W431:W440" si="334">IF(V431=0,"",IF(V431&gt;=$W$9,"HABIL","NO HABIL"))</f>
        <v/>
      </c>
      <c r="X431" s="81"/>
      <c r="Y431" s="179">
        <f>IF(ISERROR(F431/$Z$9),"",F431/$Z$9)</f>
        <v>36444.925004411503</v>
      </c>
      <c r="Z431" s="146" t="str">
        <f>+IF(Y431&lt;$Z$10,"MIPYME","NO CUMPLE")</f>
        <v>NO CUMPLE</v>
      </c>
      <c r="AA431" s="190"/>
      <c r="AB431" s="81" t="str">
        <f t="shared" ref="AB431:AB440" si="335">IF(AA431=0,"",IF(AA431&gt;=$AB$9,"HABIL","NO HABIL"))</f>
        <v/>
      </c>
      <c r="AC431" s="190"/>
      <c r="AD431" s="81" t="str">
        <f t="shared" ref="AD431:AD440" si="336">IF(AC431=0,"",IF(AC431&gt;=$AD$9,"HABIL","NO HABIL"))</f>
        <v/>
      </c>
      <c r="AE431" s="185"/>
    </row>
    <row r="432" spans="2:31" ht="18" customHeight="1" thickBot="1" x14ac:dyDescent="0.2">
      <c r="B432" s="71" t="str">
        <f t="shared" si="332"/>
        <v/>
      </c>
      <c r="C432" s="136"/>
      <c r="D432" s="136"/>
      <c r="E432" s="70"/>
      <c r="F432" s="70"/>
      <c r="G432" s="70"/>
      <c r="H432" s="70"/>
      <c r="I432" s="70">
        <f t="shared" ref="I432:I436" si="337">IF(ISERROR(F432-H432),"",F432-H432)</f>
        <v>0</v>
      </c>
      <c r="J432" s="70"/>
      <c r="K432" s="70"/>
      <c r="L432" s="228"/>
      <c r="M432" s="228" t="str">
        <f>IF(ISERROR(VLOOKUP(L432,POA!$A$2:$C$25,3,0)),"",VLOOKUP(L432,POA!$A$2:$C$25,3,0))</f>
        <v/>
      </c>
      <c r="N432" s="73" t="s">
        <v>229</v>
      </c>
      <c r="O432" s="73" t="str">
        <f>IF(ISERROR(VLOOKUP(N432,POA!$A$2:$F$25,4,0)),"",VLOOKUP(N432,POA!$A$2:$F$25,4,0))</f>
        <v/>
      </c>
      <c r="P432" s="75" t="str">
        <f>IF(ISERROR(VLOOKUP(L432,POA!$A$2:$C$25,2,0)),"",VLOOKUP(L432,POA!$A$2:$C$25,2,0))</f>
        <v/>
      </c>
      <c r="Q432" s="82"/>
      <c r="R432" s="81" t="str">
        <f>IF(Q432=0,"",IF(Q430&gt;=$R$9,"HABIL","NO HABIL"))</f>
        <v/>
      </c>
      <c r="S432" s="177"/>
      <c r="T432" s="81" t="str">
        <f t="shared" si="333"/>
        <v/>
      </c>
      <c r="U432" s="73" t="str">
        <f>IF(ISERROR(VLOOKUP(N432,POA!$A$2:$F$25,5,0)),"",VLOOKUP(N432,POA!$A$2:$F$25,5,0))</f>
        <v/>
      </c>
      <c r="V432" s="73"/>
      <c r="W432" s="81" t="str">
        <f t="shared" si="334"/>
        <v/>
      </c>
      <c r="X432" s="81"/>
      <c r="Y432" s="179">
        <f t="shared" ref="Y432:Y439" si="338">IF(ISERROR(F432/$Z$9),"",F432/$Z$9)</f>
        <v>0</v>
      </c>
      <c r="Z432" s="146" t="str">
        <f t="shared" ref="Z432:Z440" si="339">+IF(Y432&lt;$Z$10,"MIPYME","NO CUMPLE")</f>
        <v>MIPYME</v>
      </c>
      <c r="AA432" s="190"/>
      <c r="AB432" s="81" t="str">
        <f t="shared" si="335"/>
        <v/>
      </c>
      <c r="AC432" s="190"/>
      <c r="AD432" s="81" t="str">
        <f t="shared" si="336"/>
        <v/>
      </c>
      <c r="AE432" s="186"/>
    </row>
    <row r="433" spans="2:31" ht="18" hidden="1" customHeight="1" x14ac:dyDescent="0.15">
      <c r="B433" s="71" t="str">
        <f t="shared" si="332"/>
        <v/>
      </c>
      <c r="C433" s="136"/>
      <c r="D433" s="136"/>
      <c r="E433" s="70"/>
      <c r="F433" s="70"/>
      <c r="G433" s="70"/>
      <c r="H433" s="70"/>
      <c r="I433" s="70">
        <f t="shared" si="337"/>
        <v>0</v>
      </c>
      <c r="J433" s="70"/>
      <c r="K433" s="70"/>
      <c r="L433" s="228"/>
      <c r="M433" s="228" t="str">
        <f>IF(ISERROR(VLOOKUP(L433,POA!$A$2:$C$25,3,0)),"",VLOOKUP(L433,POA!$A$2:$C$25,3,0))</f>
        <v/>
      </c>
      <c r="N433" s="73"/>
      <c r="O433" s="73" t="str">
        <f>IF(ISERROR(VLOOKUP(N433,POA!$A$2:$F$25,4,0)),"",VLOOKUP(N433,POA!$A$2:$F$25,4,0))</f>
        <v/>
      </c>
      <c r="P433" s="75" t="str">
        <f>IF(ISERROR(VLOOKUP(L433,POA!$A$2:$C$25,2,0)),"",VLOOKUP(L433,POA!$A$2:$C$25,2,0))</f>
        <v/>
      </c>
      <c r="Q433" s="82"/>
      <c r="R433" s="81" t="str">
        <f>IF(Q433=0,"",IF(Q430&gt;=$R$9,"HABIL","NO HABIL"))</f>
        <v/>
      </c>
      <c r="S433" s="177"/>
      <c r="T433" s="81" t="str">
        <f t="shared" si="333"/>
        <v/>
      </c>
      <c r="U433" s="73" t="str">
        <f>IF(ISERROR(VLOOKUP(N433,POA!$A$2:$F$25,5,0)),"",VLOOKUP(N433,POA!$A$2:$F$25,5,0))</f>
        <v/>
      </c>
      <c r="V433" s="73"/>
      <c r="W433" s="81" t="str">
        <f t="shared" si="334"/>
        <v/>
      </c>
      <c r="X433" s="81"/>
      <c r="Y433" s="179">
        <f t="shared" si="338"/>
        <v>0</v>
      </c>
      <c r="Z433" s="146" t="str">
        <f t="shared" si="339"/>
        <v>MIPYME</v>
      </c>
      <c r="AA433" s="190"/>
      <c r="AB433" s="81" t="str">
        <f t="shared" si="335"/>
        <v/>
      </c>
      <c r="AC433" s="190"/>
      <c r="AD433" s="81" t="str">
        <f t="shared" si="336"/>
        <v/>
      </c>
      <c r="AE433" s="186"/>
    </row>
    <row r="434" spans="2:31" ht="18" hidden="1" customHeight="1" x14ac:dyDescent="0.15">
      <c r="B434" s="71" t="str">
        <f t="shared" si="332"/>
        <v/>
      </c>
      <c r="C434" s="136"/>
      <c r="D434" s="136"/>
      <c r="E434" s="70" t="str">
        <f>IF(ISERROR(VLOOKUP(C434,#REF!,2,0)),"",VLOOKUP(C434,#REF!,2,0))</f>
        <v/>
      </c>
      <c r="F434" s="70"/>
      <c r="G434" s="70" t="str">
        <f>IF(ISERROR(VLOOKUP(C434,#REF!,4,0)),"",VLOOKUP(C434,#REF!,4,0))</f>
        <v/>
      </c>
      <c r="H434" s="70"/>
      <c r="I434" s="70">
        <f t="shared" si="337"/>
        <v>0</v>
      </c>
      <c r="J434" s="70"/>
      <c r="K434" s="70"/>
      <c r="L434" s="228"/>
      <c r="M434" s="228" t="str">
        <f>IF(ISERROR(VLOOKUP(L434,POA!$A$2:$C$25,3,0)),"",VLOOKUP(L434,POA!$A$2:$C$25,3,0))</f>
        <v/>
      </c>
      <c r="N434" s="73"/>
      <c r="O434" s="73" t="str">
        <f>IF(ISERROR(VLOOKUP(N434,POA!$A$2:$F$25,4,0)),"",VLOOKUP(N434,POA!$A$2:$F$25,4,0))</f>
        <v/>
      </c>
      <c r="P434" s="75" t="str">
        <f>IF(ISERROR(VLOOKUP(L434,POA!$A$2:$C$25,2,0)),"",VLOOKUP(L434,POA!$A$2:$C$25,2,0))</f>
        <v/>
      </c>
      <c r="Q434" s="82"/>
      <c r="R434" s="81" t="str">
        <f>IF(L434=0,"",IF(Q430&gt;=$R$9,"HABIL","NO HABIL"))</f>
        <v/>
      </c>
      <c r="S434" s="177"/>
      <c r="T434" s="81" t="str">
        <f t="shared" si="333"/>
        <v/>
      </c>
      <c r="U434" s="73" t="str">
        <f>IF(ISERROR(VLOOKUP(N434,POA!$A$2:$F$25,5,0)),"",VLOOKUP(N434,POA!$A$2:$F$25,5,0))</f>
        <v/>
      </c>
      <c r="V434" s="73"/>
      <c r="W434" s="81" t="str">
        <f t="shared" si="334"/>
        <v/>
      </c>
      <c r="X434" s="81"/>
      <c r="Y434" s="179">
        <f t="shared" si="338"/>
        <v>0</v>
      </c>
      <c r="Z434" s="146" t="str">
        <f t="shared" si="339"/>
        <v>MIPYME</v>
      </c>
      <c r="AA434" s="190"/>
      <c r="AB434" s="81" t="str">
        <f t="shared" si="335"/>
        <v/>
      </c>
      <c r="AC434" s="190"/>
      <c r="AD434" s="81" t="str">
        <f t="shared" si="336"/>
        <v/>
      </c>
      <c r="AE434" s="186"/>
    </row>
    <row r="435" spans="2:31" ht="18" hidden="1" customHeight="1" x14ac:dyDescent="0.15">
      <c r="B435" s="71" t="str">
        <f t="shared" si="332"/>
        <v/>
      </c>
      <c r="C435" s="136"/>
      <c r="D435" s="136"/>
      <c r="E435" s="70" t="str">
        <f>IF(ISERROR(VLOOKUP(C435,#REF!,2,0)),"",VLOOKUP(C435,#REF!,2,0))</f>
        <v/>
      </c>
      <c r="F435" s="70"/>
      <c r="G435" s="70" t="str">
        <f>IF(ISERROR(VLOOKUP(C435,#REF!,4,0)),"",VLOOKUP(C435,#REF!,4,0))</f>
        <v/>
      </c>
      <c r="H435" s="70"/>
      <c r="I435" s="70">
        <f t="shared" si="337"/>
        <v>0</v>
      </c>
      <c r="J435" s="70"/>
      <c r="K435" s="70"/>
      <c r="L435" s="228"/>
      <c r="M435" s="228" t="str">
        <f>IF(ISERROR(VLOOKUP(L435,POA!$A$2:$C$25,3,0)),"",VLOOKUP(L435,POA!$A$2:$C$25,3,0))</f>
        <v/>
      </c>
      <c r="N435" s="73"/>
      <c r="O435" s="73" t="str">
        <f>IF(ISERROR(VLOOKUP(N435,POA!$A$2:$F$25,4,0)),"",VLOOKUP(N435,POA!$A$2:$F$25,4,0))</f>
        <v/>
      </c>
      <c r="P435" s="75" t="str">
        <f>IF(ISERROR(VLOOKUP(L435,POA!$A$2:$C$25,2,0)),"",VLOOKUP(L435,POA!$A$2:$C$25,2,0))</f>
        <v/>
      </c>
      <c r="Q435" s="82"/>
      <c r="R435" s="81" t="str">
        <f>IF(L435=0,"",IF(Q430&gt;=$R$9,"HABIL","NO HABIL"))</f>
        <v/>
      </c>
      <c r="S435" s="177"/>
      <c r="T435" s="81" t="str">
        <f t="shared" si="333"/>
        <v/>
      </c>
      <c r="U435" s="73" t="str">
        <f>IF(ISERROR(VLOOKUP(N435,POA!$A$2:$F$25,5,0)),"",VLOOKUP(N435,POA!$A$2:$F$25,5,0))</f>
        <v/>
      </c>
      <c r="V435" s="73"/>
      <c r="W435" s="81" t="str">
        <f t="shared" si="334"/>
        <v/>
      </c>
      <c r="X435" s="81"/>
      <c r="Y435" s="179">
        <f t="shared" si="338"/>
        <v>0</v>
      </c>
      <c r="Z435" s="146" t="str">
        <f t="shared" si="339"/>
        <v>MIPYME</v>
      </c>
      <c r="AA435" s="190"/>
      <c r="AB435" s="81" t="str">
        <f t="shared" si="335"/>
        <v/>
      </c>
      <c r="AC435" s="190"/>
      <c r="AD435" s="81" t="str">
        <f t="shared" si="336"/>
        <v/>
      </c>
      <c r="AE435" s="183"/>
    </row>
    <row r="436" spans="2:31" ht="18" hidden="1" customHeight="1" x14ac:dyDescent="0.15">
      <c r="B436" s="71" t="str">
        <f t="shared" si="332"/>
        <v/>
      </c>
      <c r="C436" s="136"/>
      <c r="D436" s="136"/>
      <c r="E436" s="70" t="str">
        <f>IF(ISERROR(VLOOKUP(C436,#REF!,2,0)),"",VLOOKUP(C436,#REF!,2,0))</f>
        <v/>
      </c>
      <c r="F436" s="70"/>
      <c r="G436" s="70" t="str">
        <f>IF(ISERROR(VLOOKUP(C436,#REF!,4,0)),"",VLOOKUP(C436,#REF!,4,0))</f>
        <v/>
      </c>
      <c r="H436" s="70"/>
      <c r="I436" s="70">
        <f t="shared" si="337"/>
        <v>0</v>
      </c>
      <c r="J436" s="70"/>
      <c r="K436" s="70"/>
      <c r="L436" s="228"/>
      <c r="M436" s="228" t="str">
        <f>IF(ISERROR(VLOOKUP(L436,POA!$A$2:$C$25,3,0)),"",VLOOKUP(L436,POA!$A$2:$C$25,3,0))</f>
        <v/>
      </c>
      <c r="N436" s="73"/>
      <c r="O436" s="73" t="str">
        <f>IF(ISERROR(VLOOKUP(N436,POA!$A$2:$F$25,4,0)),"",VLOOKUP(N436,POA!$A$2:$F$25,4,0))</f>
        <v/>
      </c>
      <c r="P436" s="75" t="str">
        <f>IF(ISERROR(VLOOKUP(L436,POA!$A$2:$C$25,2,0)),"",VLOOKUP(L436,POA!$A$2:$C$25,2,0))</f>
        <v/>
      </c>
      <c r="Q436" s="82"/>
      <c r="R436" s="81" t="str">
        <f>IF(L436=0,"",IF(Q430&gt;=$R$9,"HABIL","NO HABIL"))</f>
        <v/>
      </c>
      <c r="S436" s="177"/>
      <c r="T436" s="81" t="str">
        <f t="shared" si="333"/>
        <v/>
      </c>
      <c r="U436" s="73" t="str">
        <f>IF(ISERROR(VLOOKUP(N436,POA!$A$2:$F$25,5,0)),"",VLOOKUP(N436,POA!$A$2:$F$25,5,0))</f>
        <v/>
      </c>
      <c r="V436" s="73"/>
      <c r="W436" s="81" t="str">
        <f t="shared" si="334"/>
        <v/>
      </c>
      <c r="X436" s="81"/>
      <c r="Y436" s="179">
        <f t="shared" si="338"/>
        <v>0</v>
      </c>
      <c r="Z436" s="146" t="str">
        <f t="shared" si="339"/>
        <v>MIPYME</v>
      </c>
      <c r="AA436" s="190"/>
      <c r="AB436" s="81" t="str">
        <f t="shared" si="335"/>
        <v/>
      </c>
      <c r="AC436" s="190"/>
      <c r="AD436" s="81" t="str">
        <f t="shared" si="336"/>
        <v/>
      </c>
      <c r="AE436" s="186"/>
    </row>
    <row r="437" spans="2:31" ht="18" hidden="1" customHeight="1" x14ac:dyDescent="0.15">
      <c r="B437" s="71" t="str">
        <f>IF(C437="","",B436+0.1)</f>
        <v/>
      </c>
      <c r="C437" s="136"/>
      <c r="D437" s="136"/>
      <c r="E437" s="70" t="str">
        <f>IF(ISERROR(VLOOKUP(C437,#REF!,2,0)),"",VLOOKUP(C437,#REF!,2,0))</f>
        <v/>
      </c>
      <c r="F437" s="70"/>
      <c r="G437" s="70" t="str">
        <f>IF(ISERROR(VLOOKUP(C437,#REF!,4,0)),"",VLOOKUP(C437,#REF!,4,0))</f>
        <v/>
      </c>
      <c r="H437" s="70"/>
      <c r="I437" s="70">
        <f>IF(ISERROR(F437-H437),"",F437-H437)</f>
        <v>0</v>
      </c>
      <c r="J437" s="70"/>
      <c r="K437" s="70"/>
      <c r="L437" s="228"/>
      <c r="M437" s="228" t="str">
        <f>IF(ISERROR(VLOOKUP(L437,POA!$A$2:$C$25,3,0)),"",VLOOKUP(L437,POA!$A$2:$C$25,3,0))</f>
        <v/>
      </c>
      <c r="N437" s="73"/>
      <c r="O437" s="73" t="str">
        <f>IF(ISERROR(VLOOKUP(N437,POA!$A$2:$F$25,4,0)),"",VLOOKUP(N437,POA!$A$2:$F$25,4,0))</f>
        <v/>
      </c>
      <c r="P437" s="75" t="str">
        <f>IF(ISERROR(VLOOKUP(L437,POA!$A$2:$C$25,2,0)),"",VLOOKUP(L437,POA!$A$2:$C$25,2,0))</f>
        <v/>
      </c>
      <c r="Q437" s="82"/>
      <c r="R437" s="81" t="str">
        <f>IF(L437=0,"",IF(Q430&gt;=$R$9,"HABIL","NO HABIL"))</f>
        <v/>
      </c>
      <c r="S437" s="177"/>
      <c r="T437" s="81" t="str">
        <f t="shared" si="333"/>
        <v/>
      </c>
      <c r="U437" s="73" t="str">
        <f>IF(ISERROR(VLOOKUP(N437,POA!$A$2:$F$25,5,0)),"",VLOOKUP(N437,POA!$A$2:$F$25,5,0))</f>
        <v/>
      </c>
      <c r="V437" s="73"/>
      <c r="W437" s="81" t="str">
        <f t="shared" si="334"/>
        <v/>
      </c>
      <c r="X437" s="81"/>
      <c r="Y437" s="179">
        <f t="shared" si="338"/>
        <v>0</v>
      </c>
      <c r="Z437" s="146" t="str">
        <f t="shared" si="339"/>
        <v>MIPYME</v>
      </c>
      <c r="AA437" s="190"/>
      <c r="AB437" s="81" t="str">
        <f t="shared" si="335"/>
        <v/>
      </c>
      <c r="AC437" s="190"/>
      <c r="AD437" s="81" t="str">
        <f t="shared" si="336"/>
        <v/>
      </c>
      <c r="AE437" s="186"/>
    </row>
    <row r="438" spans="2:31" ht="18" hidden="1" customHeight="1" x14ac:dyDescent="0.15">
      <c r="B438" s="71" t="str">
        <f>IF(C438="","",B437+0.1)</f>
        <v/>
      </c>
      <c r="C438" s="136"/>
      <c r="D438" s="136"/>
      <c r="E438" s="70" t="str">
        <f>IF(ISERROR(VLOOKUP(C438,#REF!,2,0)),"",VLOOKUP(C438,#REF!,2,0))</f>
        <v/>
      </c>
      <c r="F438" s="70"/>
      <c r="G438" s="70" t="str">
        <f>IF(ISERROR(VLOOKUP(C438,#REF!,4,0)),"",VLOOKUP(C438,#REF!,4,0))</f>
        <v/>
      </c>
      <c r="H438" s="70"/>
      <c r="I438" s="70">
        <f>IF(ISERROR(F438-H438),"",F438-H438)</f>
        <v>0</v>
      </c>
      <c r="J438" s="70"/>
      <c r="K438" s="70"/>
      <c r="L438" s="228"/>
      <c r="M438" s="228" t="str">
        <f>IF(ISERROR(VLOOKUP(L438,POA!$A$2:$C$25,3,0)),"",VLOOKUP(L438,POA!$A$2:$C$25,3,0))</f>
        <v/>
      </c>
      <c r="N438" s="73"/>
      <c r="O438" s="73" t="str">
        <f>IF(ISERROR(VLOOKUP(N438,POA!$A$2:$F$25,4,0)),"",VLOOKUP(N438,POA!$A$2:$F$25,4,0))</f>
        <v/>
      </c>
      <c r="P438" s="75" t="str">
        <f>IF(ISERROR(VLOOKUP(L438,POA!$A$2:$C$25,2,0)),"",VLOOKUP(L438,POA!$A$2:$C$25,2,0))</f>
        <v/>
      </c>
      <c r="Q438" s="82"/>
      <c r="R438" s="81" t="str">
        <f>IF(L438=0,"",IF(Q430&gt;=$R$9,"HABIL","NO HABIL"))</f>
        <v/>
      </c>
      <c r="S438" s="177"/>
      <c r="T438" s="81" t="str">
        <f t="shared" si="333"/>
        <v/>
      </c>
      <c r="U438" s="73" t="str">
        <f>IF(ISERROR(VLOOKUP(N438,POA!$A$2:$F$25,5,0)),"",VLOOKUP(N438,POA!$A$2:$F$25,5,0))</f>
        <v/>
      </c>
      <c r="V438" s="73"/>
      <c r="W438" s="81" t="str">
        <f t="shared" si="334"/>
        <v/>
      </c>
      <c r="X438" s="81"/>
      <c r="Y438" s="179">
        <f t="shared" si="338"/>
        <v>0</v>
      </c>
      <c r="Z438" s="146" t="str">
        <f t="shared" si="339"/>
        <v>MIPYME</v>
      </c>
      <c r="AA438" s="190"/>
      <c r="AB438" s="81" t="str">
        <f t="shared" si="335"/>
        <v/>
      </c>
      <c r="AC438" s="190"/>
      <c r="AD438" s="81" t="str">
        <f t="shared" si="336"/>
        <v/>
      </c>
      <c r="AE438" s="183"/>
    </row>
    <row r="439" spans="2:31" ht="18" hidden="1" customHeight="1" x14ac:dyDescent="0.15">
      <c r="B439" s="71" t="str">
        <f>IF(C439="","",B438+0.1)</f>
        <v/>
      </c>
      <c r="C439" s="136"/>
      <c r="D439" s="136"/>
      <c r="E439" s="70" t="str">
        <f>IF(ISERROR(VLOOKUP(C439,#REF!,2,0)),"",VLOOKUP(C439,#REF!,2,0))</f>
        <v/>
      </c>
      <c r="F439" s="70"/>
      <c r="G439" s="70" t="str">
        <f>IF(ISERROR(VLOOKUP(C439,#REF!,4,0)),"",VLOOKUP(C439,#REF!,4,0))</f>
        <v/>
      </c>
      <c r="H439" s="70"/>
      <c r="I439" s="70">
        <f>IF(ISERROR(F439-H439),"",F439-H439)</f>
        <v>0</v>
      </c>
      <c r="J439" s="70"/>
      <c r="K439" s="70"/>
      <c r="L439" s="228"/>
      <c r="M439" s="228" t="str">
        <f>IF(ISERROR(VLOOKUP(L439,POA!$A$2:$C$25,3,0)),"",VLOOKUP(L439,POA!$A$2:$C$25,3,0))</f>
        <v/>
      </c>
      <c r="N439" s="73"/>
      <c r="O439" s="73" t="str">
        <f>IF(ISERROR(VLOOKUP(N439,POA!$A$2:$F$25,4,0)),"",VLOOKUP(N439,POA!$A$2:$F$25,4,0))</f>
        <v/>
      </c>
      <c r="P439" s="75" t="str">
        <f>IF(ISERROR(VLOOKUP(L439,POA!$A$2:$C$25,2,0)),"",VLOOKUP(L439,POA!$A$2:$C$25,2,0))</f>
        <v/>
      </c>
      <c r="Q439" s="82"/>
      <c r="R439" s="81" t="str">
        <f>IF(L439=0,"",IF(Q430&gt;=$R$9,"HABIL","NO HABIL"))</f>
        <v/>
      </c>
      <c r="S439" s="177"/>
      <c r="T439" s="81" t="str">
        <f t="shared" si="333"/>
        <v/>
      </c>
      <c r="U439" s="73" t="str">
        <f>IF(ISERROR(VLOOKUP(N439,POA!$A$2:$F$25,5,0)),"",VLOOKUP(N439,POA!$A$2:$F$25,5,0))</f>
        <v/>
      </c>
      <c r="V439" s="73"/>
      <c r="W439" s="81" t="str">
        <f t="shared" si="334"/>
        <v/>
      </c>
      <c r="X439" s="81"/>
      <c r="Y439" s="179">
        <f t="shared" si="338"/>
        <v>0</v>
      </c>
      <c r="Z439" s="146" t="str">
        <f t="shared" si="339"/>
        <v>MIPYME</v>
      </c>
      <c r="AA439" s="190"/>
      <c r="AB439" s="81" t="str">
        <f t="shared" si="335"/>
        <v/>
      </c>
      <c r="AC439" s="190"/>
      <c r="AD439" s="81" t="str">
        <f t="shared" si="336"/>
        <v/>
      </c>
      <c r="AE439" s="183"/>
    </row>
    <row r="440" spans="2:31" ht="18" hidden="1" customHeight="1" thickBot="1" x14ac:dyDescent="0.2">
      <c r="B440" s="111" t="str">
        <f>IF(C440="","",B439+0.1)</f>
        <v/>
      </c>
      <c r="C440" s="137"/>
      <c r="D440" s="137"/>
      <c r="E440" s="74" t="str">
        <f>IF(ISERROR(VLOOKUP(C440,#REF!,2,0)),"",VLOOKUP(C440,#REF!,2,0))</f>
        <v/>
      </c>
      <c r="F440" s="74"/>
      <c r="G440" s="74" t="str">
        <f>IF(ISERROR(VLOOKUP(C440,#REF!,4,0)),"",VLOOKUP(C440,#REF!,4,0))</f>
        <v/>
      </c>
      <c r="H440" s="74"/>
      <c r="I440" s="74">
        <f>IF(ISERROR(F440-H440),"",F440-H440)</f>
        <v>0</v>
      </c>
      <c r="J440" s="74"/>
      <c r="K440" s="74"/>
      <c r="L440" s="229"/>
      <c r="M440" s="229" t="str">
        <f>IF(ISERROR(VLOOKUP(L440,POA!$A$2:$C$25,3,0)),"",VLOOKUP(L440,POA!$A$2:$C$25,3,0))</f>
        <v/>
      </c>
      <c r="N440" s="88"/>
      <c r="O440" s="88" t="str">
        <f>IF(ISERROR(VLOOKUP(N440,POA!$A$2:$F$25,4,0)),"",VLOOKUP(N440,POA!$A$2:$F$25,4,0))</f>
        <v/>
      </c>
      <c r="P440" s="80" t="str">
        <f>IF(ISERROR(VLOOKUP(L440,POA!$A$2:$C$25,2,0)),"",VLOOKUP(L440,POA!$A$2:$C$25,2,0))</f>
        <v/>
      </c>
      <c r="Q440" s="90"/>
      <c r="R440" s="89" t="str">
        <f>IF(L440=0,"",IF(Q430&gt;=$R$9,"HABIL","NO HABIL"))</f>
        <v/>
      </c>
      <c r="S440" s="178"/>
      <c r="T440" s="89" t="str">
        <f t="shared" si="333"/>
        <v/>
      </c>
      <c r="U440" s="88" t="str">
        <f>IF(ISERROR(VLOOKUP(N440,POA!$A$2:$F$25,5,0)),"",VLOOKUP(N440,POA!$A$2:$F$25,5,0))</f>
        <v/>
      </c>
      <c r="V440" s="88"/>
      <c r="W440" s="89" t="str">
        <f t="shared" si="334"/>
        <v/>
      </c>
      <c r="X440" s="89"/>
      <c r="Y440" s="181">
        <f>IF(ISERROR(F440/$Z$9),"",F440/$Z$9)</f>
        <v>0</v>
      </c>
      <c r="Z440" s="147" t="str">
        <f t="shared" si="339"/>
        <v>MIPYME</v>
      </c>
      <c r="AA440" s="191"/>
      <c r="AB440" s="89" t="str">
        <f t="shared" si="335"/>
        <v/>
      </c>
      <c r="AC440" s="191"/>
      <c r="AD440" s="89" t="str">
        <f t="shared" si="336"/>
        <v/>
      </c>
      <c r="AE440" s="184"/>
    </row>
    <row r="441" spans="2:31" ht="15" x14ac:dyDescent="0.15">
      <c r="B441" s="83">
        <v>40</v>
      </c>
      <c r="C441" s="84" t="s">
        <v>753</v>
      </c>
      <c r="D441" s="135">
        <f>IF(SUM(D442:D451)=0,"",SUM(D442:D451))</f>
        <v>1</v>
      </c>
      <c r="E441" s="85">
        <f>SUM(E442:E451)</f>
        <v>16998858000</v>
      </c>
      <c r="F441" s="85">
        <f>SUM(F442:F451)</f>
        <v>31504903000</v>
      </c>
      <c r="G441" s="85">
        <f>SUM(G442:G451)</f>
        <v>1876142000</v>
      </c>
      <c r="H441" s="85">
        <f>SUM(H442:H451)</f>
        <v>14366758000</v>
      </c>
      <c r="I441" s="85">
        <f>+F441-H441</f>
        <v>17138145000</v>
      </c>
      <c r="J441" s="85">
        <f>SUM(J442:J451)</f>
        <v>3023562000</v>
      </c>
      <c r="K441" s="85">
        <f>SUM(K442:K451)</f>
        <v>60869000</v>
      </c>
      <c r="L441" s="78">
        <v>1</v>
      </c>
      <c r="M441" s="78">
        <f>IF(ISERROR(VLOOKUP(L441,POA!$A$2:$C$25,3,0)),"",VLOOKUP(L441,POA!$A$2:$C$25,3,0))</f>
        <v>3</v>
      </c>
      <c r="N441" s="138" t="s">
        <v>229</v>
      </c>
      <c r="O441" s="78">
        <f>+SUM(O442:O451)</f>
        <v>0</v>
      </c>
      <c r="P441" s="79">
        <f>IF(ISERROR(VLOOKUP(L441,POA!$A$2:$C$25,2,0)),"",VLOOKUP(L441,POA!$A$2:$C$25,2,0))</f>
        <v>4167150295</v>
      </c>
      <c r="Q441" s="85">
        <f>SUM(E441/G441)</f>
        <v>9.0605391276353284</v>
      </c>
      <c r="R441" s="86" t="str">
        <f>IF(Q441=0,"",IF(Q441&gt;=$R$9,"HABIL","NO HABIL"))</f>
        <v>HABIL</v>
      </c>
      <c r="S441" s="176">
        <f>SUM(H441/F441)</f>
        <v>0.45601657621355002</v>
      </c>
      <c r="T441" s="86" t="str">
        <f>IF(S441=0,"",IF(S441&lt;=$T$9,"HABIL","NO HABIL"))</f>
        <v>HABIL</v>
      </c>
      <c r="U441" s="78">
        <f>+SUM(U442:U451)</f>
        <v>0</v>
      </c>
      <c r="V441" s="87">
        <f>SUM(J441/K441)</f>
        <v>49.673265537465703</v>
      </c>
      <c r="W441" s="86" t="str">
        <f>IF(V441=0,"",IF(V441&gt;=$W$9,"HABIL","NO HABIL"))</f>
        <v>HABIL</v>
      </c>
      <c r="X441" s="86" t="str">
        <f>IF(R441=0,"",IF(R441="NO HABIL","NO HABIL",IF(T441="NO HABIL","NO HABIL",IF(W441="NO HABIL","NO HABIL",IF(W441="NO HABIL","NO HABIL","HABIL")))))</f>
        <v>HABIL</v>
      </c>
      <c r="Y441" s="180"/>
      <c r="Z441" s="145"/>
      <c r="AA441" s="176">
        <f>SUM(J441/I441)</f>
        <v>0.17642294425680258</v>
      </c>
      <c r="AB441" s="86" t="str">
        <f>IF(AA441=0,"",IF(AA441&gt;=$AB$9,"HABIL","NO HABIL"))</f>
        <v>HABIL</v>
      </c>
      <c r="AC441" s="176">
        <f>SUM(J441/F441)</f>
        <v>9.5971157251301481E-2</v>
      </c>
      <c r="AD441" s="86" t="str">
        <f>IF(AC441=0,"",IF(AC441&gt;=$AD$9,"HABIL","NO HABIL"))</f>
        <v>HABIL</v>
      </c>
      <c r="AE441" s="182" t="str">
        <f>IF(AB441=0,"",IF(AB441="NO HABIL","NO HABIL",IF(AD441="NO HABIL","NO HABIL",IF(AD441="NO HABIL","NO HABIL","HABIL"))))</f>
        <v>HABIL</v>
      </c>
    </row>
    <row r="442" spans="2:31" ht="15" x14ac:dyDescent="0.15">
      <c r="B442" s="71">
        <f t="shared" ref="B442:B447" si="340">IF(C442="","",B441+0.1)</f>
        <v>40.1</v>
      </c>
      <c r="C442" s="267" t="s">
        <v>753</v>
      </c>
      <c r="D442" s="268">
        <v>1</v>
      </c>
      <c r="E442" s="269">
        <v>16998858000</v>
      </c>
      <c r="F442" s="269">
        <v>31504903000</v>
      </c>
      <c r="G442" s="269">
        <v>1876142000</v>
      </c>
      <c r="H442" s="269">
        <v>14366758000</v>
      </c>
      <c r="I442" s="269">
        <v>17138145000</v>
      </c>
      <c r="J442" s="269">
        <v>3023562000</v>
      </c>
      <c r="K442" s="269">
        <v>60869000</v>
      </c>
      <c r="L442" s="230"/>
      <c r="M442" s="230" t="str">
        <f>IF(ISERROR(VLOOKUP(L442,POA!$A$2:$C$25,3,0)),"",VLOOKUP(L442,POA!$A$2:$C$25,3,0))</f>
        <v/>
      </c>
      <c r="N442" s="73" t="s">
        <v>229</v>
      </c>
      <c r="O442" s="73" t="str">
        <f>IF(ISERROR(VLOOKUP(N442,POA!$A$2:$F$25,4,0)),"",VLOOKUP(N442,POA!$A$2:$F$25,4,0))</f>
        <v/>
      </c>
      <c r="P442" s="75" t="str">
        <f>IF(ISERROR(VLOOKUP(L442,POA!$A$2:$C$25,2,0)),"",VLOOKUP(L442,POA!$A$2:$C$25,2,0))</f>
        <v/>
      </c>
      <c r="Q442" s="82"/>
      <c r="R442" s="81" t="str">
        <f>IF(Q442=0,"",IF(Q441&gt;=$R$9,"HABIL","NO HABIL"))</f>
        <v/>
      </c>
      <c r="S442" s="177"/>
      <c r="T442" s="81" t="str">
        <f t="shared" ref="T442:T451" si="341">IF(S442=0,"",IF(S442&lt;=$T$9,"HABIL","NO HABIL"))</f>
        <v/>
      </c>
      <c r="U442" s="73" t="str">
        <f>IF(ISERROR(VLOOKUP(N442,POA!$A$2:$F$25,5,0)),"",VLOOKUP(N442,POA!$A$2:$F$25,5,0))</f>
        <v/>
      </c>
      <c r="V442" s="73"/>
      <c r="W442" s="81" t="str">
        <f t="shared" ref="W442:W451" si="342">IF(V442=0,"",IF(V442&gt;=$W$9,"HABIL","NO HABIL"))</f>
        <v/>
      </c>
      <c r="X442" s="81"/>
      <c r="Y442" s="179">
        <f>IF(ISERROR(F442/$Z$9),"",F442/$Z$9)</f>
        <v>55593.61743426857</v>
      </c>
      <c r="Z442" s="146" t="str">
        <f>+IF(Y442&lt;$Z$10,"MIPYME","NO CUMPLE")</f>
        <v>NO CUMPLE</v>
      </c>
      <c r="AA442" s="190"/>
      <c r="AB442" s="81" t="str">
        <f t="shared" ref="AB442:AB451" si="343">IF(AA442=0,"",IF(AA442&gt;=$AB$9,"HABIL","NO HABIL"))</f>
        <v/>
      </c>
      <c r="AC442" s="190"/>
      <c r="AD442" s="81" t="str">
        <f t="shared" ref="AD442:AD451" si="344">IF(AC442=0,"",IF(AC442&gt;=$AD$9,"HABIL","NO HABIL"))</f>
        <v/>
      </c>
      <c r="AE442" s="185"/>
    </row>
    <row r="443" spans="2:31" ht="18" customHeight="1" thickBot="1" x14ac:dyDescent="0.2">
      <c r="B443" s="71" t="str">
        <f t="shared" si="340"/>
        <v/>
      </c>
      <c r="C443" s="136"/>
      <c r="D443" s="136"/>
      <c r="E443" s="70"/>
      <c r="F443" s="70"/>
      <c r="G443" s="70"/>
      <c r="H443" s="70"/>
      <c r="I443" s="70">
        <f t="shared" ref="I443:I447" si="345">IF(ISERROR(F443-H443),"",F443-H443)</f>
        <v>0</v>
      </c>
      <c r="J443" s="70"/>
      <c r="K443" s="70"/>
      <c r="L443" s="228"/>
      <c r="M443" s="228" t="str">
        <f>IF(ISERROR(VLOOKUP(L443,POA!$A$2:$C$25,3,0)),"",VLOOKUP(L443,POA!$A$2:$C$25,3,0))</f>
        <v/>
      </c>
      <c r="N443" s="73" t="s">
        <v>229</v>
      </c>
      <c r="O443" s="73" t="str">
        <f>IF(ISERROR(VLOOKUP(N443,POA!$A$2:$F$25,4,0)),"",VLOOKUP(N443,POA!$A$2:$F$25,4,0))</f>
        <v/>
      </c>
      <c r="P443" s="75" t="str">
        <f>IF(ISERROR(VLOOKUP(L443,POA!$A$2:$C$25,2,0)),"",VLOOKUP(L443,POA!$A$2:$C$25,2,0))</f>
        <v/>
      </c>
      <c r="Q443" s="82"/>
      <c r="R443" s="81" t="str">
        <f>IF(Q443=0,"",IF(Q441&gt;=$R$9,"HABIL","NO HABIL"))</f>
        <v/>
      </c>
      <c r="S443" s="177"/>
      <c r="T443" s="81" t="str">
        <f t="shared" si="341"/>
        <v/>
      </c>
      <c r="U443" s="73" t="str">
        <f>IF(ISERROR(VLOOKUP(N443,POA!$A$2:$F$25,5,0)),"",VLOOKUP(N443,POA!$A$2:$F$25,5,0))</f>
        <v/>
      </c>
      <c r="V443" s="73"/>
      <c r="W443" s="81" t="str">
        <f t="shared" si="342"/>
        <v/>
      </c>
      <c r="X443" s="81"/>
      <c r="Y443" s="179">
        <f t="shared" ref="Y443:Y450" si="346">IF(ISERROR(F443/$Z$9),"",F443/$Z$9)</f>
        <v>0</v>
      </c>
      <c r="Z443" s="146" t="str">
        <f t="shared" ref="Z443:Z451" si="347">+IF(Y443&lt;$Z$10,"MIPYME","NO CUMPLE")</f>
        <v>MIPYME</v>
      </c>
      <c r="AA443" s="190"/>
      <c r="AB443" s="81" t="str">
        <f t="shared" si="343"/>
        <v/>
      </c>
      <c r="AC443" s="190"/>
      <c r="AD443" s="81" t="str">
        <f t="shared" si="344"/>
        <v/>
      </c>
      <c r="AE443" s="186"/>
    </row>
    <row r="444" spans="2:31" ht="18" hidden="1" customHeight="1" x14ac:dyDescent="0.15">
      <c r="B444" s="71" t="str">
        <f t="shared" si="340"/>
        <v/>
      </c>
      <c r="C444" s="136"/>
      <c r="D444" s="136"/>
      <c r="E444" s="70"/>
      <c r="F444" s="70"/>
      <c r="G444" s="70"/>
      <c r="H444" s="70"/>
      <c r="I444" s="70">
        <f t="shared" si="345"/>
        <v>0</v>
      </c>
      <c r="J444" s="70"/>
      <c r="K444" s="70"/>
      <c r="L444" s="228"/>
      <c r="M444" s="228" t="str">
        <f>IF(ISERROR(VLOOKUP(L444,POA!$A$2:$C$25,3,0)),"",VLOOKUP(L444,POA!$A$2:$C$25,3,0))</f>
        <v/>
      </c>
      <c r="N444" s="73"/>
      <c r="O444" s="73" t="str">
        <f>IF(ISERROR(VLOOKUP(N444,POA!$A$2:$F$25,4,0)),"",VLOOKUP(N444,POA!$A$2:$F$25,4,0))</f>
        <v/>
      </c>
      <c r="P444" s="75" t="str">
        <f>IF(ISERROR(VLOOKUP(L444,POA!$A$2:$C$25,2,0)),"",VLOOKUP(L444,POA!$A$2:$C$25,2,0))</f>
        <v/>
      </c>
      <c r="Q444" s="82"/>
      <c r="R444" s="81" t="str">
        <f>IF(Q444=0,"",IF(Q441&gt;=$R$9,"HABIL","NO HABIL"))</f>
        <v/>
      </c>
      <c r="S444" s="177"/>
      <c r="T444" s="81" t="str">
        <f t="shared" si="341"/>
        <v/>
      </c>
      <c r="U444" s="73" t="str">
        <f>IF(ISERROR(VLOOKUP(N444,POA!$A$2:$F$25,5,0)),"",VLOOKUP(N444,POA!$A$2:$F$25,5,0))</f>
        <v/>
      </c>
      <c r="V444" s="73"/>
      <c r="W444" s="81" t="str">
        <f t="shared" si="342"/>
        <v/>
      </c>
      <c r="X444" s="81"/>
      <c r="Y444" s="179">
        <f t="shared" si="346"/>
        <v>0</v>
      </c>
      <c r="Z444" s="146" t="str">
        <f t="shared" si="347"/>
        <v>MIPYME</v>
      </c>
      <c r="AA444" s="190"/>
      <c r="AB444" s="81" t="str">
        <f t="shared" si="343"/>
        <v/>
      </c>
      <c r="AC444" s="190"/>
      <c r="AD444" s="81" t="str">
        <f t="shared" si="344"/>
        <v/>
      </c>
      <c r="AE444" s="186"/>
    </row>
    <row r="445" spans="2:31" ht="18" hidden="1" customHeight="1" x14ac:dyDescent="0.15">
      <c r="B445" s="71" t="str">
        <f t="shared" si="340"/>
        <v/>
      </c>
      <c r="C445" s="136"/>
      <c r="D445" s="136"/>
      <c r="E445" s="70" t="str">
        <f>IF(ISERROR(VLOOKUP(C445,#REF!,2,0)),"",VLOOKUP(C445,#REF!,2,0))</f>
        <v/>
      </c>
      <c r="F445" s="70"/>
      <c r="G445" s="70" t="str">
        <f>IF(ISERROR(VLOOKUP(C445,#REF!,4,0)),"",VLOOKUP(C445,#REF!,4,0))</f>
        <v/>
      </c>
      <c r="H445" s="70"/>
      <c r="I445" s="70">
        <f t="shared" si="345"/>
        <v>0</v>
      </c>
      <c r="J445" s="70"/>
      <c r="K445" s="70"/>
      <c r="L445" s="228"/>
      <c r="M445" s="228" t="str">
        <f>IF(ISERROR(VLOOKUP(L445,POA!$A$2:$C$25,3,0)),"",VLOOKUP(L445,POA!$A$2:$C$25,3,0))</f>
        <v/>
      </c>
      <c r="N445" s="73"/>
      <c r="O445" s="73" t="str">
        <f>IF(ISERROR(VLOOKUP(N445,POA!$A$2:$F$25,4,0)),"",VLOOKUP(N445,POA!$A$2:$F$25,4,0))</f>
        <v/>
      </c>
      <c r="P445" s="75" t="str">
        <f>IF(ISERROR(VLOOKUP(L445,POA!$A$2:$C$25,2,0)),"",VLOOKUP(L445,POA!$A$2:$C$25,2,0))</f>
        <v/>
      </c>
      <c r="Q445" s="82"/>
      <c r="R445" s="81" t="str">
        <f>IF(L445=0,"",IF(Q441&gt;=$R$9,"HABIL","NO HABIL"))</f>
        <v/>
      </c>
      <c r="S445" s="177"/>
      <c r="T445" s="81" t="str">
        <f t="shared" si="341"/>
        <v/>
      </c>
      <c r="U445" s="73" t="str">
        <f>IF(ISERROR(VLOOKUP(N445,POA!$A$2:$F$25,5,0)),"",VLOOKUP(N445,POA!$A$2:$F$25,5,0))</f>
        <v/>
      </c>
      <c r="V445" s="73"/>
      <c r="W445" s="81" t="str">
        <f t="shared" si="342"/>
        <v/>
      </c>
      <c r="X445" s="81"/>
      <c r="Y445" s="179">
        <f t="shared" si="346"/>
        <v>0</v>
      </c>
      <c r="Z445" s="146" t="str">
        <f t="shared" si="347"/>
        <v>MIPYME</v>
      </c>
      <c r="AA445" s="190"/>
      <c r="AB445" s="81" t="str">
        <f t="shared" si="343"/>
        <v/>
      </c>
      <c r="AC445" s="190"/>
      <c r="AD445" s="81" t="str">
        <f t="shared" si="344"/>
        <v/>
      </c>
      <c r="AE445" s="186"/>
    </row>
    <row r="446" spans="2:31" ht="18" hidden="1" customHeight="1" x14ac:dyDescent="0.15">
      <c r="B446" s="71" t="str">
        <f t="shared" si="340"/>
        <v/>
      </c>
      <c r="C446" s="136"/>
      <c r="D446" s="136"/>
      <c r="E446" s="70" t="str">
        <f>IF(ISERROR(VLOOKUP(C446,#REF!,2,0)),"",VLOOKUP(C446,#REF!,2,0))</f>
        <v/>
      </c>
      <c r="F446" s="70"/>
      <c r="G446" s="70" t="str">
        <f>IF(ISERROR(VLOOKUP(C446,#REF!,4,0)),"",VLOOKUP(C446,#REF!,4,0))</f>
        <v/>
      </c>
      <c r="H446" s="70"/>
      <c r="I446" s="70">
        <f t="shared" si="345"/>
        <v>0</v>
      </c>
      <c r="J446" s="70"/>
      <c r="K446" s="70"/>
      <c r="L446" s="228"/>
      <c r="M446" s="228" t="str">
        <f>IF(ISERROR(VLOOKUP(L446,POA!$A$2:$C$25,3,0)),"",VLOOKUP(L446,POA!$A$2:$C$25,3,0))</f>
        <v/>
      </c>
      <c r="N446" s="73"/>
      <c r="O446" s="73" t="str">
        <f>IF(ISERROR(VLOOKUP(N446,POA!$A$2:$F$25,4,0)),"",VLOOKUP(N446,POA!$A$2:$F$25,4,0))</f>
        <v/>
      </c>
      <c r="P446" s="75" t="str">
        <f>IF(ISERROR(VLOOKUP(L446,POA!$A$2:$C$25,2,0)),"",VLOOKUP(L446,POA!$A$2:$C$25,2,0))</f>
        <v/>
      </c>
      <c r="Q446" s="82"/>
      <c r="R446" s="81" t="str">
        <f>IF(L446=0,"",IF(Q441&gt;=$R$9,"HABIL","NO HABIL"))</f>
        <v/>
      </c>
      <c r="S446" s="177"/>
      <c r="T446" s="81" t="str">
        <f t="shared" si="341"/>
        <v/>
      </c>
      <c r="U446" s="73" t="str">
        <f>IF(ISERROR(VLOOKUP(N446,POA!$A$2:$F$25,5,0)),"",VLOOKUP(N446,POA!$A$2:$F$25,5,0))</f>
        <v/>
      </c>
      <c r="V446" s="73"/>
      <c r="W446" s="81" t="str">
        <f t="shared" si="342"/>
        <v/>
      </c>
      <c r="X446" s="81"/>
      <c r="Y446" s="179">
        <f t="shared" si="346"/>
        <v>0</v>
      </c>
      <c r="Z446" s="146" t="str">
        <f t="shared" si="347"/>
        <v>MIPYME</v>
      </c>
      <c r="AA446" s="190"/>
      <c r="AB446" s="81" t="str">
        <f t="shared" si="343"/>
        <v/>
      </c>
      <c r="AC446" s="190"/>
      <c r="AD446" s="81" t="str">
        <f t="shared" si="344"/>
        <v/>
      </c>
      <c r="AE446" s="183"/>
    </row>
    <row r="447" spans="2:31" ht="18" hidden="1" customHeight="1" x14ac:dyDescent="0.15">
      <c r="B447" s="71" t="str">
        <f t="shared" si="340"/>
        <v/>
      </c>
      <c r="C447" s="136"/>
      <c r="D447" s="136"/>
      <c r="E447" s="70" t="str">
        <f>IF(ISERROR(VLOOKUP(C447,#REF!,2,0)),"",VLOOKUP(C447,#REF!,2,0))</f>
        <v/>
      </c>
      <c r="F447" s="70"/>
      <c r="G447" s="70" t="str">
        <f>IF(ISERROR(VLOOKUP(C447,#REF!,4,0)),"",VLOOKUP(C447,#REF!,4,0))</f>
        <v/>
      </c>
      <c r="H447" s="70"/>
      <c r="I447" s="70">
        <f t="shared" si="345"/>
        <v>0</v>
      </c>
      <c r="J447" s="70"/>
      <c r="K447" s="70"/>
      <c r="L447" s="228"/>
      <c r="M447" s="228" t="str">
        <f>IF(ISERROR(VLOOKUP(L447,POA!$A$2:$C$25,3,0)),"",VLOOKUP(L447,POA!$A$2:$C$25,3,0))</f>
        <v/>
      </c>
      <c r="N447" s="73"/>
      <c r="O447" s="73" t="str">
        <f>IF(ISERROR(VLOOKUP(N447,POA!$A$2:$F$25,4,0)),"",VLOOKUP(N447,POA!$A$2:$F$25,4,0))</f>
        <v/>
      </c>
      <c r="P447" s="75" t="str">
        <f>IF(ISERROR(VLOOKUP(L447,POA!$A$2:$C$25,2,0)),"",VLOOKUP(L447,POA!$A$2:$C$25,2,0))</f>
        <v/>
      </c>
      <c r="Q447" s="82"/>
      <c r="R447" s="81" t="str">
        <f>IF(L447=0,"",IF(Q441&gt;=$R$9,"HABIL","NO HABIL"))</f>
        <v/>
      </c>
      <c r="S447" s="177"/>
      <c r="T447" s="81" t="str">
        <f t="shared" si="341"/>
        <v/>
      </c>
      <c r="U447" s="73" t="str">
        <f>IF(ISERROR(VLOOKUP(N447,POA!$A$2:$F$25,5,0)),"",VLOOKUP(N447,POA!$A$2:$F$25,5,0))</f>
        <v/>
      </c>
      <c r="V447" s="73"/>
      <c r="W447" s="81" t="str">
        <f t="shared" si="342"/>
        <v/>
      </c>
      <c r="X447" s="81"/>
      <c r="Y447" s="179">
        <f t="shared" si="346"/>
        <v>0</v>
      </c>
      <c r="Z447" s="146" t="str">
        <f t="shared" si="347"/>
        <v>MIPYME</v>
      </c>
      <c r="AA447" s="190"/>
      <c r="AB447" s="81" t="str">
        <f t="shared" si="343"/>
        <v/>
      </c>
      <c r="AC447" s="190"/>
      <c r="AD447" s="81" t="str">
        <f t="shared" si="344"/>
        <v/>
      </c>
      <c r="AE447" s="186"/>
    </row>
    <row r="448" spans="2:31" ht="18" hidden="1" customHeight="1" x14ac:dyDescent="0.15">
      <c r="B448" s="71" t="str">
        <f>IF(C448="","",B447+0.1)</f>
        <v/>
      </c>
      <c r="C448" s="136"/>
      <c r="D448" s="136"/>
      <c r="E448" s="70" t="str">
        <f>IF(ISERROR(VLOOKUP(C448,#REF!,2,0)),"",VLOOKUP(C448,#REF!,2,0))</f>
        <v/>
      </c>
      <c r="F448" s="70"/>
      <c r="G448" s="70" t="str">
        <f>IF(ISERROR(VLOOKUP(C448,#REF!,4,0)),"",VLOOKUP(C448,#REF!,4,0))</f>
        <v/>
      </c>
      <c r="H448" s="70"/>
      <c r="I448" s="70">
        <f>IF(ISERROR(F448-H448),"",F448-H448)</f>
        <v>0</v>
      </c>
      <c r="J448" s="70"/>
      <c r="K448" s="70"/>
      <c r="L448" s="228"/>
      <c r="M448" s="228" t="str">
        <f>IF(ISERROR(VLOOKUP(L448,POA!$A$2:$C$25,3,0)),"",VLOOKUP(L448,POA!$A$2:$C$25,3,0))</f>
        <v/>
      </c>
      <c r="N448" s="73"/>
      <c r="O448" s="73" t="str">
        <f>IF(ISERROR(VLOOKUP(N448,POA!$A$2:$F$25,4,0)),"",VLOOKUP(N448,POA!$A$2:$F$25,4,0))</f>
        <v/>
      </c>
      <c r="P448" s="75" t="str">
        <f>IF(ISERROR(VLOOKUP(L448,POA!$A$2:$C$25,2,0)),"",VLOOKUP(L448,POA!$A$2:$C$25,2,0))</f>
        <v/>
      </c>
      <c r="Q448" s="82"/>
      <c r="R448" s="81" t="str">
        <f>IF(L448=0,"",IF(Q441&gt;=$R$9,"HABIL","NO HABIL"))</f>
        <v/>
      </c>
      <c r="S448" s="177"/>
      <c r="T448" s="81" t="str">
        <f t="shared" si="341"/>
        <v/>
      </c>
      <c r="U448" s="73" t="str">
        <f>IF(ISERROR(VLOOKUP(N448,POA!$A$2:$F$25,5,0)),"",VLOOKUP(N448,POA!$A$2:$F$25,5,0))</f>
        <v/>
      </c>
      <c r="V448" s="73"/>
      <c r="W448" s="81" t="str">
        <f t="shared" si="342"/>
        <v/>
      </c>
      <c r="X448" s="81"/>
      <c r="Y448" s="179">
        <f t="shared" si="346"/>
        <v>0</v>
      </c>
      <c r="Z448" s="146" t="str">
        <f t="shared" si="347"/>
        <v>MIPYME</v>
      </c>
      <c r="AA448" s="190"/>
      <c r="AB448" s="81" t="str">
        <f t="shared" si="343"/>
        <v/>
      </c>
      <c r="AC448" s="190"/>
      <c r="AD448" s="81" t="str">
        <f t="shared" si="344"/>
        <v/>
      </c>
      <c r="AE448" s="186"/>
    </row>
    <row r="449" spans="2:31" ht="18" hidden="1" customHeight="1" x14ac:dyDescent="0.15">
      <c r="B449" s="71" t="str">
        <f>IF(C449="","",B448+0.1)</f>
        <v/>
      </c>
      <c r="C449" s="136"/>
      <c r="D449" s="136"/>
      <c r="E449" s="70" t="str">
        <f>IF(ISERROR(VLOOKUP(C449,#REF!,2,0)),"",VLOOKUP(C449,#REF!,2,0))</f>
        <v/>
      </c>
      <c r="F449" s="70"/>
      <c r="G449" s="70" t="str">
        <f>IF(ISERROR(VLOOKUP(C449,#REF!,4,0)),"",VLOOKUP(C449,#REF!,4,0))</f>
        <v/>
      </c>
      <c r="H449" s="70"/>
      <c r="I449" s="70">
        <f>IF(ISERROR(F449-H449),"",F449-H449)</f>
        <v>0</v>
      </c>
      <c r="J449" s="70"/>
      <c r="K449" s="70"/>
      <c r="L449" s="228"/>
      <c r="M449" s="228" t="str">
        <f>IF(ISERROR(VLOOKUP(L449,POA!$A$2:$C$25,3,0)),"",VLOOKUP(L449,POA!$A$2:$C$25,3,0))</f>
        <v/>
      </c>
      <c r="N449" s="73"/>
      <c r="O449" s="73" t="str">
        <f>IF(ISERROR(VLOOKUP(N449,POA!$A$2:$F$25,4,0)),"",VLOOKUP(N449,POA!$A$2:$F$25,4,0))</f>
        <v/>
      </c>
      <c r="P449" s="75" t="str">
        <f>IF(ISERROR(VLOOKUP(L449,POA!$A$2:$C$25,2,0)),"",VLOOKUP(L449,POA!$A$2:$C$25,2,0))</f>
        <v/>
      </c>
      <c r="Q449" s="82"/>
      <c r="R449" s="81" t="str">
        <f>IF(L449=0,"",IF(Q441&gt;=$R$9,"HABIL","NO HABIL"))</f>
        <v/>
      </c>
      <c r="S449" s="177"/>
      <c r="T449" s="81" t="str">
        <f t="shared" si="341"/>
        <v/>
      </c>
      <c r="U449" s="73" t="str">
        <f>IF(ISERROR(VLOOKUP(N449,POA!$A$2:$F$25,5,0)),"",VLOOKUP(N449,POA!$A$2:$F$25,5,0))</f>
        <v/>
      </c>
      <c r="V449" s="73"/>
      <c r="W449" s="81" t="str">
        <f t="shared" si="342"/>
        <v/>
      </c>
      <c r="X449" s="81"/>
      <c r="Y449" s="179">
        <f t="shared" si="346"/>
        <v>0</v>
      </c>
      <c r="Z449" s="146" t="str">
        <f t="shared" si="347"/>
        <v>MIPYME</v>
      </c>
      <c r="AA449" s="190"/>
      <c r="AB449" s="81" t="str">
        <f t="shared" si="343"/>
        <v/>
      </c>
      <c r="AC449" s="190"/>
      <c r="AD449" s="81" t="str">
        <f t="shared" si="344"/>
        <v/>
      </c>
      <c r="AE449" s="183"/>
    </row>
    <row r="450" spans="2:31" ht="18" hidden="1" customHeight="1" x14ac:dyDescent="0.15">
      <c r="B450" s="71" t="str">
        <f>IF(C450="","",B449+0.1)</f>
        <v/>
      </c>
      <c r="C450" s="136"/>
      <c r="D450" s="136"/>
      <c r="E450" s="70" t="str">
        <f>IF(ISERROR(VLOOKUP(C450,#REF!,2,0)),"",VLOOKUP(C450,#REF!,2,0))</f>
        <v/>
      </c>
      <c r="F450" s="70"/>
      <c r="G450" s="70" t="str">
        <f>IF(ISERROR(VLOOKUP(C450,#REF!,4,0)),"",VLOOKUP(C450,#REF!,4,0))</f>
        <v/>
      </c>
      <c r="H450" s="70"/>
      <c r="I450" s="70">
        <f>IF(ISERROR(F450-H450),"",F450-H450)</f>
        <v>0</v>
      </c>
      <c r="J450" s="70"/>
      <c r="K450" s="70"/>
      <c r="L450" s="228"/>
      <c r="M450" s="228" t="str">
        <f>IF(ISERROR(VLOOKUP(L450,POA!$A$2:$C$25,3,0)),"",VLOOKUP(L450,POA!$A$2:$C$25,3,0))</f>
        <v/>
      </c>
      <c r="N450" s="73"/>
      <c r="O450" s="73" t="str">
        <f>IF(ISERROR(VLOOKUP(N450,POA!$A$2:$F$25,4,0)),"",VLOOKUP(N450,POA!$A$2:$F$25,4,0))</f>
        <v/>
      </c>
      <c r="P450" s="75" t="str">
        <f>IF(ISERROR(VLOOKUP(L450,POA!$A$2:$C$25,2,0)),"",VLOOKUP(L450,POA!$A$2:$C$25,2,0))</f>
        <v/>
      </c>
      <c r="Q450" s="82"/>
      <c r="R450" s="81" t="str">
        <f>IF(L450=0,"",IF(Q441&gt;=$R$9,"HABIL","NO HABIL"))</f>
        <v/>
      </c>
      <c r="S450" s="177"/>
      <c r="T450" s="81" t="str">
        <f t="shared" si="341"/>
        <v/>
      </c>
      <c r="U450" s="73" t="str">
        <f>IF(ISERROR(VLOOKUP(N450,POA!$A$2:$F$25,5,0)),"",VLOOKUP(N450,POA!$A$2:$F$25,5,0))</f>
        <v/>
      </c>
      <c r="V450" s="73"/>
      <c r="W450" s="81" t="str">
        <f t="shared" si="342"/>
        <v/>
      </c>
      <c r="X450" s="81"/>
      <c r="Y450" s="179">
        <f t="shared" si="346"/>
        <v>0</v>
      </c>
      <c r="Z450" s="146" t="str">
        <f t="shared" si="347"/>
        <v>MIPYME</v>
      </c>
      <c r="AA450" s="190"/>
      <c r="AB450" s="81" t="str">
        <f t="shared" si="343"/>
        <v/>
      </c>
      <c r="AC450" s="190"/>
      <c r="AD450" s="81" t="str">
        <f t="shared" si="344"/>
        <v/>
      </c>
      <c r="AE450" s="183"/>
    </row>
    <row r="451" spans="2:31" ht="18" hidden="1" customHeight="1" thickBot="1" x14ac:dyDescent="0.2">
      <c r="B451" s="111" t="str">
        <f>IF(C451="","",B450+0.1)</f>
        <v/>
      </c>
      <c r="C451" s="137"/>
      <c r="D451" s="137"/>
      <c r="E451" s="74" t="str">
        <f>IF(ISERROR(VLOOKUP(C451,#REF!,2,0)),"",VLOOKUP(C451,#REF!,2,0))</f>
        <v/>
      </c>
      <c r="F451" s="74"/>
      <c r="G451" s="74" t="str">
        <f>IF(ISERROR(VLOOKUP(C451,#REF!,4,0)),"",VLOOKUP(C451,#REF!,4,0))</f>
        <v/>
      </c>
      <c r="H451" s="74"/>
      <c r="I451" s="74">
        <f>IF(ISERROR(F451-H451),"",F451-H451)</f>
        <v>0</v>
      </c>
      <c r="J451" s="74"/>
      <c r="K451" s="74"/>
      <c r="L451" s="229"/>
      <c r="M451" s="229" t="str">
        <f>IF(ISERROR(VLOOKUP(L451,POA!$A$2:$C$25,3,0)),"",VLOOKUP(L451,POA!$A$2:$C$25,3,0))</f>
        <v/>
      </c>
      <c r="N451" s="88"/>
      <c r="O451" s="88" t="str">
        <f>IF(ISERROR(VLOOKUP(N451,POA!$A$2:$F$25,4,0)),"",VLOOKUP(N451,POA!$A$2:$F$25,4,0))</f>
        <v/>
      </c>
      <c r="P451" s="80" t="str">
        <f>IF(ISERROR(VLOOKUP(L451,POA!$A$2:$C$25,2,0)),"",VLOOKUP(L451,POA!$A$2:$C$25,2,0))</f>
        <v/>
      </c>
      <c r="Q451" s="90"/>
      <c r="R451" s="89" t="str">
        <f>IF(L451=0,"",IF(Q441&gt;=$R$9,"HABIL","NO HABIL"))</f>
        <v/>
      </c>
      <c r="S451" s="178"/>
      <c r="T451" s="89" t="str">
        <f t="shared" si="341"/>
        <v/>
      </c>
      <c r="U451" s="88" t="str">
        <f>IF(ISERROR(VLOOKUP(N451,POA!$A$2:$F$25,5,0)),"",VLOOKUP(N451,POA!$A$2:$F$25,5,0))</f>
        <v/>
      </c>
      <c r="V451" s="88"/>
      <c r="W451" s="89" t="str">
        <f t="shared" si="342"/>
        <v/>
      </c>
      <c r="X451" s="89"/>
      <c r="Y451" s="181">
        <f>IF(ISERROR(F451/$Z$9),"",F451/$Z$9)</f>
        <v>0</v>
      </c>
      <c r="Z451" s="147" t="str">
        <f t="shared" si="347"/>
        <v>MIPYME</v>
      </c>
      <c r="AA451" s="191"/>
      <c r="AB451" s="89" t="str">
        <f t="shared" si="343"/>
        <v/>
      </c>
      <c r="AC451" s="191"/>
      <c r="AD451" s="89" t="str">
        <f t="shared" si="344"/>
        <v/>
      </c>
      <c r="AE451" s="184"/>
    </row>
    <row r="452" spans="2:31" ht="18" customHeight="1" x14ac:dyDescent="0.15">
      <c r="B452" s="83">
        <v>41</v>
      </c>
      <c r="C452" s="84" t="s">
        <v>754</v>
      </c>
      <c r="D452" s="135">
        <f>IF(SUM(D453:D462)=0,"",SUM(D453:D462))</f>
        <v>1</v>
      </c>
      <c r="E452" s="85">
        <f>SUM(E453:E462)</f>
        <v>2764528966</v>
      </c>
      <c r="F452" s="85">
        <f>SUM(F453:F462)</f>
        <v>5019792603</v>
      </c>
      <c r="G452" s="85">
        <f>SUM(G453:G462)</f>
        <v>18620506</v>
      </c>
      <c r="H452" s="85">
        <f>SUM(H453:H462)</f>
        <v>1475755284</v>
      </c>
      <c r="I452" s="85">
        <f>+F452-H452</f>
        <v>3544037319</v>
      </c>
      <c r="J452" s="85">
        <f>SUM(J453:J462)</f>
        <v>506121116</v>
      </c>
      <c r="K452" s="85">
        <f>SUM(K453:K462)</f>
        <v>33317149</v>
      </c>
      <c r="L452" s="78">
        <v>1</v>
      </c>
      <c r="M452" s="78">
        <f>IF(ISERROR(VLOOKUP(L452,POA!$A$2:$C$25,3,0)),"",VLOOKUP(L452,POA!$A$2:$C$25,3,0))</f>
        <v>3</v>
      </c>
      <c r="N452" s="138" t="s">
        <v>229</v>
      </c>
      <c r="O452" s="78">
        <f>+SUM(O453:O462)</f>
        <v>0</v>
      </c>
      <c r="P452" s="79">
        <f>IF(ISERROR(VLOOKUP(L452,POA!$A$2:$C$25,2,0)),"",VLOOKUP(L452,POA!$A$2:$C$25,2,0))</f>
        <v>4167150295</v>
      </c>
      <c r="Q452" s="85">
        <f>SUM(E452/G452)</f>
        <v>148.46690879399304</v>
      </c>
      <c r="R452" s="86" t="str">
        <f>IF(Q452=0,"",IF(Q452&gt;=$R$9,"HABIL","NO HABIL"))</f>
        <v>HABIL</v>
      </c>
      <c r="S452" s="176">
        <f>SUM(H452/F452)</f>
        <v>0.29398730200885953</v>
      </c>
      <c r="T452" s="86" t="str">
        <f>IF(S452=0,"",IF(S452&lt;=$T$9,"HABIL","NO HABIL"))</f>
        <v>HABIL</v>
      </c>
      <c r="U452" s="78">
        <f>+SUM(U453:U462)</f>
        <v>0</v>
      </c>
      <c r="V452" s="87">
        <f>SUM(J452/K452)</f>
        <v>15.191009170682641</v>
      </c>
      <c r="W452" s="86" t="str">
        <f>IF(V452=0,"",IF(V452&gt;=$W$9,"HABIL","NO HABIL"))</f>
        <v>HABIL</v>
      </c>
      <c r="X452" s="86" t="str">
        <f>IF(R452=0,"",IF(R452="NO HABIL","NO HABIL",IF(T452="NO HABIL","NO HABIL",IF(W452="NO HABIL","NO HABIL",IF(W452="NO HABIL","NO HABIL","HABIL")))))</f>
        <v>HABIL</v>
      </c>
      <c r="Y452" s="180"/>
      <c r="Z452" s="145"/>
      <c r="AA452" s="176">
        <f>SUM(J452/I452)</f>
        <v>0.14280919483737525</v>
      </c>
      <c r="AB452" s="86" t="str">
        <f>IF(AA452=0,"",IF(AA452&gt;=$AB$9,"HABIL","NO HABIL"))</f>
        <v>HABIL</v>
      </c>
      <c r="AC452" s="176">
        <f>SUM(J452/F452)</f>
        <v>0.10082510494507775</v>
      </c>
      <c r="AD452" s="86" t="str">
        <f>IF(AC452=0,"",IF(AC452&gt;=$AD$9,"HABIL","NO HABIL"))</f>
        <v>HABIL</v>
      </c>
      <c r="AE452" s="182" t="str">
        <f>IF(AB452=0,"",IF(AB452="NO HABIL","NO HABIL",IF(AD452="NO HABIL","NO HABIL",IF(AD452="NO HABIL","NO HABIL","HABIL"))))</f>
        <v>HABIL</v>
      </c>
    </row>
    <row r="453" spans="2:31" ht="18" customHeight="1" x14ac:dyDescent="0.15">
      <c r="B453" s="71">
        <f t="shared" ref="B453:B458" si="348">IF(C453="","",B452+0.1)</f>
        <v>41.1</v>
      </c>
      <c r="C453" s="267" t="s">
        <v>754</v>
      </c>
      <c r="D453" s="268">
        <v>1</v>
      </c>
      <c r="E453" s="269">
        <v>2764528966</v>
      </c>
      <c r="F453" s="269">
        <v>5019792603</v>
      </c>
      <c r="G453" s="269">
        <v>18620506</v>
      </c>
      <c r="H453" s="269">
        <v>1475755284</v>
      </c>
      <c r="I453" s="269">
        <v>3544037319</v>
      </c>
      <c r="J453" s="269">
        <v>506121116</v>
      </c>
      <c r="K453" s="269">
        <v>33317149</v>
      </c>
      <c r="L453" s="230"/>
      <c r="M453" s="230" t="str">
        <f>IF(ISERROR(VLOOKUP(L453,POA!$A$2:$C$25,3,0)),"",VLOOKUP(L453,POA!$A$2:$C$25,3,0))</f>
        <v/>
      </c>
      <c r="N453" s="73" t="s">
        <v>229</v>
      </c>
      <c r="O453" s="73" t="str">
        <f>IF(ISERROR(VLOOKUP(N453,POA!$A$2:$F$25,4,0)),"",VLOOKUP(N453,POA!$A$2:$F$25,4,0))</f>
        <v/>
      </c>
      <c r="P453" s="75" t="str">
        <f>IF(ISERROR(VLOOKUP(L453,POA!$A$2:$C$25,2,0)),"",VLOOKUP(L453,POA!$A$2:$C$25,2,0))</f>
        <v/>
      </c>
      <c r="Q453" s="82"/>
      <c r="R453" s="81" t="str">
        <f>IF(Q453=0,"",IF(Q452&gt;=$R$9,"HABIL","NO HABIL"))</f>
        <v/>
      </c>
      <c r="S453" s="177"/>
      <c r="T453" s="81" t="str">
        <f t="shared" ref="T453:T462" si="349">IF(S453=0,"",IF(S453&lt;=$T$9,"HABIL","NO HABIL"))</f>
        <v/>
      </c>
      <c r="U453" s="73" t="str">
        <f>IF(ISERROR(VLOOKUP(N453,POA!$A$2:$F$25,5,0)),"",VLOOKUP(N453,POA!$A$2:$F$25,5,0))</f>
        <v/>
      </c>
      <c r="V453" s="73"/>
      <c r="W453" s="81" t="str">
        <f t="shared" ref="W453:W462" si="350">IF(V453=0,"",IF(V453&gt;=$W$9,"HABIL","NO HABIL"))</f>
        <v/>
      </c>
      <c r="X453" s="81"/>
      <c r="Y453" s="179">
        <f>IF(ISERROR(F453/$Z$9),"",F453/$Z$9)</f>
        <v>8857.9364796188456</v>
      </c>
      <c r="Z453" s="146" t="str">
        <f>+IF(Y453&lt;$Z$10,"MIPYME","NO CUMPLE")</f>
        <v>MIPYME</v>
      </c>
      <c r="AA453" s="190"/>
      <c r="AB453" s="81" t="str">
        <f t="shared" ref="AB453:AB462" si="351">IF(AA453=0,"",IF(AA453&gt;=$AB$9,"HABIL","NO HABIL"))</f>
        <v/>
      </c>
      <c r="AC453" s="190"/>
      <c r="AD453" s="81" t="str">
        <f t="shared" ref="AD453:AD462" si="352">IF(AC453=0,"",IF(AC453&gt;=$AD$9,"HABIL","NO HABIL"))</f>
        <v/>
      </c>
      <c r="AE453" s="185"/>
    </row>
    <row r="454" spans="2:31" ht="18" customHeight="1" thickBot="1" x14ac:dyDescent="0.2">
      <c r="B454" s="71" t="str">
        <f t="shared" si="348"/>
        <v/>
      </c>
      <c r="C454" s="136"/>
      <c r="D454" s="136"/>
      <c r="E454" s="70"/>
      <c r="F454" s="70"/>
      <c r="G454" s="70"/>
      <c r="H454" s="70"/>
      <c r="I454" s="70">
        <f t="shared" ref="I454:I458" si="353">IF(ISERROR(F454-H454),"",F454-H454)</f>
        <v>0</v>
      </c>
      <c r="J454" s="70"/>
      <c r="K454" s="70"/>
      <c r="L454" s="228"/>
      <c r="M454" s="228" t="str">
        <f>IF(ISERROR(VLOOKUP(L454,POA!$A$2:$C$25,3,0)),"",VLOOKUP(L454,POA!$A$2:$C$25,3,0))</f>
        <v/>
      </c>
      <c r="N454" s="73" t="s">
        <v>229</v>
      </c>
      <c r="O454" s="73" t="str">
        <f>IF(ISERROR(VLOOKUP(N454,POA!$A$2:$F$25,4,0)),"",VLOOKUP(N454,POA!$A$2:$F$25,4,0))</f>
        <v/>
      </c>
      <c r="P454" s="75" t="str">
        <f>IF(ISERROR(VLOOKUP(L454,POA!$A$2:$C$25,2,0)),"",VLOOKUP(L454,POA!$A$2:$C$25,2,0))</f>
        <v/>
      </c>
      <c r="Q454" s="82"/>
      <c r="R454" s="81" t="str">
        <f>IF(Q454=0,"",IF(Q452&gt;=$R$9,"HABIL","NO HABIL"))</f>
        <v/>
      </c>
      <c r="S454" s="177"/>
      <c r="T454" s="81" t="str">
        <f t="shared" si="349"/>
        <v/>
      </c>
      <c r="U454" s="73" t="str">
        <f>IF(ISERROR(VLOOKUP(N454,POA!$A$2:$F$25,5,0)),"",VLOOKUP(N454,POA!$A$2:$F$25,5,0))</f>
        <v/>
      </c>
      <c r="V454" s="73"/>
      <c r="W454" s="81" t="str">
        <f t="shared" si="350"/>
        <v/>
      </c>
      <c r="X454" s="81"/>
      <c r="Y454" s="179">
        <f t="shared" ref="Y454:Y461" si="354">IF(ISERROR(F454/$Z$9),"",F454/$Z$9)</f>
        <v>0</v>
      </c>
      <c r="Z454" s="146" t="str">
        <f t="shared" ref="Z454:Z462" si="355">+IF(Y454&lt;$Z$10,"MIPYME","NO CUMPLE")</f>
        <v>MIPYME</v>
      </c>
      <c r="AA454" s="190"/>
      <c r="AB454" s="81" t="str">
        <f t="shared" si="351"/>
        <v/>
      </c>
      <c r="AC454" s="190"/>
      <c r="AD454" s="81" t="str">
        <f t="shared" si="352"/>
        <v/>
      </c>
      <c r="AE454" s="186"/>
    </row>
    <row r="455" spans="2:31" ht="18" hidden="1" customHeight="1" x14ac:dyDescent="0.15">
      <c r="B455" s="71" t="str">
        <f t="shared" si="348"/>
        <v/>
      </c>
      <c r="C455" s="136"/>
      <c r="D455" s="136"/>
      <c r="E455" s="70"/>
      <c r="F455" s="70"/>
      <c r="G455" s="70"/>
      <c r="H455" s="70"/>
      <c r="I455" s="70">
        <f t="shared" si="353"/>
        <v>0</v>
      </c>
      <c r="J455" s="70"/>
      <c r="K455" s="70"/>
      <c r="L455" s="228"/>
      <c r="M455" s="228" t="str">
        <f>IF(ISERROR(VLOOKUP(L455,POA!$A$2:$C$25,3,0)),"",VLOOKUP(L455,POA!$A$2:$C$25,3,0))</f>
        <v/>
      </c>
      <c r="N455" s="73"/>
      <c r="O455" s="73" t="str">
        <f>IF(ISERROR(VLOOKUP(N455,POA!$A$2:$F$25,4,0)),"",VLOOKUP(N455,POA!$A$2:$F$25,4,0))</f>
        <v/>
      </c>
      <c r="P455" s="75" t="str">
        <f>IF(ISERROR(VLOOKUP(L455,POA!$A$2:$C$25,2,0)),"",VLOOKUP(L455,POA!$A$2:$C$25,2,0))</f>
        <v/>
      </c>
      <c r="Q455" s="82"/>
      <c r="R455" s="81" t="str">
        <f>IF(Q455=0,"",IF(Q452&gt;=$R$9,"HABIL","NO HABIL"))</f>
        <v/>
      </c>
      <c r="S455" s="177"/>
      <c r="T455" s="81" t="str">
        <f t="shared" si="349"/>
        <v/>
      </c>
      <c r="U455" s="73" t="str">
        <f>IF(ISERROR(VLOOKUP(N455,POA!$A$2:$F$25,5,0)),"",VLOOKUP(N455,POA!$A$2:$F$25,5,0))</f>
        <v/>
      </c>
      <c r="V455" s="73"/>
      <c r="W455" s="81" t="str">
        <f t="shared" si="350"/>
        <v/>
      </c>
      <c r="X455" s="81"/>
      <c r="Y455" s="179">
        <f t="shared" si="354"/>
        <v>0</v>
      </c>
      <c r="Z455" s="146" t="str">
        <f t="shared" si="355"/>
        <v>MIPYME</v>
      </c>
      <c r="AA455" s="190"/>
      <c r="AB455" s="81" t="str">
        <f t="shared" si="351"/>
        <v/>
      </c>
      <c r="AC455" s="190"/>
      <c r="AD455" s="81" t="str">
        <f t="shared" si="352"/>
        <v/>
      </c>
      <c r="AE455" s="186"/>
    </row>
    <row r="456" spans="2:31" ht="18" hidden="1" customHeight="1" x14ac:dyDescent="0.15">
      <c r="B456" s="71" t="str">
        <f t="shared" si="348"/>
        <v/>
      </c>
      <c r="C456" s="136"/>
      <c r="D456" s="136"/>
      <c r="E456" s="70" t="str">
        <f>IF(ISERROR(VLOOKUP(C456,#REF!,2,0)),"",VLOOKUP(C456,#REF!,2,0))</f>
        <v/>
      </c>
      <c r="F456" s="70"/>
      <c r="G456" s="70" t="str">
        <f>IF(ISERROR(VLOOKUP(C456,#REF!,4,0)),"",VLOOKUP(C456,#REF!,4,0))</f>
        <v/>
      </c>
      <c r="H456" s="70"/>
      <c r="I456" s="70">
        <f t="shared" si="353"/>
        <v>0</v>
      </c>
      <c r="J456" s="70"/>
      <c r="K456" s="70"/>
      <c r="L456" s="228"/>
      <c r="M456" s="228" t="str">
        <f>IF(ISERROR(VLOOKUP(L456,POA!$A$2:$C$25,3,0)),"",VLOOKUP(L456,POA!$A$2:$C$25,3,0))</f>
        <v/>
      </c>
      <c r="N456" s="73"/>
      <c r="O456" s="73" t="str">
        <f>IF(ISERROR(VLOOKUP(N456,POA!$A$2:$F$25,4,0)),"",VLOOKUP(N456,POA!$A$2:$F$25,4,0))</f>
        <v/>
      </c>
      <c r="P456" s="75" t="str">
        <f>IF(ISERROR(VLOOKUP(L456,POA!$A$2:$C$25,2,0)),"",VLOOKUP(L456,POA!$A$2:$C$25,2,0))</f>
        <v/>
      </c>
      <c r="Q456" s="82"/>
      <c r="R456" s="81" t="str">
        <f>IF(L456=0,"",IF(Q452&gt;=$R$9,"HABIL","NO HABIL"))</f>
        <v/>
      </c>
      <c r="S456" s="177"/>
      <c r="T456" s="81" t="str">
        <f t="shared" si="349"/>
        <v/>
      </c>
      <c r="U456" s="73" t="str">
        <f>IF(ISERROR(VLOOKUP(N456,POA!$A$2:$F$25,5,0)),"",VLOOKUP(N456,POA!$A$2:$F$25,5,0))</f>
        <v/>
      </c>
      <c r="V456" s="73"/>
      <c r="W456" s="81" t="str">
        <f t="shared" si="350"/>
        <v/>
      </c>
      <c r="X456" s="81"/>
      <c r="Y456" s="179">
        <f t="shared" si="354"/>
        <v>0</v>
      </c>
      <c r="Z456" s="146" t="str">
        <f t="shared" si="355"/>
        <v>MIPYME</v>
      </c>
      <c r="AA456" s="190"/>
      <c r="AB456" s="81" t="str">
        <f t="shared" si="351"/>
        <v/>
      </c>
      <c r="AC456" s="190"/>
      <c r="AD456" s="81" t="str">
        <f t="shared" si="352"/>
        <v/>
      </c>
      <c r="AE456" s="186"/>
    </row>
    <row r="457" spans="2:31" ht="18" hidden="1" customHeight="1" x14ac:dyDescent="0.15">
      <c r="B457" s="71" t="str">
        <f t="shared" si="348"/>
        <v/>
      </c>
      <c r="C457" s="136"/>
      <c r="D457" s="136"/>
      <c r="E457" s="70" t="str">
        <f>IF(ISERROR(VLOOKUP(C457,#REF!,2,0)),"",VLOOKUP(C457,#REF!,2,0))</f>
        <v/>
      </c>
      <c r="F457" s="70"/>
      <c r="G457" s="70" t="str">
        <f>IF(ISERROR(VLOOKUP(C457,#REF!,4,0)),"",VLOOKUP(C457,#REF!,4,0))</f>
        <v/>
      </c>
      <c r="H457" s="70"/>
      <c r="I457" s="70">
        <f t="shared" si="353"/>
        <v>0</v>
      </c>
      <c r="J457" s="70"/>
      <c r="K457" s="70"/>
      <c r="L457" s="228"/>
      <c r="M457" s="228" t="str">
        <f>IF(ISERROR(VLOOKUP(L457,POA!$A$2:$C$25,3,0)),"",VLOOKUP(L457,POA!$A$2:$C$25,3,0))</f>
        <v/>
      </c>
      <c r="N457" s="73"/>
      <c r="O457" s="73" t="str">
        <f>IF(ISERROR(VLOOKUP(N457,POA!$A$2:$F$25,4,0)),"",VLOOKUP(N457,POA!$A$2:$F$25,4,0))</f>
        <v/>
      </c>
      <c r="P457" s="75" t="str">
        <f>IF(ISERROR(VLOOKUP(L457,POA!$A$2:$C$25,2,0)),"",VLOOKUP(L457,POA!$A$2:$C$25,2,0))</f>
        <v/>
      </c>
      <c r="Q457" s="82"/>
      <c r="R457" s="81" t="str">
        <f>IF(L457=0,"",IF(Q452&gt;=$R$9,"HABIL","NO HABIL"))</f>
        <v/>
      </c>
      <c r="S457" s="177"/>
      <c r="T457" s="81" t="str">
        <f t="shared" si="349"/>
        <v/>
      </c>
      <c r="U457" s="73" t="str">
        <f>IF(ISERROR(VLOOKUP(N457,POA!$A$2:$F$25,5,0)),"",VLOOKUP(N457,POA!$A$2:$F$25,5,0))</f>
        <v/>
      </c>
      <c r="V457" s="73"/>
      <c r="W457" s="81" t="str">
        <f t="shared" si="350"/>
        <v/>
      </c>
      <c r="X457" s="81"/>
      <c r="Y457" s="179">
        <f t="shared" si="354"/>
        <v>0</v>
      </c>
      <c r="Z457" s="146" t="str">
        <f t="shared" si="355"/>
        <v>MIPYME</v>
      </c>
      <c r="AA457" s="190"/>
      <c r="AB457" s="81" t="str">
        <f t="shared" si="351"/>
        <v/>
      </c>
      <c r="AC457" s="190"/>
      <c r="AD457" s="81" t="str">
        <f t="shared" si="352"/>
        <v/>
      </c>
      <c r="AE457" s="183"/>
    </row>
    <row r="458" spans="2:31" ht="18" hidden="1" customHeight="1" x14ac:dyDescent="0.15">
      <c r="B458" s="71" t="str">
        <f t="shared" si="348"/>
        <v/>
      </c>
      <c r="C458" s="136"/>
      <c r="D458" s="136"/>
      <c r="E458" s="70" t="str">
        <f>IF(ISERROR(VLOOKUP(C458,#REF!,2,0)),"",VLOOKUP(C458,#REF!,2,0))</f>
        <v/>
      </c>
      <c r="F458" s="70"/>
      <c r="G458" s="70" t="str">
        <f>IF(ISERROR(VLOOKUP(C458,#REF!,4,0)),"",VLOOKUP(C458,#REF!,4,0))</f>
        <v/>
      </c>
      <c r="H458" s="70"/>
      <c r="I458" s="70">
        <f t="shared" si="353"/>
        <v>0</v>
      </c>
      <c r="J458" s="70"/>
      <c r="K458" s="70"/>
      <c r="L458" s="228"/>
      <c r="M458" s="228" t="str">
        <f>IF(ISERROR(VLOOKUP(L458,POA!$A$2:$C$25,3,0)),"",VLOOKUP(L458,POA!$A$2:$C$25,3,0))</f>
        <v/>
      </c>
      <c r="N458" s="73"/>
      <c r="O458" s="73" t="str">
        <f>IF(ISERROR(VLOOKUP(N458,POA!$A$2:$F$25,4,0)),"",VLOOKUP(N458,POA!$A$2:$F$25,4,0))</f>
        <v/>
      </c>
      <c r="P458" s="75" t="str">
        <f>IF(ISERROR(VLOOKUP(L458,POA!$A$2:$C$25,2,0)),"",VLOOKUP(L458,POA!$A$2:$C$25,2,0))</f>
        <v/>
      </c>
      <c r="Q458" s="82"/>
      <c r="R458" s="81" t="str">
        <f>IF(L458=0,"",IF(Q452&gt;=$R$9,"HABIL","NO HABIL"))</f>
        <v/>
      </c>
      <c r="S458" s="177"/>
      <c r="T458" s="81" t="str">
        <f t="shared" si="349"/>
        <v/>
      </c>
      <c r="U458" s="73" t="str">
        <f>IF(ISERROR(VLOOKUP(N458,POA!$A$2:$F$25,5,0)),"",VLOOKUP(N458,POA!$A$2:$F$25,5,0))</f>
        <v/>
      </c>
      <c r="V458" s="73"/>
      <c r="W458" s="81" t="str">
        <f t="shared" si="350"/>
        <v/>
      </c>
      <c r="X458" s="81"/>
      <c r="Y458" s="179">
        <f t="shared" si="354"/>
        <v>0</v>
      </c>
      <c r="Z458" s="146" t="str">
        <f t="shared" si="355"/>
        <v>MIPYME</v>
      </c>
      <c r="AA458" s="190"/>
      <c r="AB458" s="81" t="str">
        <f t="shared" si="351"/>
        <v/>
      </c>
      <c r="AC458" s="190"/>
      <c r="AD458" s="81" t="str">
        <f t="shared" si="352"/>
        <v/>
      </c>
      <c r="AE458" s="186"/>
    </row>
    <row r="459" spans="2:31" ht="18" hidden="1" customHeight="1" x14ac:dyDescent="0.15">
      <c r="B459" s="71" t="str">
        <f>IF(C459="","",B458+0.1)</f>
        <v/>
      </c>
      <c r="C459" s="136"/>
      <c r="D459" s="136"/>
      <c r="E459" s="70" t="str">
        <f>IF(ISERROR(VLOOKUP(C459,#REF!,2,0)),"",VLOOKUP(C459,#REF!,2,0))</f>
        <v/>
      </c>
      <c r="F459" s="70"/>
      <c r="G459" s="70" t="str">
        <f>IF(ISERROR(VLOOKUP(C459,#REF!,4,0)),"",VLOOKUP(C459,#REF!,4,0))</f>
        <v/>
      </c>
      <c r="H459" s="70"/>
      <c r="I459" s="70">
        <f>IF(ISERROR(F459-H459),"",F459-H459)</f>
        <v>0</v>
      </c>
      <c r="J459" s="70"/>
      <c r="K459" s="70"/>
      <c r="L459" s="228"/>
      <c r="M459" s="228" t="str">
        <f>IF(ISERROR(VLOOKUP(L459,POA!$A$2:$C$25,3,0)),"",VLOOKUP(L459,POA!$A$2:$C$25,3,0))</f>
        <v/>
      </c>
      <c r="N459" s="73"/>
      <c r="O459" s="73" t="str">
        <f>IF(ISERROR(VLOOKUP(N459,POA!$A$2:$F$25,4,0)),"",VLOOKUP(N459,POA!$A$2:$F$25,4,0))</f>
        <v/>
      </c>
      <c r="P459" s="75" t="str">
        <f>IF(ISERROR(VLOOKUP(L459,POA!$A$2:$C$25,2,0)),"",VLOOKUP(L459,POA!$A$2:$C$25,2,0))</f>
        <v/>
      </c>
      <c r="Q459" s="82"/>
      <c r="R459" s="81" t="str">
        <f>IF(L459=0,"",IF(Q452&gt;=$R$9,"HABIL","NO HABIL"))</f>
        <v/>
      </c>
      <c r="S459" s="177"/>
      <c r="T459" s="81" t="str">
        <f t="shared" si="349"/>
        <v/>
      </c>
      <c r="U459" s="73" t="str">
        <f>IF(ISERROR(VLOOKUP(N459,POA!$A$2:$F$25,5,0)),"",VLOOKUP(N459,POA!$A$2:$F$25,5,0))</f>
        <v/>
      </c>
      <c r="V459" s="73"/>
      <c r="W459" s="81" t="str">
        <f t="shared" si="350"/>
        <v/>
      </c>
      <c r="X459" s="81"/>
      <c r="Y459" s="179">
        <f t="shared" si="354"/>
        <v>0</v>
      </c>
      <c r="Z459" s="146" t="str">
        <f t="shared" si="355"/>
        <v>MIPYME</v>
      </c>
      <c r="AA459" s="190"/>
      <c r="AB459" s="81" t="str">
        <f t="shared" si="351"/>
        <v/>
      </c>
      <c r="AC459" s="190"/>
      <c r="AD459" s="81" t="str">
        <f t="shared" si="352"/>
        <v/>
      </c>
      <c r="AE459" s="186"/>
    </row>
    <row r="460" spans="2:31" ht="18" hidden="1" customHeight="1" x14ac:dyDescent="0.15">
      <c r="B460" s="71" t="str">
        <f>IF(C460="","",B459+0.1)</f>
        <v/>
      </c>
      <c r="C460" s="136"/>
      <c r="D460" s="136"/>
      <c r="E460" s="70" t="str">
        <f>IF(ISERROR(VLOOKUP(C460,#REF!,2,0)),"",VLOOKUP(C460,#REF!,2,0))</f>
        <v/>
      </c>
      <c r="F460" s="70"/>
      <c r="G460" s="70" t="str">
        <f>IF(ISERROR(VLOOKUP(C460,#REF!,4,0)),"",VLOOKUP(C460,#REF!,4,0))</f>
        <v/>
      </c>
      <c r="H460" s="70"/>
      <c r="I460" s="70">
        <f>IF(ISERROR(F460-H460),"",F460-H460)</f>
        <v>0</v>
      </c>
      <c r="J460" s="70"/>
      <c r="K460" s="70"/>
      <c r="L460" s="228"/>
      <c r="M460" s="228" t="str">
        <f>IF(ISERROR(VLOOKUP(L460,POA!$A$2:$C$25,3,0)),"",VLOOKUP(L460,POA!$A$2:$C$25,3,0))</f>
        <v/>
      </c>
      <c r="N460" s="73"/>
      <c r="O460" s="73" t="str">
        <f>IF(ISERROR(VLOOKUP(N460,POA!$A$2:$F$25,4,0)),"",VLOOKUP(N460,POA!$A$2:$F$25,4,0))</f>
        <v/>
      </c>
      <c r="P460" s="75" t="str">
        <f>IF(ISERROR(VLOOKUP(L460,POA!$A$2:$C$25,2,0)),"",VLOOKUP(L460,POA!$A$2:$C$25,2,0))</f>
        <v/>
      </c>
      <c r="Q460" s="82"/>
      <c r="R460" s="81" t="str">
        <f>IF(L460=0,"",IF(Q452&gt;=$R$9,"HABIL","NO HABIL"))</f>
        <v/>
      </c>
      <c r="S460" s="177"/>
      <c r="T460" s="81" t="str">
        <f t="shared" si="349"/>
        <v/>
      </c>
      <c r="U460" s="73" t="str">
        <f>IF(ISERROR(VLOOKUP(N460,POA!$A$2:$F$25,5,0)),"",VLOOKUP(N460,POA!$A$2:$F$25,5,0))</f>
        <v/>
      </c>
      <c r="V460" s="73"/>
      <c r="W460" s="81" t="str">
        <f t="shared" si="350"/>
        <v/>
      </c>
      <c r="X460" s="81"/>
      <c r="Y460" s="179">
        <f t="shared" si="354"/>
        <v>0</v>
      </c>
      <c r="Z460" s="146" t="str">
        <f t="shared" si="355"/>
        <v>MIPYME</v>
      </c>
      <c r="AA460" s="190"/>
      <c r="AB460" s="81" t="str">
        <f t="shared" si="351"/>
        <v/>
      </c>
      <c r="AC460" s="190"/>
      <c r="AD460" s="81" t="str">
        <f t="shared" si="352"/>
        <v/>
      </c>
      <c r="AE460" s="183"/>
    </row>
    <row r="461" spans="2:31" ht="18" hidden="1" customHeight="1" x14ac:dyDescent="0.15">
      <c r="B461" s="71" t="str">
        <f>IF(C461="","",B460+0.1)</f>
        <v/>
      </c>
      <c r="C461" s="136"/>
      <c r="D461" s="136"/>
      <c r="E461" s="70" t="str">
        <f>IF(ISERROR(VLOOKUP(C461,#REF!,2,0)),"",VLOOKUP(C461,#REF!,2,0))</f>
        <v/>
      </c>
      <c r="F461" s="70"/>
      <c r="G461" s="70" t="str">
        <f>IF(ISERROR(VLOOKUP(C461,#REF!,4,0)),"",VLOOKUP(C461,#REF!,4,0))</f>
        <v/>
      </c>
      <c r="H461" s="70"/>
      <c r="I461" s="70">
        <f>IF(ISERROR(F461-H461),"",F461-H461)</f>
        <v>0</v>
      </c>
      <c r="J461" s="70"/>
      <c r="K461" s="70"/>
      <c r="L461" s="228"/>
      <c r="M461" s="228" t="str">
        <f>IF(ISERROR(VLOOKUP(L461,POA!$A$2:$C$25,3,0)),"",VLOOKUP(L461,POA!$A$2:$C$25,3,0))</f>
        <v/>
      </c>
      <c r="N461" s="73"/>
      <c r="O461" s="73" t="str">
        <f>IF(ISERROR(VLOOKUP(N461,POA!$A$2:$F$25,4,0)),"",VLOOKUP(N461,POA!$A$2:$F$25,4,0))</f>
        <v/>
      </c>
      <c r="P461" s="75" t="str">
        <f>IF(ISERROR(VLOOKUP(L461,POA!$A$2:$C$25,2,0)),"",VLOOKUP(L461,POA!$A$2:$C$25,2,0))</f>
        <v/>
      </c>
      <c r="Q461" s="82"/>
      <c r="R461" s="81" t="str">
        <f>IF(L461=0,"",IF(Q452&gt;=$R$9,"HABIL","NO HABIL"))</f>
        <v/>
      </c>
      <c r="S461" s="177"/>
      <c r="T461" s="81" t="str">
        <f t="shared" si="349"/>
        <v/>
      </c>
      <c r="U461" s="73" t="str">
        <f>IF(ISERROR(VLOOKUP(N461,POA!$A$2:$F$25,5,0)),"",VLOOKUP(N461,POA!$A$2:$F$25,5,0))</f>
        <v/>
      </c>
      <c r="V461" s="73"/>
      <c r="W461" s="81" t="str">
        <f t="shared" si="350"/>
        <v/>
      </c>
      <c r="X461" s="81"/>
      <c r="Y461" s="179">
        <f t="shared" si="354"/>
        <v>0</v>
      </c>
      <c r="Z461" s="146" t="str">
        <f t="shared" si="355"/>
        <v>MIPYME</v>
      </c>
      <c r="AA461" s="190"/>
      <c r="AB461" s="81" t="str">
        <f t="shared" si="351"/>
        <v/>
      </c>
      <c r="AC461" s="190"/>
      <c r="AD461" s="81" t="str">
        <f t="shared" si="352"/>
        <v/>
      </c>
      <c r="AE461" s="183"/>
    </row>
    <row r="462" spans="2:31" ht="18" hidden="1" customHeight="1" thickBot="1" x14ac:dyDescent="0.2">
      <c r="B462" s="111" t="str">
        <f>IF(C462="","",B461+0.1)</f>
        <v/>
      </c>
      <c r="C462" s="137"/>
      <c r="D462" s="137"/>
      <c r="E462" s="74" t="str">
        <f>IF(ISERROR(VLOOKUP(C462,#REF!,2,0)),"",VLOOKUP(C462,#REF!,2,0))</f>
        <v/>
      </c>
      <c r="F462" s="74"/>
      <c r="G462" s="74" t="str">
        <f>IF(ISERROR(VLOOKUP(C462,#REF!,4,0)),"",VLOOKUP(C462,#REF!,4,0))</f>
        <v/>
      </c>
      <c r="H462" s="74"/>
      <c r="I462" s="74">
        <f>IF(ISERROR(F462-H462),"",F462-H462)</f>
        <v>0</v>
      </c>
      <c r="J462" s="74"/>
      <c r="K462" s="74"/>
      <c r="L462" s="229"/>
      <c r="M462" s="229" t="str">
        <f>IF(ISERROR(VLOOKUP(L462,POA!$A$2:$C$25,3,0)),"",VLOOKUP(L462,POA!$A$2:$C$25,3,0))</f>
        <v/>
      </c>
      <c r="N462" s="88"/>
      <c r="O462" s="88" t="str">
        <f>IF(ISERROR(VLOOKUP(N462,POA!$A$2:$F$25,4,0)),"",VLOOKUP(N462,POA!$A$2:$F$25,4,0))</f>
        <v/>
      </c>
      <c r="P462" s="80" t="str">
        <f>IF(ISERROR(VLOOKUP(L462,POA!$A$2:$C$25,2,0)),"",VLOOKUP(L462,POA!$A$2:$C$25,2,0))</f>
        <v/>
      </c>
      <c r="Q462" s="90"/>
      <c r="R462" s="89" t="str">
        <f>IF(L462=0,"",IF(Q452&gt;=$R$9,"HABIL","NO HABIL"))</f>
        <v/>
      </c>
      <c r="S462" s="178"/>
      <c r="T462" s="89" t="str">
        <f t="shared" si="349"/>
        <v/>
      </c>
      <c r="U462" s="88" t="str">
        <f>IF(ISERROR(VLOOKUP(N462,POA!$A$2:$F$25,5,0)),"",VLOOKUP(N462,POA!$A$2:$F$25,5,0))</f>
        <v/>
      </c>
      <c r="V462" s="88"/>
      <c r="W462" s="89" t="str">
        <f t="shared" si="350"/>
        <v/>
      </c>
      <c r="X462" s="89"/>
      <c r="Y462" s="181">
        <f>IF(ISERROR(F462/$Z$9),"",F462/$Z$9)</f>
        <v>0</v>
      </c>
      <c r="Z462" s="147" t="str">
        <f t="shared" si="355"/>
        <v>MIPYME</v>
      </c>
      <c r="AA462" s="191"/>
      <c r="AB462" s="89" t="str">
        <f t="shared" si="351"/>
        <v/>
      </c>
      <c r="AC462" s="191"/>
      <c r="AD462" s="89" t="str">
        <f t="shared" si="352"/>
        <v/>
      </c>
      <c r="AE462" s="184"/>
    </row>
    <row r="463" spans="2:31" ht="18" customHeight="1" x14ac:dyDescent="0.15">
      <c r="B463" s="83">
        <v>42</v>
      </c>
      <c r="C463" s="84" t="s">
        <v>755</v>
      </c>
      <c r="D463" s="135">
        <f>IF(SUM(D464:D473)=0,"",SUM(D464:D473))</f>
        <v>1</v>
      </c>
      <c r="E463" s="85">
        <f>SUM(E464:E473)</f>
        <v>13885117705</v>
      </c>
      <c r="F463" s="85">
        <f>SUM(F464:F473)</f>
        <v>20101453703</v>
      </c>
      <c r="G463" s="85">
        <f>SUM(G464:G473)</f>
        <v>1541429069</v>
      </c>
      <c r="H463" s="85">
        <f>SUM(H464:H473)</f>
        <v>10289686066</v>
      </c>
      <c r="I463" s="85">
        <f>+F463-H463</f>
        <v>9811767637</v>
      </c>
      <c r="J463" s="85">
        <f>SUM(J464:J473)</f>
        <v>2292775427</v>
      </c>
      <c r="K463" s="85">
        <f>SUM(K464:K473)</f>
        <v>596251963</v>
      </c>
      <c r="L463" s="78">
        <v>1</v>
      </c>
      <c r="M463" s="78">
        <f>IF(ISERROR(VLOOKUP(L463,POA!$A$2:$C$25,3,0)),"",VLOOKUP(L463,POA!$A$2:$C$25,3,0))</f>
        <v>3</v>
      </c>
      <c r="N463" s="138" t="s">
        <v>229</v>
      </c>
      <c r="O463" s="78">
        <f>+SUM(O464:O473)</f>
        <v>0</v>
      </c>
      <c r="P463" s="79">
        <f>IF(ISERROR(VLOOKUP(L463,POA!$A$2:$C$25,2,0)),"",VLOOKUP(L463,POA!$A$2:$C$25,2,0))</f>
        <v>4167150295</v>
      </c>
      <c r="Q463" s="85">
        <f>SUM(E463/G463)</f>
        <v>9.0079511177299594</v>
      </c>
      <c r="R463" s="86" t="str">
        <f>IF(Q463=0,"",IF(Q463&gt;=$R$9,"HABIL","NO HABIL"))</f>
        <v>HABIL</v>
      </c>
      <c r="S463" s="176">
        <f>SUM(H463/F463)</f>
        <v>0.51188765837688333</v>
      </c>
      <c r="T463" s="86" t="str">
        <f>IF(S463=0,"",IF(S463&lt;=$T$9,"HABIL","NO HABIL"))</f>
        <v>HABIL</v>
      </c>
      <c r="U463" s="78">
        <f>+SUM(U464:U473)</f>
        <v>0</v>
      </c>
      <c r="V463" s="87">
        <f>SUM(J463/K463)</f>
        <v>3.8453130040261185</v>
      </c>
      <c r="W463" s="86" t="str">
        <f>IF(V463=0,"",IF(V463&gt;=$W$9,"HABIL","NO HABIL"))</f>
        <v>HABIL</v>
      </c>
      <c r="X463" s="86" t="str">
        <f>IF(R463=0,"",IF(R463="NO HABIL","NO HABIL",IF(T463="NO HABIL","NO HABIL",IF(W463="NO HABIL","NO HABIL",IF(W463="NO HABIL","NO HABIL","HABIL")))))</f>
        <v>HABIL</v>
      </c>
      <c r="Y463" s="180"/>
      <c r="Z463" s="145"/>
      <c r="AA463" s="176">
        <f>SUM(J463/I463)</f>
        <v>0.23367608282466709</v>
      </c>
      <c r="AB463" s="86" t="str">
        <f>IF(AA463=0,"",IF(AA463&gt;=$AB$9,"HABIL","NO HABIL"))</f>
        <v>HABIL</v>
      </c>
      <c r="AC463" s="176">
        <f>SUM(J463/F463)</f>
        <v>0.11406017996886561</v>
      </c>
      <c r="AD463" s="86" t="str">
        <f>IF(AC463=0,"",IF(AC463&gt;=$AD$9,"HABIL","NO HABIL"))</f>
        <v>HABIL</v>
      </c>
      <c r="AE463" s="182" t="str">
        <f>IF(AB463=0,"",IF(AB463="NO HABIL","NO HABIL",IF(AD463="NO HABIL","NO HABIL",IF(AD463="NO HABIL","NO HABIL","HABIL"))))</f>
        <v>HABIL</v>
      </c>
    </row>
    <row r="464" spans="2:31" ht="18" customHeight="1" x14ac:dyDescent="0.15">
      <c r="B464" s="71">
        <f t="shared" ref="B464:B469" si="356">IF(C464="","",B463+0.1)</f>
        <v>42.1</v>
      </c>
      <c r="C464" s="72" t="s">
        <v>756</v>
      </c>
      <c r="D464" s="136">
        <v>0.6</v>
      </c>
      <c r="E464" s="70">
        <v>2775955694</v>
      </c>
      <c r="F464" s="70">
        <v>3131937805</v>
      </c>
      <c r="G464" s="70">
        <v>14956357</v>
      </c>
      <c r="H464" s="70">
        <v>131937805</v>
      </c>
      <c r="I464" s="70">
        <f t="shared" ref="I464:I469" si="357">IF(ISERROR(F464-H464),"",F464-H464)</f>
        <v>3000000000</v>
      </c>
      <c r="J464" s="70">
        <v>2093870818</v>
      </c>
      <c r="K464" s="70">
        <v>0</v>
      </c>
      <c r="L464" s="230"/>
      <c r="M464" s="230" t="str">
        <f>IF(ISERROR(VLOOKUP(L464,POA!$A$2:$C$25,3,0)),"",VLOOKUP(L464,POA!$A$2:$C$25,3,0))</f>
        <v/>
      </c>
      <c r="N464" s="73" t="s">
        <v>229</v>
      </c>
      <c r="O464" s="73" t="str">
        <f>IF(ISERROR(VLOOKUP(N464,POA!$A$2:$F$25,4,0)),"",VLOOKUP(N464,POA!$A$2:$F$25,4,0))</f>
        <v/>
      </c>
      <c r="P464" s="75" t="str">
        <f>IF(ISERROR(VLOOKUP(L464,POA!$A$2:$C$25,2,0)),"",VLOOKUP(L464,POA!$A$2:$C$25,2,0))</f>
        <v/>
      </c>
      <c r="Q464" s="82"/>
      <c r="R464" s="81" t="str">
        <f>IF(Q464=0,"",IF(Q463&gt;=$R$9,"HABIL","NO HABIL"))</f>
        <v/>
      </c>
      <c r="S464" s="177"/>
      <c r="T464" s="81" t="str">
        <f t="shared" ref="T464:T473" si="358">IF(S464=0,"",IF(S464&lt;=$T$9,"HABIL","NO HABIL"))</f>
        <v/>
      </c>
      <c r="U464" s="73" t="str">
        <f>IF(ISERROR(VLOOKUP(N464,POA!$A$2:$F$25,5,0)),"",VLOOKUP(N464,POA!$A$2:$F$25,5,0))</f>
        <v/>
      </c>
      <c r="V464" s="73"/>
      <c r="W464" s="81" t="str">
        <f t="shared" ref="W464:W473" si="359">IF(V464=0,"",IF(V464&gt;=$W$9,"HABIL","NO HABIL"))</f>
        <v/>
      </c>
      <c r="X464" s="81"/>
      <c r="Y464" s="179">
        <f>IF(ISERROR(F464/$Z$9),"",F464/$Z$9)</f>
        <v>5526.6239721192869</v>
      </c>
      <c r="Z464" s="146" t="str">
        <f>+IF(Y464&lt;$Z$10,"MIPYME","NO CUMPLE")</f>
        <v>MIPYME</v>
      </c>
      <c r="AA464" s="190"/>
      <c r="AB464" s="81" t="str">
        <f t="shared" ref="AB464:AB473" si="360">IF(AA464=0,"",IF(AA464&gt;=$AB$9,"HABIL","NO HABIL"))</f>
        <v/>
      </c>
      <c r="AC464" s="190"/>
      <c r="AD464" s="81" t="str">
        <f t="shared" ref="AD464:AD473" si="361">IF(AC464=0,"",IF(AC464&gt;=$AD$9,"HABIL","NO HABIL"))</f>
        <v/>
      </c>
      <c r="AE464" s="185"/>
    </row>
    <row r="465" spans="1:31" ht="18" customHeight="1" x14ac:dyDescent="0.15">
      <c r="B465" s="71">
        <f t="shared" si="356"/>
        <v>42.2</v>
      </c>
      <c r="C465" s="136" t="s">
        <v>757</v>
      </c>
      <c r="D465" s="136">
        <v>0.4</v>
      </c>
      <c r="E465" s="70">
        <v>11109162011</v>
      </c>
      <c r="F465" s="70">
        <v>16969515898</v>
      </c>
      <c r="G465" s="70">
        <v>1526472712</v>
      </c>
      <c r="H465" s="70">
        <v>10157748261</v>
      </c>
      <c r="I465" s="70">
        <f t="shared" si="357"/>
        <v>6811767637</v>
      </c>
      <c r="J465" s="70">
        <v>198904609</v>
      </c>
      <c r="K465" s="70">
        <v>596251963</v>
      </c>
      <c r="L465" s="228"/>
      <c r="M465" s="228" t="str">
        <f>IF(ISERROR(VLOOKUP(L465,POA!$A$2:$C$25,3,0)),"",VLOOKUP(L465,POA!$A$2:$C$25,3,0))</f>
        <v/>
      </c>
      <c r="N465" s="73" t="s">
        <v>229</v>
      </c>
      <c r="O465" s="73" t="str">
        <f>IF(ISERROR(VLOOKUP(N465,POA!$A$2:$F$25,4,0)),"",VLOOKUP(N465,POA!$A$2:$F$25,4,0))</f>
        <v/>
      </c>
      <c r="P465" s="75" t="str">
        <f>IF(ISERROR(VLOOKUP(L465,POA!$A$2:$C$25,2,0)),"",VLOOKUP(L465,POA!$A$2:$C$25,2,0))</f>
        <v/>
      </c>
      <c r="Q465" s="82"/>
      <c r="R465" s="81" t="str">
        <f>IF(Q465=0,"",IF(Q463&gt;=$R$9,"HABIL","NO HABIL"))</f>
        <v/>
      </c>
      <c r="S465" s="177"/>
      <c r="T465" s="81" t="str">
        <f t="shared" si="358"/>
        <v/>
      </c>
      <c r="U465" s="73" t="str">
        <f>IF(ISERROR(VLOOKUP(N465,POA!$A$2:$F$25,5,0)),"",VLOOKUP(N465,POA!$A$2:$F$25,5,0))</f>
        <v/>
      </c>
      <c r="V465" s="73"/>
      <c r="W465" s="81" t="str">
        <f t="shared" si="359"/>
        <v/>
      </c>
      <c r="X465" s="81"/>
      <c r="Y465" s="179">
        <f t="shared" ref="Y465:Y472" si="362">IF(ISERROR(F465/$Z$9),"",F465/$Z$9)</f>
        <v>29944.443088053646</v>
      </c>
      <c r="Z465" s="146" t="str">
        <f t="shared" ref="Z465:Z473" si="363">+IF(Y465&lt;$Z$10,"MIPYME","NO CUMPLE")</f>
        <v>MIPYME</v>
      </c>
      <c r="AA465" s="190"/>
      <c r="AB465" s="81" t="str">
        <f t="shared" si="360"/>
        <v/>
      </c>
      <c r="AC465" s="190"/>
      <c r="AD465" s="81" t="str">
        <f t="shared" si="361"/>
        <v/>
      </c>
      <c r="AE465" s="186"/>
    </row>
    <row r="466" spans="1:31" ht="18" customHeight="1" thickBot="1" x14ac:dyDescent="0.2">
      <c r="B466" s="71" t="str">
        <f t="shared" si="356"/>
        <v/>
      </c>
      <c r="C466" s="136"/>
      <c r="D466" s="136"/>
      <c r="E466" s="70"/>
      <c r="F466" s="70"/>
      <c r="G466" s="70"/>
      <c r="H466" s="70"/>
      <c r="I466" s="70">
        <f t="shared" si="357"/>
        <v>0</v>
      </c>
      <c r="J466" s="70"/>
      <c r="K466" s="70"/>
      <c r="L466" s="228"/>
      <c r="M466" s="228" t="str">
        <f>IF(ISERROR(VLOOKUP(L466,POA!$A$2:$C$25,3,0)),"",VLOOKUP(L466,POA!$A$2:$C$25,3,0))</f>
        <v/>
      </c>
      <c r="N466" s="73"/>
      <c r="O466" s="73" t="str">
        <f>IF(ISERROR(VLOOKUP(N466,POA!$A$2:$F$25,4,0)),"",VLOOKUP(N466,POA!$A$2:$F$25,4,0))</f>
        <v/>
      </c>
      <c r="P466" s="75" t="str">
        <f>IF(ISERROR(VLOOKUP(L466,POA!$A$2:$C$25,2,0)),"",VLOOKUP(L466,POA!$A$2:$C$25,2,0))</f>
        <v/>
      </c>
      <c r="Q466" s="82"/>
      <c r="R466" s="81" t="str">
        <f>IF(Q466=0,"",IF(Q463&gt;=$R$9,"HABIL","NO HABIL"))</f>
        <v/>
      </c>
      <c r="S466" s="177"/>
      <c r="T466" s="81" t="str">
        <f t="shared" si="358"/>
        <v/>
      </c>
      <c r="U466" s="73" t="str">
        <f>IF(ISERROR(VLOOKUP(N466,POA!$A$2:$F$25,5,0)),"",VLOOKUP(N466,POA!$A$2:$F$25,5,0))</f>
        <v/>
      </c>
      <c r="V466" s="73"/>
      <c r="W466" s="81" t="str">
        <f t="shared" si="359"/>
        <v/>
      </c>
      <c r="X466" s="81"/>
      <c r="Y466" s="179">
        <f t="shared" si="362"/>
        <v>0</v>
      </c>
      <c r="Z466" s="146" t="str">
        <f t="shared" si="363"/>
        <v>MIPYME</v>
      </c>
      <c r="AA466" s="190"/>
      <c r="AB466" s="81" t="str">
        <f t="shared" si="360"/>
        <v/>
      </c>
      <c r="AC466" s="190"/>
      <c r="AD466" s="81" t="str">
        <f t="shared" si="361"/>
        <v/>
      </c>
      <c r="AE466" s="186"/>
    </row>
    <row r="467" spans="1:31" ht="18" hidden="1" customHeight="1" x14ac:dyDescent="0.15">
      <c r="B467" s="71" t="str">
        <f t="shared" si="356"/>
        <v/>
      </c>
      <c r="C467" s="136"/>
      <c r="D467" s="136"/>
      <c r="E467" s="70" t="str">
        <f>IF(ISERROR(VLOOKUP(C467,#REF!,2,0)),"",VLOOKUP(C467,#REF!,2,0))</f>
        <v/>
      </c>
      <c r="F467" s="70"/>
      <c r="G467" s="70" t="str">
        <f>IF(ISERROR(VLOOKUP(C467,#REF!,4,0)),"",VLOOKUP(C467,#REF!,4,0))</f>
        <v/>
      </c>
      <c r="H467" s="70"/>
      <c r="I467" s="70">
        <f t="shared" si="357"/>
        <v>0</v>
      </c>
      <c r="J467" s="70"/>
      <c r="K467" s="70"/>
      <c r="L467" s="228"/>
      <c r="M467" s="228" t="str">
        <f>IF(ISERROR(VLOOKUP(L467,POA!$A$2:$C$25,3,0)),"",VLOOKUP(L467,POA!$A$2:$C$25,3,0))</f>
        <v/>
      </c>
      <c r="N467" s="73"/>
      <c r="O467" s="73" t="str">
        <f>IF(ISERROR(VLOOKUP(N467,POA!$A$2:$F$25,4,0)),"",VLOOKUP(N467,POA!$A$2:$F$25,4,0))</f>
        <v/>
      </c>
      <c r="P467" s="75" t="str">
        <f>IF(ISERROR(VLOOKUP(L467,POA!$A$2:$C$25,2,0)),"",VLOOKUP(L467,POA!$A$2:$C$25,2,0))</f>
        <v/>
      </c>
      <c r="Q467" s="82"/>
      <c r="R467" s="81" t="str">
        <f>IF(L467=0,"",IF(Q463&gt;=$R$9,"HABIL","NO HABIL"))</f>
        <v/>
      </c>
      <c r="S467" s="177"/>
      <c r="T467" s="81" t="str">
        <f t="shared" si="358"/>
        <v/>
      </c>
      <c r="U467" s="73" t="str">
        <f>IF(ISERROR(VLOOKUP(N467,POA!$A$2:$F$25,5,0)),"",VLOOKUP(N467,POA!$A$2:$F$25,5,0))</f>
        <v/>
      </c>
      <c r="V467" s="73"/>
      <c r="W467" s="81" t="str">
        <f t="shared" si="359"/>
        <v/>
      </c>
      <c r="X467" s="81"/>
      <c r="Y467" s="179">
        <f t="shared" si="362"/>
        <v>0</v>
      </c>
      <c r="Z467" s="146" t="str">
        <f t="shared" si="363"/>
        <v>MIPYME</v>
      </c>
      <c r="AA467" s="190"/>
      <c r="AB467" s="81" t="str">
        <f t="shared" si="360"/>
        <v/>
      </c>
      <c r="AC467" s="190"/>
      <c r="AD467" s="81" t="str">
        <f t="shared" si="361"/>
        <v/>
      </c>
      <c r="AE467" s="186"/>
    </row>
    <row r="468" spans="1:31" ht="18" hidden="1" customHeight="1" x14ac:dyDescent="0.15">
      <c r="B468" s="71" t="str">
        <f t="shared" si="356"/>
        <v/>
      </c>
      <c r="C468" s="136"/>
      <c r="D468" s="136"/>
      <c r="E468" s="70" t="str">
        <f>IF(ISERROR(VLOOKUP(C468,#REF!,2,0)),"",VLOOKUP(C468,#REF!,2,0))</f>
        <v/>
      </c>
      <c r="F468" s="70"/>
      <c r="G468" s="70" t="str">
        <f>IF(ISERROR(VLOOKUP(C468,#REF!,4,0)),"",VLOOKUP(C468,#REF!,4,0))</f>
        <v/>
      </c>
      <c r="H468" s="70"/>
      <c r="I468" s="70">
        <f t="shared" si="357"/>
        <v>0</v>
      </c>
      <c r="J468" s="70"/>
      <c r="K468" s="70"/>
      <c r="L468" s="228"/>
      <c r="M468" s="228" t="str">
        <f>IF(ISERROR(VLOOKUP(L468,POA!$A$2:$C$25,3,0)),"",VLOOKUP(L468,POA!$A$2:$C$25,3,0))</f>
        <v/>
      </c>
      <c r="N468" s="73"/>
      <c r="O468" s="73" t="str">
        <f>IF(ISERROR(VLOOKUP(N468,POA!$A$2:$F$25,4,0)),"",VLOOKUP(N468,POA!$A$2:$F$25,4,0))</f>
        <v/>
      </c>
      <c r="P468" s="75" t="str">
        <f>IF(ISERROR(VLOOKUP(L468,POA!$A$2:$C$25,2,0)),"",VLOOKUP(L468,POA!$A$2:$C$25,2,0))</f>
        <v/>
      </c>
      <c r="Q468" s="82"/>
      <c r="R468" s="81" t="str">
        <f>IF(L468=0,"",IF(Q463&gt;=$R$9,"HABIL","NO HABIL"))</f>
        <v/>
      </c>
      <c r="S468" s="177"/>
      <c r="T468" s="81" t="str">
        <f t="shared" si="358"/>
        <v/>
      </c>
      <c r="U468" s="73" t="str">
        <f>IF(ISERROR(VLOOKUP(N468,POA!$A$2:$F$25,5,0)),"",VLOOKUP(N468,POA!$A$2:$F$25,5,0))</f>
        <v/>
      </c>
      <c r="V468" s="73"/>
      <c r="W468" s="81" t="str">
        <f t="shared" si="359"/>
        <v/>
      </c>
      <c r="X468" s="81"/>
      <c r="Y468" s="179">
        <f t="shared" si="362"/>
        <v>0</v>
      </c>
      <c r="Z468" s="146" t="str">
        <f t="shared" si="363"/>
        <v>MIPYME</v>
      </c>
      <c r="AA468" s="190"/>
      <c r="AB468" s="81" t="str">
        <f t="shared" si="360"/>
        <v/>
      </c>
      <c r="AC468" s="190"/>
      <c r="AD468" s="81" t="str">
        <f t="shared" si="361"/>
        <v/>
      </c>
      <c r="AE468" s="183"/>
    </row>
    <row r="469" spans="1:31" ht="18" hidden="1" customHeight="1" x14ac:dyDescent="0.15">
      <c r="B469" s="71" t="str">
        <f t="shared" si="356"/>
        <v/>
      </c>
      <c r="C469" s="136"/>
      <c r="D469" s="136"/>
      <c r="E469" s="70" t="str">
        <f>IF(ISERROR(VLOOKUP(C469,#REF!,2,0)),"",VLOOKUP(C469,#REF!,2,0))</f>
        <v/>
      </c>
      <c r="F469" s="70"/>
      <c r="G469" s="70" t="str">
        <f>IF(ISERROR(VLOOKUP(C469,#REF!,4,0)),"",VLOOKUP(C469,#REF!,4,0))</f>
        <v/>
      </c>
      <c r="H469" s="70"/>
      <c r="I469" s="70">
        <f t="shared" si="357"/>
        <v>0</v>
      </c>
      <c r="J469" s="70"/>
      <c r="K469" s="70"/>
      <c r="L469" s="228"/>
      <c r="M469" s="228" t="str">
        <f>IF(ISERROR(VLOOKUP(L469,POA!$A$2:$C$25,3,0)),"",VLOOKUP(L469,POA!$A$2:$C$25,3,0))</f>
        <v/>
      </c>
      <c r="N469" s="73"/>
      <c r="O469" s="73" t="str">
        <f>IF(ISERROR(VLOOKUP(N469,POA!$A$2:$F$25,4,0)),"",VLOOKUP(N469,POA!$A$2:$F$25,4,0))</f>
        <v/>
      </c>
      <c r="P469" s="75" t="str">
        <f>IF(ISERROR(VLOOKUP(L469,POA!$A$2:$C$25,2,0)),"",VLOOKUP(L469,POA!$A$2:$C$25,2,0))</f>
        <v/>
      </c>
      <c r="Q469" s="82"/>
      <c r="R469" s="81" t="str">
        <f>IF(L469=0,"",IF(Q463&gt;=$R$9,"HABIL","NO HABIL"))</f>
        <v/>
      </c>
      <c r="S469" s="177"/>
      <c r="T469" s="81" t="str">
        <f t="shared" si="358"/>
        <v/>
      </c>
      <c r="U469" s="73" t="str">
        <f>IF(ISERROR(VLOOKUP(N469,POA!$A$2:$F$25,5,0)),"",VLOOKUP(N469,POA!$A$2:$F$25,5,0))</f>
        <v/>
      </c>
      <c r="V469" s="73"/>
      <c r="W469" s="81" t="str">
        <f t="shared" si="359"/>
        <v/>
      </c>
      <c r="X469" s="81"/>
      <c r="Y469" s="179">
        <f t="shared" si="362"/>
        <v>0</v>
      </c>
      <c r="Z469" s="146" t="str">
        <f t="shared" si="363"/>
        <v>MIPYME</v>
      </c>
      <c r="AA469" s="190"/>
      <c r="AB469" s="81" t="str">
        <f t="shared" si="360"/>
        <v/>
      </c>
      <c r="AC469" s="190"/>
      <c r="AD469" s="81" t="str">
        <f t="shared" si="361"/>
        <v/>
      </c>
      <c r="AE469" s="186"/>
    </row>
    <row r="470" spans="1:31" ht="18" hidden="1" customHeight="1" x14ac:dyDescent="0.15">
      <c r="B470" s="71" t="str">
        <f>IF(C470="","",B469+0.1)</f>
        <v/>
      </c>
      <c r="C470" s="136"/>
      <c r="D470" s="136"/>
      <c r="E470" s="70" t="str">
        <f>IF(ISERROR(VLOOKUP(C470,#REF!,2,0)),"",VLOOKUP(C470,#REF!,2,0))</f>
        <v/>
      </c>
      <c r="F470" s="70"/>
      <c r="G470" s="70" t="str">
        <f>IF(ISERROR(VLOOKUP(C470,#REF!,4,0)),"",VLOOKUP(C470,#REF!,4,0))</f>
        <v/>
      </c>
      <c r="H470" s="70"/>
      <c r="I470" s="70">
        <f>IF(ISERROR(F470-H470),"",F470-H470)</f>
        <v>0</v>
      </c>
      <c r="J470" s="70"/>
      <c r="K470" s="70"/>
      <c r="L470" s="228"/>
      <c r="M470" s="228" t="str">
        <f>IF(ISERROR(VLOOKUP(L470,POA!$A$2:$C$25,3,0)),"",VLOOKUP(L470,POA!$A$2:$C$25,3,0))</f>
        <v/>
      </c>
      <c r="N470" s="73"/>
      <c r="O470" s="73" t="str">
        <f>IF(ISERROR(VLOOKUP(N470,POA!$A$2:$F$25,4,0)),"",VLOOKUP(N470,POA!$A$2:$F$25,4,0))</f>
        <v/>
      </c>
      <c r="P470" s="75" t="str">
        <f>IF(ISERROR(VLOOKUP(L470,POA!$A$2:$C$25,2,0)),"",VLOOKUP(L470,POA!$A$2:$C$25,2,0))</f>
        <v/>
      </c>
      <c r="Q470" s="82"/>
      <c r="R470" s="81" t="str">
        <f>IF(L470=0,"",IF(Q463&gt;=$R$9,"HABIL","NO HABIL"))</f>
        <v/>
      </c>
      <c r="S470" s="177"/>
      <c r="T470" s="81" t="str">
        <f t="shared" si="358"/>
        <v/>
      </c>
      <c r="U470" s="73" t="str">
        <f>IF(ISERROR(VLOOKUP(N470,POA!$A$2:$F$25,5,0)),"",VLOOKUP(N470,POA!$A$2:$F$25,5,0))</f>
        <v/>
      </c>
      <c r="V470" s="73"/>
      <c r="W470" s="81" t="str">
        <f t="shared" si="359"/>
        <v/>
      </c>
      <c r="X470" s="81"/>
      <c r="Y470" s="179">
        <f t="shared" si="362"/>
        <v>0</v>
      </c>
      <c r="Z470" s="146" t="str">
        <f t="shared" si="363"/>
        <v>MIPYME</v>
      </c>
      <c r="AA470" s="190"/>
      <c r="AB470" s="81" t="str">
        <f t="shared" si="360"/>
        <v/>
      </c>
      <c r="AC470" s="190"/>
      <c r="AD470" s="81" t="str">
        <f t="shared" si="361"/>
        <v/>
      </c>
      <c r="AE470" s="186"/>
    </row>
    <row r="471" spans="1:31" ht="18" hidden="1" customHeight="1" x14ac:dyDescent="0.15">
      <c r="B471" s="71" t="str">
        <f>IF(C471="","",B470+0.1)</f>
        <v/>
      </c>
      <c r="C471" s="136"/>
      <c r="D471" s="136"/>
      <c r="E471" s="70" t="str">
        <f>IF(ISERROR(VLOOKUP(C471,#REF!,2,0)),"",VLOOKUP(C471,#REF!,2,0))</f>
        <v/>
      </c>
      <c r="F471" s="70"/>
      <c r="G471" s="70" t="str">
        <f>IF(ISERROR(VLOOKUP(C471,#REF!,4,0)),"",VLOOKUP(C471,#REF!,4,0))</f>
        <v/>
      </c>
      <c r="H471" s="70"/>
      <c r="I471" s="70">
        <f>IF(ISERROR(F471-H471),"",F471-H471)</f>
        <v>0</v>
      </c>
      <c r="J471" s="70"/>
      <c r="K471" s="70"/>
      <c r="L471" s="228"/>
      <c r="M471" s="228" t="str">
        <f>IF(ISERROR(VLOOKUP(L471,POA!$A$2:$C$25,3,0)),"",VLOOKUP(L471,POA!$A$2:$C$25,3,0))</f>
        <v/>
      </c>
      <c r="N471" s="73"/>
      <c r="O471" s="73" t="str">
        <f>IF(ISERROR(VLOOKUP(N471,POA!$A$2:$F$25,4,0)),"",VLOOKUP(N471,POA!$A$2:$F$25,4,0))</f>
        <v/>
      </c>
      <c r="P471" s="75" t="str">
        <f>IF(ISERROR(VLOOKUP(L471,POA!$A$2:$C$25,2,0)),"",VLOOKUP(L471,POA!$A$2:$C$25,2,0))</f>
        <v/>
      </c>
      <c r="Q471" s="82"/>
      <c r="R471" s="81" t="str">
        <f>IF(L471=0,"",IF(Q463&gt;=$R$9,"HABIL","NO HABIL"))</f>
        <v/>
      </c>
      <c r="S471" s="177"/>
      <c r="T471" s="81" t="str">
        <f t="shared" si="358"/>
        <v/>
      </c>
      <c r="U471" s="73" t="str">
        <f>IF(ISERROR(VLOOKUP(N471,POA!$A$2:$F$25,5,0)),"",VLOOKUP(N471,POA!$A$2:$F$25,5,0))</f>
        <v/>
      </c>
      <c r="V471" s="73"/>
      <c r="W471" s="81" t="str">
        <f t="shared" si="359"/>
        <v/>
      </c>
      <c r="X471" s="81"/>
      <c r="Y471" s="179">
        <f t="shared" si="362"/>
        <v>0</v>
      </c>
      <c r="Z471" s="146" t="str">
        <f t="shared" si="363"/>
        <v>MIPYME</v>
      </c>
      <c r="AA471" s="190"/>
      <c r="AB471" s="81" t="str">
        <f t="shared" si="360"/>
        <v/>
      </c>
      <c r="AC471" s="190"/>
      <c r="AD471" s="81" t="str">
        <f t="shared" si="361"/>
        <v/>
      </c>
      <c r="AE471" s="183"/>
    </row>
    <row r="472" spans="1:31" ht="18" hidden="1" customHeight="1" x14ac:dyDescent="0.15">
      <c r="B472" s="71" t="str">
        <f>IF(C472="","",B471+0.1)</f>
        <v/>
      </c>
      <c r="C472" s="136"/>
      <c r="D472" s="136"/>
      <c r="E472" s="70" t="str">
        <f>IF(ISERROR(VLOOKUP(C472,#REF!,2,0)),"",VLOOKUP(C472,#REF!,2,0))</f>
        <v/>
      </c>
      <c r="F472" s="70"/>
      <c r="G472" s="70" t="str">
        <f>IF(ISERROR(VLOOKUP(C472,#REF!,4,0)),"",VLOOKUP(C472,#REF!,4,0))</f>
        <v/>
      </c>
      <c r="H472" s="70"/>
      <c r="I472" s="70">
        <f>IF(ISERROR(F472-H472),"",F472-H472)</f>
        <v>0</v>
      </c>
      <c r="J472" s="70"/>
      <c r="K472" s="70"/>
      <c r="L472" s="228"/>
      <c r="M472" s="228" t="str">
        <f>IF(ISERROR(VLOOKUP(L472,POA!$A$2:$C$25,3,0)),"",VLOOKUP(L472,POA!$A$2:$C$25,3,0))</f>
        <v/>
      </c>
      <c r="N472" s="73"/>
      <c r="O472" s="73" t="str">
        <f>IF(ISERROR(VLOOKUP(N472,POA!$A$2:$F$25,4,0)),"",VLOOKUP(N472,POA!$A$2:$F$25,4,0))</f>
        <v/>
      </c>
      <c r="P472" s="75" t="str">
        <f>IF(ISERROR(VLOOKUP(L472,POA!$A$2:$C$25,2,0)),"",VLOOKUP(L472,POA!$A$2:$C$25,2,0))</f>
        <v/>
      </c>
      <c r="Q472" s="82"/>
      <c r="R472" s="81" t="str">
        <f>IF(L472=0,"",IF(Q463&gt;=$R$9,"HABIL","NO HABIL"))</f>
        <v/>
      </c>
      <c r="S472" s="177"/>
      <c r="T472" s="81" t="str">
        <f t="shared" si="358"/>
        <v/>
      </c>
      <c r="U472" s="73" t="str">
        <f>IF(ISERROR(VLOOKUP(N472,POA!$A$2:$F$25,5,0)),"",VLOOKUP(N472,POA!$A$2:$F$25,5,0))</f>
        <v/>
      </c>
      <c r="V472" s="73"/>
      <c r="W472" s="81" t="str">
        <f t="shared" si="359"/>
        <v/>
      </c>
      <c r="X472" s="81"/>
      <c r="Y472" s="179">
        <f t="shared" si="362"/>
        <v>0</v>
      </c>
      <c r="Z472" s="146" t="str">
        <f t="shared" si="363"/>
        <v>MIPYME</v>
      </c>
      <c r="AA472" s="190"/>
      <c r="AB472" s="81" t="str">
        <f t="shared" si="360"/>
        <v/>
      </c>
      <c r="AC472" s="190"/>
      <c r="AD472" s="81" t="str">
        <f t="shared" si="361"/>
        <v/>
      </c>
      <c r="AE472" s="183"/>
    </row>
    <row r="473" spans="1:31" ht="18" hidden="1" customHeight="1" thickBot="1" x14ac:dyDescent="0.2">
      <c r="B473" s="111" t="str">
        <f>IF(C473="","",B472+0.1)</f>
        <v/>
      </c>
      <c r="C473" s="137"/>
      <c r="D473" s="137"/>
      <c r="E473" s="74" t="str">
        <f>IF(ISERROR(VLOOKUP(C473,#REF!,2,0)),"",VLOOKUP(C473,#REF!,2,0))</f>
        <v/>
      </c>
      <c r="F473" s="74"/>
      <c r="G473" s="74" t="str">
        <f>IF(ISERROR(VLOOKUP(C473,#REF!,4,0)),"",VLOOKUP(C473,#REF!,4,0))</f>
        <v/>
      </c>
      <c r="H473" s="74"/>
      <c r="I473" s="74">
        <f>IF(ISERROR(F473-H473),"",F473-H473)</f>
        <v>0</v>
      </c>
      <c r="J473" s="74"/>
      <c r="K473" s="74"/>
      <c r="L473" s="229"/>
      <c r="M473" s="229" t="str">
        <f>IF(ISERROR(VLOOKUP(L473,POA!$A$2:$C$25,3,0)),"",VLOOKUP(L473,POA!$A$2:$C$25,3,0))</f>
        <v/>
      </c>
      <c r="N473" s="88"/>
      <c r="O473" s="88" t="str">
        <f>IF(ISERROR(VLOOKUP(N473,POA!$A$2:$F$25,4,0)),"",VLOOKUP(N473,POA!$A$2:$F$25,4,0))</f>
        <v/>
      </c>
      <c r="P473" s="80" t="str">
        <f>IF(ISERROR(VLOOKUP(L473,POA!$A$2:$C$25,2,0)),"",VLOOKUP(L473,POA!$A$2:$C$25,2,0))</f>
        <v/>
      </c>
      <c r="Q473" s="90"/>
      <c r="R473" s="89" t="str">
        <f>IF(L473=0,"",IF(Q463&gt;=$R$9,"HABIL","NO HABIL"))</f>
        <v/>
      </c>
      <c r="S473" s="178"/>
      <c r="T473" s="89" t="str">
        <f t="shared" si="358"/>
        <v/>
      </c>
      <c r="U473" s="88" t="str">
        <f>IF(ISERROR(VLOOKUP(N473,POA!$A$2:$F$25,5,0)),"",VLOOKUP(N473,POA!$A$2:$F$25,5,0))</f>
        <v/>
      </c>
      <c r="V473" s="88"/>
      <c r="W473" s="89" t="str">
        <f t="shared" si="359"/>
        <v/>
      </c>
      <c r="X473" s="89"/>
      <c r="Y473" s="181">
        <f>IF(ISERROR(F473/$Z$9),"",F473/$Z$9)</f>
        <v>0</v>
      </c>
      <c r="Z473" s="147" t="str">
        <f t="shared" si="363"/>
        <v>MIPYME</v>
      </c>
      <c r="AA473" s="191"/>
      <c r="AB473" s="89" t="str">
        <f t="shared" si="360"/>
        <v/>
      </c>
      <c r="AC473" s="191"/>
      <c r="AD473" s="89" t="str">
        <f t="shared" si="361"/>
        <v/>
      </c>
      <c r="AE473" s="184"/>
    </row>
    <row r="474" spans="1:31" ht="18" customHeight="1" x14ac:dyDescent="0.15">
      <c r="B474" s="83">
        <v>43</v>
      </c>
      <c r="C474" s="84" t="s">
        <v>761</v>
      </c>
      <c r="D474" s="135">
        <f>IF(SUM(D475:D484)=0,"",SUM(D475:D484))</f>
        <v>0.99999999999999989</v>
      </c>
      <c r="E474" s="85">
        <f>SUM(E475:E484)</f>
        <v>270801826</v>
      </c>
      <c r="F474" s="85">
        <f>SUM(F475:F484)</f>
        <v>285743493</v>
      </c>
      <c r="G474" s="85">
        <f>SUM(G475:G484)</f>
        <v>26843.82</v>
      </c>
      <c r="H474" s="85">
        <f>SUM(H475:H484)</f>
        <v>96562321</v>
      </c>
      <c r="I474" s="85">
        <f>+F474-H474</f>
        <v>189181172</v>
      </c>
      <c r="J474" s="85">
        <f>SUM(J475:J484)</f>
        <v>124724856</v>
      </c>
      <c r="K474" s="85">
        <f>SUM(K475:K484)</f>
        <v>4684924</v>
      </c>
      <c r="L474" s="78">
        <v>1</v>
      </c>
      <c r="M474" s="78">
        <f>IF(ISERROR(VLOOKUP(L474,POA!$A$2:$C$25,3,0)),"",VLOOKUP(L474,POA!$A$2:$C$25,3,0))</f>
        <v>3</v>
      </c>
      <c r="N474" s="138" t="s">
        <v>229</v>
      </c>
      <c r="O474" s="78">
        <f>+SUM(O475:O484)</f>
        <v>0</v>
      </c>
      <c r="P474" s="79">
        <f>IF(ISERROR(VLOOKUP(L474,POA!$A$2:$C$25,2,0)),"",VLOOKUP(L474,POA!$A$2:$C$25,2,0))</f>
        <v>4167150295</v>
      </c>
      <c r="Q474" s="85">
        <f>SUM(E474/G474)</f>
        <v>10088.051029994986</v>
      </c>
      <c r="R474" s="86" t="str">
        <f>IF(Q474=0,"",IF(Q474&gt;=$R$9,"HABIL","NO HABIL"))</f>
        <v>HABIL</v>
      </c>
      <c r="S474" s="176">
        <f>SUM(H474/F474)</f>
        <v>0.33793357807101493</v>
      </c>
      <c r="T474" s="86" t="str">
        <f>IF(S474=0,"",IF(S474&lt;=$T$9,"HABIL","NO HABIL"))</f>
        <v>HABIL</v>
      </c>
      <c r="U474" s="78">
        <f>+SUM(U475:U484)</f>
        <v>0</v>
      </c>
      <c r="V474" s="87">
        <f>SUM(J474/K474)</f>
        <v>26.622599640890652</v>
      </c>
      <c r="W474" s="86" t="str">
        <f>IF(V474=0,"",IF(V474&gt;=$W$9,"HABIL","NO HABIL"))</f>
        <v>HABIL</v>
      </c>
      <c r="X474" s="86" t="str">
        <f>IF(R474=0,"",IF(R474="NO HABIL","NO HABIL",IF(T474="NO HABIL","NO HABIL",IF(W474="NO HABIL","NO HABIL",IF(W474="NO HABIL","NO HABIL","HABIL")))))</f>
        <v>HABIL</v>
      </c>
      <c r="Y474" s="180"/>
      <c r="Z474" s="145"/>
      <c r="AA474" s="176">
        <f>SUM(J474/I474)</f>
        <v>0.65928789150328337</v>
      </c>
      <c r="AB474" s="86" t="str">
        <f>IF(AA474=0,"",IF(AA474&gt;=$AB$9,"HABIL","NO HABIL"))</f>
        <v>HABIL</v>
      </c>
      <c r="AC474" s="176">
        <f>SUM(J474/F474)</f>
        <v>0.43649237534868379</v>
      </c>
      <c r="AD474" s="86" t="str">
        <f>IF(AC474=0,"",IF(AC474&gt;=$AD$9,"HABIL","NO HABIL"))</f>
        <v>HABIL</v>
      </c>
      <c r="AE474" s="182" t="str">
        <f>IF(AB474=0,"",IF(AB474="NO HABIL","NO HABIL",IF(AD474="NO HABIL","NO HABIL",IF(AD474="NO HABIL","NO HABIL","HABIL"))))</f>
        <v>HABIL</v>
      </c>
    </row>
    <row r="475" spans="1:31" ht="18" customHeight="1" x14ac:dyDescent="0.15">
      <c r="B475" s="71">
        <f t="shared" ref="B475:B480" si="364">IF(C475="","",B474+0.1)</f>
        <v>43.1</v>
      </c>
      <c r="C475" s="267" t="s">
        <v>758</v>
      </c>
      <c r="D475" s="268">
        <v>0.35</v>
      </c>
      <c r="E475" s="269">
        <v>270801826</v>
      </c>
      <c r="F475" s="269">
        <v>285743493</v>
      </c>
      <c r="G475" s="269">
        <v>26843.82</v>
      </c>
      <c r="H475" s="269">
        <v>96562321</v>
      </c>
      <c r="I475" s="269">
        <v>189181172</v>
      </c>
      <c r="J475" s="269">
        <v>124724856</v>
      </c>
      <c r="K475" s="269">
        <v>4684924</v>
      </c>
      <c r="L475" s="230"/>
      <c r="M475" s="230" t="str">
        <f>IF(ISERROR(VLOOKUP(L475,POA!$A$2:$C$25,3,0)),"",VLOOKUP(L475,POA!$A$2:$C$25,3,0))</f>
        <v/>
      </c>
      <c r="N475" s="73" t="s">
        <v>229</v>
      </c>
      <c r="O475" s="73" t="str">
        <f>IF(ISERROR(VLOOKUP(N475,POA!$A$2:$F$25,4,0)),"",VLOOKUP(N475,POA!$A$2:$F$25,4,0))</f>
        <v/>
      </c>
      <c r="P475" s="75" t="str">
        <f>IF(ISERROR(VLOOKUP(L475,POA!$A$2:$C$25,2,0)),"",VLOOKUP(L475,POA!$A$2:$C$25,2,0))</f>
        <v/>
      </c>
      <c r="Q475" s="82"/>
      <c r="R475" s="81" t="str">
        <f>IF(Q475=0,"",IF(Q474&gt;=$R$9,"HABIL","NO HABIL"))</f>
        <v/>
      </c>
      <c r="S475" s="177"/>
      <c r="T475" s="81" t="str">
        <f t="shared" ref="T475:T484" si="365">IF(S475=0,"",IF(S475&lt;=$T$9,"HABIL","NO HABIL"))</f>
        <v/>
      </c>
      <c r="U475" s="73" t="str">
        <f>IF(ISERROR(VLOOKUP(N475,POA!$A$2:$F$25,5,0)),"",VLOOKUP(N475,POA!$A$2:$F$25,5,0))</f>
        <v/>
      </c>
      <c r="V475" s="73"/>
      <c r="W475" s="81" t="str">
        <f t="shared" ref="W475:W484" si="366">IF(V475=0,"",IF(V475&gt;=$W$9,"HABIL","NO HABIL"))</f>
        <v/>
      </c>
      <c r="X475" s="81"/>
      <c r="Y475" s="179">
        <f>IF(ISERROR(F475/$Z$9),"",F475/$Z$9)</f>
        <v>504.22356273160403</v>
      </c>
      <c r="Z475" s="146" t="str">
        <f>+IF(Y475&lt;$Z$10,"MIPYME","NO CUMPLE")</f>
        <v>MIPYME</v>
      </c>
      <c r="AA475" s="190"/>
      <c r="AB475" s="81" t="str">
        <f t="shared" ref="AB475:AB484" si="367">IF(AA475=0,"",IF(AA475&gt;=$AB$9,"HABIL","NO HABIL"))</f>
        <v/>
      </c>
      <c r="AC475" s="190"/>
      <c r="AD475" s="81" t="str">
        <f t="shared" ref="AD475:AD484" si="368">IF(AC475=0,"",IF(AC475&gt;=$AD$9,"HABIL","NO HABIL"))</f>
        <v/>
      </c>
      <c r="AE475" s="185"/>
    </row>
    <row r="476" spans="1:31" ht="18" customHeight="1" x14ac:dyDescent="0.15">
      <c r="A476" s="270" t="s">
        <v>763</v>
      </c>
      <c r="B476" s="71">
        <f t="shared" si="364"/>
        <v>43.2</v>
      </c>
      <c r="C476" s="275" t="s">
        <v>759</v>
      </c>
      <c r="D476" s="268">
        <v>0.3</v>
      </c>
      <c r="E476" s="269"/>
      <c r="F476" s="269"/>
      <c r="G476" s="269"/>
      <c r="H476" s="269"/>
      <c r="I476" s="269">
        <v>0</v>
      </c>
      <c r="J476" s="269"/>
      <c r="K476" s="269"/>
      <c r="L476" s="228"/>
      <c r="M476" s="228" t="str">
        <f>IF(ISERROR(VLOOKUP(L476,POA!$A$2:$C$25,3,0)),"",VLOOKUP(L476,POA!$A$2:$C$25,3,0))</f>
        <v/>
      </c>
      <c r="N476" s="73" t="s">
        <v>229</v>
      </c>
      <c r="O476" s="73" t="str">
        <f>IF(ISERROR(VLOOKUP(N476,POA!$A$2:$F$25,4,0)),"",VLOOKUP(N476,POA!$A$2:$F$25,4,0))</f>
        <v/>
      </c>
      <c r="P476" s="75" t="str">
        <f>IF(ISERROR(VLOOKUP(L476,POA!$A$2:$C$25,2,0)),"",VLOOKUP(L476,POA!$A$2:$C$25,2,0))</f>
        <v/>
      </c>
      <c r="Q476" s="82"/>
      <c r="R476" s="81" t="str">
        <f>IF(Q476=0,"",IF(Q474&gt;=$R$9,"HABIL","NO HABIL"))</f>
        <v/>
      </c>
      <c r="S476" s="177"/>
      <c r="T476" s="81" t="str">
        <f t="shared" si="365"/>
        <v/>
      </c>
      <c r="U476" s="73" t="str">
        <f>IF(ISERROR(VLOOKUP(N476,POA!$A$2:$F$25,5,0)),"",VLOOKUP(N476,POA!$A$2:$F$25,5,0))</f>
        <v/>
      </c>
      <c r="V476" s="73"/>
      <c r="W476" s="81" t="str">
        <f t="shared" si="366"/>
        <v/>
      </c>
      <c r="X476" s="81"/>
      <c r="Y476" s="179">
        <f t="shared" ref="Y476:Y483" si="369">IF(ISERROR(F476/$Z$9),"",F476/$Z$9)</f>
        <v>0</v>
      </c>
      <c r="Z476" s="146" t="str">
        <f t="shared" ref="Z476:Z484" si="370">+IF(Y476&lt;$Z$10,"MIPYME","NO CUMPLE")</f>
        <v>MIPYME</v>
      </c>
      <c r="AA476" s="190"/>
      <c r="AB476" s="81" t="str">
        <f t="shared" si="367"/>
        <v/>
      </c>
      <c r="AC476" s="190"/>
      <c r="AD476" s="81" t="str">
        <f t="shared" si="368"/>
        <v/>
      </c>
      <c r="AE476" s="186"/>
    </row>
    <row r="477" spans="1:31" ht="18" customHeight="1" x14ac:dyDescent="0.15">
      <c r="A477" s="270" t="s">
        <v>763</v>
      </c>
      <c r="B477" s="71">
        <f t="shared" si="364"/>
        <v>43.300000000000004</v>
      </c>
      <c r="C477" s="275" t="s">
        <v>760</v>
      </c>
      <c r="D477" s="268">
        <v>0.35</v>
      </c>
      <c r="E477" s="269"/>
      <c r="F477" s="269"/>
      <c r="G477" s="269"/>
      <c r="H477" s="269"/>
      <c r="I477" s="269">
        <v>0</v>
      </c>
      <c r="J477" s="269"/>
      <c r="K477" s="269"/>
      <c r="L477" s="228"/>
      <c r="M477" s="228" t="str">
        <f>IF(ISERROR(VLOOKUP(L477,POA!$A$2:$C$25,3,0)),"",VLOOKUP(L477,POA!$A$2:$C$25,3,0))</f>
        <v/>
      </c>
      <c r="N477" s="73"/>
      <c r="O477" s="73" t="str">
        <f>IF(ISERROR(VLOOKUP(N477,POA!$A$2:$F$25,4,0)),"",VLOOKUP(N477,POA!$A$2:$F$25,4,0))</f>
        <v/>
      </c>
      <c r="P477" s="75" t="str">
        <f>IF(ISERROR(VLOOKUP(L477,POA!$A$2:$C$25,2,0)),"",VLOOKUP(L477,POA!$A$2:$C$25,2,0))</f>
        <v/>
      </c>
      <c r="Q477" s="82"/>
      <c r="R477" s="81" t="str">
        <f>IF(Q477=0,"",IF(Q474&gt;=$R$9,"HABIL","NO HABIL"))</f>
        <v/>
      </c>
      <c r="S477" s="177"/>
      <c r="T477" s="81" t="str">
        <f t="shared" si="365"/>
        <v/>
      </c>
      <c r="U477" s="73" t="str">
        <f>IF(ISERROR(VLOOKUP(N477,POA!$A$2:$F$25,5,0)),"",VLOOKUP(N477,POA!$A$2:$F$25,5,0))</f>
        <v/>
      </c>
      <c r="V477" s="73"/>
      <c r="W477" s="81" t="str">
        <f t="shared" si="366"/>
        <v/>
      </c>
      <c r="X477" s="81"/>
      <c r="Y477" s="179">
        <f t="shared" si="369"/>
        <v>0</v>
      </c>
      <c r="Z477" s="146" t="str">
        <f t="shared" si="370"/>
        <v>MIPYME</v>
      </c>
      <c r="AA477" s="190"/>
      <c r="AB477" s="81" t="str">
        <f t="shared" si="367"/>
        <v/>
      </c>
      <c r="AC477" s="190"/>
      <c r="AD477" s="81" t="str">
        <f t="shared" si="368"/>
        <v/>
      </c>
      <c r="AE477" s="186"/>
    </row>
    <row r="478" spans="1:31" ht="18" customHeight="1" thickBot="1" x14ac:dyDescent="0.2">
      <c r="A478" s="270"/>
      <c r="B478" s="71" t="str">
        <f t="shared" si="364"/>
        <v/>
      </c>
      <c r="C478" s="136"/>
      <c r="D478" s="136"/>
      <c r="E478" s="70" t="str">
        <f>IF(ISERROR(VLOOKUP(C478,#REF!,2,0)),"",VLOOKUP(C478,#REF!,2,0))</f>
        <v/>
      </c>
      <c r="F478" s="70"/>
      <c r="G478" s="70" t="str">
        <f>IF(ISERROR(VLOOKUP(C478,#REF!,4,0)),"",VLOOKUP(C478,#REF!,4,0))</f>
        <v/>
      </c>
      <c r="H478" s="70"/>
      <c r="I478" s="70">
        <f t="shared" ref="I478:I480" si="371">IF(ISERROR(F478-H478),"",F478-H478)</f>
        <v>0</v>
      </c>
      <c r="J478" s="70"/>
      <c r="K478" s="70"/>
      <c r="L478" s="228"/>
      <c r="M478" s="228" t="str">
        <f>IF(ISERROR(VLOOKUP(L478,POA!$A$2:$C$25,3,0)),"",VLOOKUP(L478,POA!$A$2:$C$25,3,0))</f>
        <v/>
      </c>
      <c r="N478" s="73"/>
      <c r="O478" s="73" t="str">
        <f>IF(ISERROR(VLOOKUP(N478,POA!$A$2:$F$25,4,0)),"",VLOOKUP(N478,POA!$A$2:$F$25,4,0))</f>
        <v/>
      </c>
      <c r="P478" s="75" t="str">
        <f>IF(ISERROR(VLOOKUP(L478,POA!$A$2:$C$25,2,0)),"",VLOOKUP(L478,POA!$A$2:$C$25,2,0))</f>
        <v/>
      </c>
      <c r="Q478" s="82"/>
      <c r="R478" s="81" t="str">
        <f>IF(L478=0,"",IF(Q474&gt;=$R$9,"HABIL","NO HABIL"))</f>
        <v/>
      </c>
      <c r="S478" s="177"/>
      <c r="T478" s="81" t="str">
        <f t="shared" si="365"/>
        <v/>
      </c>
      <c r="U478" s="73" t="str">
        <f>IF(ISERROR(VLOOKUP(N478,POA!$A$2:$F$25,5,0)),"",VLOOKUP(N478,POA!$A$2:$F$25,5,0))</f>
        <v/>
      </c>
      <c r="V478" s="73"/>
      <c r="W478" s="81" t="str">
        <f t="shared" si="366"/>
        <v/>
      </c>
      <c r="X478" s="81"/>
      <c r="Y478" s="179">
        <f t="shared" si="369"/>
        <v>0</v>
      </c>
      <c r="Z478" s="146" t="str">
        <f t="shared" si="370"/>
        <v>MIPYME</v>
      </c>
      <c r="AA478" s="190"/>
      <c r="AB478" s="81" t="str">
        <f t="shared" si="367"/>
        <v/>
      </c>
      <c r="AC478" s="190"/>
      <c r="AD478" s="81" t="str">
        <f t="shared" si="368"/>
        <v/>
      </c>
      <c r="AE478" s="186"/>
    </row>
    <row r="479" spans="1:31" ht="18" hidden="1" customHeight="1" x14ac:dyDescent="0.15">
      <c r="B479" s="71" t="str">
        <f t="shared" si="364"/>
        <v/>
      </c>
      <c r="C479" s="136"/>
      <c r="D479" s="136"/>
      <c r="E479" s="70" t="str">
        <f>IF(ISERROR(VLOOKUP(C479,#REF!,2,0)),"",VLOOKUP(C479,#REF!,2,0))</f>
        <v/>
      </c>
      <c r="F479" s="70"/>
      <c r="G479" s="70" t="str">
        <f>IF(ISERROR(VLOOKUP(C479,#REF!,4,0)),"",VLOOKUP(C479,#REF!,4,0))</f>
        <v/>
      </c>
      <c r="H479" s="70"/>
      <c r="I479" s="70">
        <f t="shared" si="371"/>
        <v>0</v>
      </c>
      <c r="J479" s="70"/>
      <c r="K479" s="70"/>
      <c r="L479" s="228"/>
      <c r="M479" s="228" t="str">
        <f>IF(ISERROR(VLOOKUP(L479,POA!$A$2:$C$25,3,0)),"",VLOOKUP(L479,POA!$A$2:$C$25,3,0))</f>
        <v/>
      </c>
      <c r="N479" s="73"/>
      <c r="O479" s="73" t="str">
        <f>IF(ISERROR(VLOOKUP(N479,POA!$A$2:$F$25,4,0)),"",VLOOKUP(N479,POA!$A$2:$F$25,4,0))</f>
        <v/>
      </c>
      <c r="P479" s="75" t="str">
        <f>IF(ISERROR(VLOOKUP(L479,POA!$A$2:$C$25,2,0)),"",VLOOKUP(L479,POA!$A$2:$C$25,2,0))</f>
        <v/>
      </c>
      <c r="Q479" s="82"/>
      <c r="R479" s="81" t="str">
        <f>IF(L479=0,"",IF(Q474&gt;=$R$9,"HABIL","NO HABIL"))</f>
        <v/>
      </c>
      <c r="S479" s="177"/>
      <c r="T479" s="81" t="str">
        <f t="shared" si="365"/>
        <v/>
      </c>
      <c r="U479" s="73" t="str">
        <f>IF(ISERROR(VLOOKUP(N479,POA!$A$2:$F$25,5,0)),"",VLOOKUP(N479,POA!$A$2:$F$25,5,0))</f>
        <v/>
      </c>
      <c r="V479" s="73"/>
      <c r="W479" s="81" t="str">
        <f t="shared" si="366"/>
        <v/>
      </c>
      <c r="X479" s="81"/>
      <c r="Y479" s="179">
        <f t="shared" si="369"/>
        <v>0</v>
      </c>
      <c r="Z479" s="146" t="str">
        <f t="shared" si="370"/>
        <v>MIPYME</v>
      </c>
      <c r="AA479" s="190"/>
      <c r="AB479" s="81" t="str">
        <f t="shared" si="367"/>
        <v/>
      </c>
      <c r="AC479" s="190"/>
      <c r="AD479" s="81" t="str">
        <f t="shared" si="368"/>
        <v/>
      </c>
      <c r="AE479" s="183"/>
    </row>
    <row r="480" spans="1:31" ht="18" hidden="1" customHeight="1" x14ac:dyDescent="0.15">
      <c r="B480" s="71" t="str">
        <f t="shared" si="364"/>
        <v/>
      </c>
      <c r="C480" s="136"/>
      <c r="D480" s="136"/>
      <c r="E480" s="70" t="str">
        <f>IF(ISERROR(VLOOKUP(C480,#REF!,2,0)),"",VLOOKUP(C480,#REF!,2,0))</f>
        <v/>
      </c>
      <c r="F480" s="70"/>
      <c r="G480" s="70" t="str">
        <f>IF(ISERROR(VLOOKUP(C480,#REF!,4,0)),"",VLOOKUP(C480,#REF!,4,0))</f>
        <v/>
      </c>
      <c r="H480" s="70"/>
      <c r="I480" s="70">
        <f t="shared" si="371"/>
        <v>0</v>
      </c>
      <c r="J480" s="70"/>
      <c r="K480" s="70"/>
      <c r="L480" s="228"/>
      <c r="M480" s="228" t="str">
        <f>IF(ISERROR(VLOOKUP(L480,POA!$A$2:$C$25,3,0)),"",VLOOKUP(L480,POA!$A$2:$C$25,3,0))</f>
        <v/>
      </c>
      <c r="N480" s="73"/>
      <c r="O480" s="73" t="str">
        <f>IF(ISERROR(VLOOKUP(N480,POA!$A$2:$F$25,4,0)),"",VLOOKUP(N480,POA!$A$2:$F$25,4,0))</f>
        <v/>
      </c>
      <c r="P480" s="75" t="str">
        <f>IF(ISERROR(VLOOKUP(L480,POA!$A$2:$C$25,2,0)),"",VLOOKUP(L480,POA!$A$2:$C$25,2,0))</f>
        <v/>
      </c>
      <c r="Q480" s="82"/>
      <c r="R480" s="81" t="str">
        <f>IF(L480=0,"",IF(Q474&gt;=$R$9,"HABIL","NO HABIL"))</f>
        <v/>
      </c>
      <c r="S480" s="177"/>
      <c r="T480" s="81" t="str">
        <f t="shared" si="365"/>
        <v/>
      </c>
      <c r="U480" s="73" t="str">
        <f>IF(ISERROR(VLOOKUP(N480,POA!$A$2:$F$25,5,0)),"",VLOOKUP(N480,POA!$A$2:$F$25,5,0))</f>
        <v/>
      </c>
      <c r="V480" s="73"/>
      <c r="W480" s="81" t="str">
        <f t="shared" si="366"/>
        <v/>
      </c>
      <c r="X480" s="81"/>
      <c r="Y480" s="179">
        <f t="shared" si="369"/>
        <v>0</v>
      </c>
      <c r="Z480" s="146" t="str">
        <f t="shared" si="370"/>
        <v>MIPYME</v>
      </c>
      <c r="AA480" s="190"/>
      <c r="AB480" s="81" t="str">
        <f t="shared" si="367"/>
        <v/>
      </c>
      <c r="AC480" s="190"/>
      <c r="AD480" s="81" t="str">
        <f t="shared" si="368"/>
        <v/>
      </c>
      <c r="AE480" s="186"/>
    </row>
    <row r="481" spans="2:31" ht="18" hidden="1" customHeight="1" x14ac:dyDescent="0.15">
      <c r="B481" s="71" t="str">
        <f>IF(C481="","",B480+0.1)</f>
        <v/>
      </c>
      <c r="C481" s="136"/>
      <c r="D481" s="136"/>
      <c r="E481" s="70" t="str">
        <f>IF(ISERROR(VLOOKUP(C481,#REF!,2,0)),"",VLOOKUP(C481,#REF!,2,0))</f>
        <v/>
      </c>
      <c r="F481" s="70"/>
      <c r="G481" s="70" t="str">
        <f>IF(ISERROR(VLOOKUP(C481,#REF!,4,0)),"",VLOOKUP(C481,#REF!,4,0))</f>
        <v/>
      </c>
      <c r="H481" s="70"/>
      <c r="I481" s="70">
        <f>IF(ISERROR(F481-H481),"",F481-H481)</f>
        <v>0</v>
      </c>
      <c r="J481" s="70"/>
      <c r="K481" s="70"/>
      <c r="L481" s="228"/>
      <c r="M481" s="228" t="str">
        <f>IF(ISERROR(VLOOKUP(L481,POA!$A$2:$C$25,3,0)),"",VLOOKUP(L481,POA!$A$2:$C$25,3,0))</f>
        <v/>
      </c>
      <c r="N481" s="73"/>
      <c r="O481" s="73" t="str">
        <f>IF(ISERROR(VLOOKUP(N481,POA!$A$2:$F$25,4,0)),"",VLOOKUP(N481,POA!$A$2:$F$25,4,0))</f>
        <v/>
      </c>
      <c r="P481" s="75" t="str">
        <f>IF(ISERROR(VLOOKUP(L481,POA!$A$2:$C$25,2,0)),"",VLOOKUP(L481,POA!$A$2:$C$25,2,0))</f>
        <v/>
      </c>
      <c r="Q481" s="82"/>
      <c r="R481" s="81" t="str">
        <f>IF(L481=0,"",IF(Q474&gt;=$R$9,"HABIL","NO HABIL"))</f>
        <v/>
      </c>
      <c r="S481" s="177"/>
      <c r="T481" s="81" t="str">
        <f t="shared" si="365"/>
        <v/>
      </c>
      <c r="U481" s="73" t="str">
        <f>IF(ISERROR(VLOOKUP(N481,POA!$A$2:$F$25,5,0)),"",VLOOKUP(N481,POA!$A$2:$F$25,5,0))</f>
        <v/>
      </c>
      <c r="V481" s="73"/>
      <c r="W481" s="81" t="str">
        <f t="shared" si="366"/>
        <v/>
      </c>
      <c r="X481" s="81"/>
      <c r="Y481" s="179">
        <f t="shared" si="369"/>
        <v>0</v>
      </c>
      <c r="Z481" s="146" t="str">
        <f t="shared" si="370"/>
        <v>MIPYME</v>
      </c>
      <c r="AA481" s="190"/>
      <c r="AB481" s="81" t="str">
        <f t="shared" si="367"/>
        <v/>
      </c>
      <c r="AC481" s="190"/>
      <c r="AD481" s="81" t="str">
        <f t="shared" si="368"/>
        <v/>
      </c>
      <c r="AE481" s="186"/>
    </row>
    <row r="482" spans="2:31" ht="18" hidden="1" customHeight="1" x14ac:dyDescent="0.15">
      <c r="B482" s="71" t="str">
        <f>IF(C482="","",B481+0.1)</f>
        <v/>
      </c>
      <c r="C482" s="136"/>
      <c r="D482" s="136"/>
      <c r="E482" s="70" t="str">
        <f>IF(ISERROR(VLOOKUP(C482,#REF!,2,0)),"",VLOOKUP(C482,#REF!,2,0))</f>
        <v/>
      </c>
      <c r="F482" s="70"/>
      <c r="G482" s="70" t="str">
        <f>IF(ISERROR(VLOOKUP(C482,#REF!,4,0)),"",VLOOKUP(C482,#REF!,4,0))</f>
        <v/>
      </c>
      <c r="H482" s="70"/>
      <c r="I482" s="70">
        <f>IF(ISERROR(F482-H482),"",F482-H482)</f>
        <v>0</v>
      </c>
      <c r="J482" s="70"/>
      <c r="K482" s="70"/>
      <c r="L482" s="228"/>
      <c r="M482" s="228" t="str">
        <f>IF(ISERROR(VLOOKUP(L482,POA!$A$2:$C$25,3,0)),"",VLOOKUP(L482,POA!$A$2:$C$25,3,0))</f>
        <v/>
      </c>
      <c r="N482" s="73"/>
      <c r="O482" s="73" t="str">
        <f>IF(ISERROR(VLOOKUP(N482,POA!$A$2:$F$25,4,0)),"",VLOOKUP(N482,POA!$A$2:$F$25,4,0))</f>
        <v/>
      </c>
      <c r="P482" s="75" t="str">
        <f>IF(ISERROR(VLOOKUP(L482,POA!$A$2:$C$25,2,0)),"",VLOOKUP(L482,POA!$A$2:$C$25,2,0))</f>
        <v/>
      </c>
      <c r="Q482" s="82"/>
      <c r="R482" s="81" t="str">
        <f>IF(L482=0,"",IF(Q474&gt;=$R$9,"HABIL","NO HABIL"))</f>
        <v/>
      </c>
      <c r="S482" s="177"/>
      <c r="T482" s="81" t="str">
        <f t="shared" si="365"/>
        <v/>
      </c>
      <c r="U482" s="73" t="str">
        <f>IF(ISERROR(VLOOKUP(N482,POA!$A$2:$F$25,5,0)),"",VLOOKUP(N482,POA!$A$2:$F$25,5,0))</f>
        <v/>
      </c>
      <c r="V482" s="73"/>
      <c r="W482" s="81" t="str">
        <f t="shared" si="366"/>
        <v/>
      </c>
      <c r="X482" s="81"/>
      <c r="Y482" s="179">
        <f t="shared" si="369"/>
        <v>0</v>
      </c>
      <c r="Z482" s="146" t="str">
        <f t="shared" si="370"/>
        <v>MIPYME</v>
      </c>
      <c r="AA482" s="190"/>
      <c r="AB482" s="81" t="str">
        <f t="shared" si="367"/>
        <v/>
      </c>
      <c r="AC482" s="190"/>
      <c r="AD482" s="81" t="str">
        <f t="shared" si="368"/>
        <v/>
      </c>
      <c r="AE482" s="183"/>
    </row>
    <row r="483" spans="2:31" ht="18" hidden="1" customHeight="1" x14ac:dyDescent="0.15">
      <c r="B483" s="71" t="str">
        <f>IF(C483="","",B482+0.1)</f>
        <v/>
      </c>
      <c r="C483" s="136"/>
      <c r="D483" s="136"/>
      <c r="E483" s="70" t="str">
        <f>IF(ISERROR(VLOOKUP(C483,#REF!,2,0)),"",VLOOKUP(C483,#REF!,2,0))</f>
        <v/>
      </c>
      <c r="F483" s="70"/>
      <c r="G483" s="70" t="str">
        <f>IF(ISERROR(VLOOKUP(C483,#REF!,4,0)),"",VLOOKUP(C483,#REF!,4,0))</f>
        <v/>
      </c>
      <c r="H483" s="70"/>
      <c r="I483" s="70">
        <f>IF(ISERROR(F483-H483),"",F483-H483)</f>
        <v>0</v>
      </c>
      <c r="J483" s="70"/>
      <c r="K483" s="70"/>
      <c r="L483" s="228"/>
      <c r="M483" s="228" t="str">
        <f>IF(ISERROR(VLOOKUP(L483,POA!$A$2:$C$25,3,0)),"",VLOOKUP(L483,POA!$A$2:$C$25,3,0))</f>
        <v/>
      </c>
      <c r="N483" s="73"/>
      <c r="O483" s="73" t="str">
        <f>IF(ISERROR(VLOOKUP(N483,POA!$A$2:$F$25,4,0)),"",VLOOKUP(N483,POA!$A$2:$F$25,4,0))</f>
        <v/>
      </c>
      <c r="P483" s="75" t="str">
        <f>IF(ISERROR(VLOOKUP(L483,POA!$A$2:$C$25,2,0)),"",VLOOKUP(L483,POA!$A$2:$C$25,2,0))</f>
        <v/>
      </c>
      <c r="Q483" s="82"/>
      <c r="R483" s="81" t="str">
        <f>IF(L483=0,"",IF(Q474&gt;=$R$9,"HABIL","NO HABIL"))</f>
        <v/>
      </c>
      <c r="S483" s="177"/>
      <c r="T483" s="81" t="str">
        <f t="shared" si="365"/>
        <v/>
      </c>
      <c r="U483" s="73" t="str">
        <f>IF(ISERROR(VLOOKUP(N483,POA!$A$2:$F$25,5,0)),"",VLOOKUP(N483,POA!$A$2:$F$25,5,0))</f>
        <v/>
      </c>
      <c r="V483" s="73"/>
      <c r="W483" s="81" t="str">
        <f t="shared" si="366"/>
        <v/>
      </c>
      <c r="X483" s="81"/>
      <c r="Y483" s="179">
        <f t="shared" si="369"/>
        <v>0</v>
      </c>
      <c r="Z483" s="146" t="str">
        <f t="shared" si="370"/>
        <v>MIPYME</v>
      </c>
      <c r="AA483" s="190"/>
      <c r="AB483" s="81" t="str">
        <f t="shared" si="367"/>
        <v/>
      </c>
      <c r="AC483" s="190"/>
      <c r="AD483" s="81" t="str">
        <f t="shared" si="368"/>
        <v/>
      </c>
      <c r="AE483" s="183"/>
    </row>
    <row r="484" spans="2:31" ht="18" hidden="1" customHeight="1" thickBot="1" x14ac:dyDescent="0.2">
      <c r="B484" s="111" t="str">
        <f>IF(C484="","",B483+0.1)</f>
        <v/>
      </c>
      <c r="C484" s="137"/>
      <c r="D484" s="137"/>
      <c r="E484" s="74" t="str">
        <f>IF(ISERROR(VLOOKUP(C484,#REF!,2,0)),"",VLOOKUP(C484,#REF!,2,0))</f>
        <v/>
      </c>
      <c r="F484" s="74"/>
      <c r="G484" s="74" t="str">
        <f>IF(ISERROR(VLOOKUP(C484,#REF!,4,0)),"",VLOOKUP(C484,#REF!,4,0))</f>
        <v/>
      </c>
      <c r="H484" s="74"/>
      <c r="I484" s="74">
        <f>IF(ISERROR(F484-H484),"",F484-H484)</f>
        <v>0</v>
      </c>
      <c r="J484" s="74"/>
      <c r="K484" s="74"/>
      <c r="L484" s="229"/>
      <c r="M484" s="229" t="str">
        <f>IF(ISERROR(VLOOKUP(L484,POA!$A$2:$C$25,3,0)),"",VLOOKUP(L484,POA!$A$2:$C$25,3,0))</f>
        <v/>
      </c>
      <c r="N484" s="88"/>
      <c r="O484" s="88" t="str">
        <f>IF(ISERROR(VLOOKUP(N484,POA!$A$2:$F$25,4,0)),"",VLOOKUP(N484,POA!$A$2:$F$25,4,0))</f>
        <v/>
      </c>
      <c r="P484" s="80" t="str">
        <f>IF(ISERROR(VLOOKUP(L484,POA!$A$2:$C$25,2,0)),"",VLOOKUP(L484,POA!$A$2:$C$25,2,0))</f>
        <v/>
      </c>
      <c r="Q484" s="90"/>
      <c r="R484" s="89" t="str">
        <f>IF(L484=0,"",IF(Q474&gt;=$R$9,"HABIL","NO HABIL"))</f>
        <v/>
      </c>
      <c r="S484" s="178"/>
      <c r="T484" s="89" t="str">
        <f t="shared" si="365"/>
        <v/>
      </c>
      <c r="U484" s="88" t="str">
        <f>IF(ISERROR(VLOOKUP(N484,POA!$A$2:$F$25,5,0)),"",VLOOKUP(N484,POA!$A$2:$F$25,5,0))</f>
        <v/>
      </c>
      <c r="V484" s="88"/>
      <c r="W484" s="89" t="str">
        <f t="shared" si="366"/>
        <v/>
      </c>
      <c r="X484" s="89"/>
      <c r="Y484" s="181">
        <f>IF(ISERROR(F484/$Z$9),"",F484/$Z$9)</f>
        <v>0</v>
      </c>
      <c r="Z484" s="147" t="str">
        <f t="shared" si="370"/>
        <v>MIPYME</v>
      </c>
      <c r="AA484" s="191"/>
      <c r="AB484" s="89" t="str">
        <f t="shared" si="367"/>
        <v/>
      </c>
      <c r="AC484" s="191"/>
      <c r="AD484" s="89" t="str">
        <f t="shared" si="368"/>
        <v/>
      </c>
      <c r="AE484" s="184"/>
    </row>
    <row r="485" spans="2:31" ht="18" customHeight="1" x14ac:dyDescent="0.15">
      <c r="B485" s="83">
        <v>44</v>
      </c>
      <c r="C485" s="84" t="s">
        <v>764</v>
      </c>
      <c r="D485" s="135">
        <f>IF(SUM(D486:D495)=0,"",SUM(D486:D495))</f>
        <v>1</v>
      </c>
      <c r="E485" s="85">
        <f>SUM(E486:E495)</f>
        <v>54258671993</v>
      </c>
      <c r="F485" s="85">
        <f>SUM(F486:F495)</f>
        <v>213053851949</v>
      </c>
      <c r="G485" s="85">
        <f>SUM(G486:G495)</f>
        <v>25035712683</v>
      </c>
      <c r="H485" s="85">
        <f>SUM(H486:H495)</f>
        <v>70682961661</v>
      </c>
      <c r="I485" s="85">
        <f>+F485-H485</f>
        <v>142370890288</v>
      </c>
      <c r="J485" s="85">
        <f>SUM(J486:J495)</f>
        <v>9190120682</v>
      </c>
      <c r="K485" s="85">
        <f>SUM(K486:K495)</f>
        <v>4647435514</v>
      </c>
      <c r="L485" s="78">
        <v>1</v>
      </c>
      <c r="M485" s="78">
        <f>IF(ISERROR(VLOOKUP(L485,POA!$A$2:$C$25,3,0)),"",VLOOKUP(L485,POA!$A$2:$C$25,3,0))</f>
        <v>3</v>
      </c>
      <c r="N485" s="138" t="s">
        <v>229</v>
      </c>
      <c r="O485" s="78">
        <f>+SUM(O486:O495)</f>
        <v>0</v>
      </c>
      <c r="P485" s="79">
        <f>IF(ISERROR(VLOOKUP(L485,POA!$A$2:$C$25,2,0)),"",VLOOKUP(L485,POA!$A$2:$C$25,2,0))</f>
        <v>4167150295</v>
      </c>
      <c r="Q485" s="85">
        <f>SUM(E485/G485)</f>
        <v>2.1672509458795344</v>
      </c>
      <c r="R485" s="86" t="str">
        <f>IF(Q485=0,"",IF(Q485&gt;=$R$9,"HABIL","NO HABIL"))</f>
        <v>HABIL</v>
      </c>
      <c r="S485" s="176">
        <f>SUM(H485/F485)</f>
        <v>0.33176101260032514</v>
      </c>
      <c r="T485" s="86" t="str">
        <f>IF(S485=0,"",IF(S485&lt;=$T$9,"HABIL","NO HABIL"))</f>
        <v>HABIL</v>
      </c>
      <c r="U485" s="78">
        <f>+SUM(U486:U495)</f>
        <v>0</v>
      </c>
      <c r="V485" s="87">
        <f>SUM(J485/K485)</f>
        <v>1.9774606133459089</v>
      </c>
      <c r="W485" s="86" t="str">
        <f>IF(V485=0,"",IF(V485&gt;=$W$9,"HABIL","NO HABIL"))</f>
        <v>HABIL</v>
      </c>
      <c r="X485" s="86" t="str">
        <f>IF(R485=0,"",IF(R485="NO HABIL","NO HABIL",IF(T485="NO HABIL","NO HABIL",IF(W485="NO HABIL","NO HABIL",IF(W485="NO HABIL","NO HABIL","HABIL")))))</f>
        <v>HABIL</v>
      </c>
      <c r="Y485" s="180"/>
      <c r="Z485" s="145"/>
      <c r="AA485" s="176">
        <f>SUM(J485/I485)</f>
        <v>6.4550559903147606E-2</v>
      </c>
      <c r="AB485" s="86" t="str">
        <f>IF(AA485=0,"",IF(AA485&gt;=$AB$9,"HABIL","NO HABIL"))</f>
        <v>HABIL</v>
      </c>
      <c r="AC485" s="176">
        <f>SUM(J485/F485)</f>
        <v>4.3135200785761413E-2</v>
      </c>
      <c r="AD485" s="86" t="str">
        <f>IF(AC485=0,"",IF(AC485&gt;=$AD$9,"HABIL","NO HABIL"))</f>
        <v>HABIL</v>
      </c>
      <c r="AE485" s="182" t="str">
        <f>IF(AB485=0,"",IF(AB485="NO HABIL","NO HABIL",IF(AD485="NO HABIL","NO HABIL",IF(AD485="NO HABIL","NO HABIL","HABIL"))))</f>
        <v>HABIL</v>
      </c>
    </row>
    <row r="486" spans="2:31" ht="18" customHeight="1" x14ac:dyDescent="0.15">
      <c r="B486" s="71">
        <f t="shared" ref="B486:B491" si="372">IF(C486="","",B485+0.1)</f>
        <v>44.1</v>
      </c>
      <c r="C486" s="268" t="s">
        <v>764</v>
      </c>
      <c r="D486" s="268">
        <v>1</v>
      </c>
      <c r="E486" s="269">
        <v>54258671993</v>
      </c>
      <c r="F486" s="269">
        <v>213053851949</v>
      </c>
      <c r="G486" s="269">
        <v>25035712683</v>
      </c>
      <c r="H486" s="269">
        <v>70682961661</v>
      </c>
      <c r="I486" s="269">
        <v>142370890288</v>
      </c>
      <c r="J486" s="269">
        <v>9190120682</v>
      </c>
      <c r="K486" s="269">
        <v>4647435514</v>
      </c>
      <c r="L486" s="230"/>
      <c r="M486" s="230" t="str">
        <f>IF(ISERROR(VLOOKUP(L486,POA!$A$2:$C$25,3,0)),"",VLOOKUP(L486,POA!$A$2:$C$25,3,0))</f>
        <v/>
      </c>
      <c r="N486" s="73" t="s">
        <v>229</v>
      </c>
      <c r="O486" s="73" t="str">
        <f>IF(ISERROR(VLOOKUP(N486,POA!$A$2:$F$25,4,0)),"",VLOOKUP(N486,POA!$A$2:$F$25,4,0))</f>
        <v/>
      </c>
      <c r="P486" s="75" t="str">
        <f>IF(ISERROR(VLOOKUP(L486,POA!$A$2:$C$25,2,0)),"",VLOOKUP(L486,POA!$A$2:$C$25,2,0))</f>
        <v/>
      </c>
      <c r="Q486" s="82"/>
      <c r="R486" s="81" t="str">
        <f>IF(Q486=0,"",IF(Q485&gt;=$R$9,"HABIL","NO HABIL"))</f>
        <v/>
      </c>
      <c r="S486" s="177"/>
      <c r="T486" s="81" t="str">
        <f t="shared" ref="T486:T495" si="373">IF(S486=0,"",IF(S486&lt;=$T$9,"HABIL","NO HABIL"))</f>
        <v/>
      </c>
      <c r="U486" s="73" t="str">
        <f>IF(ISERROR(VLOOKUP(N486,POA!$A$2:$F$25,5,0)),"",VLOOKUP(N486,POA!$A$2:$F$25,5,0))</f>
        <v/>
      </c>
      <c r="V486" s="73"/>
      <c r="W486" s="81" t="str">
        <f t="shared" ref="W486:W495" si="374">IF(V486=0,"",IF(V486&gt;=$W$9,"HABIL","NO HABIL"))</f>
        <v/>
      </c>
      <c r="X486" s="81"/>
      <c r="Y486" s="179">
        <f>IF(ISERROR(F486/$Z$9),"",F486/$Z$9)</f>
        <v>375955.27077642491</v>
      </c>
      <c r="Z486" s="146" t="str">
        <f>+IF(Y486&lt;$Z$10,"MIPYME","NO CUMPLE")</f>
        <v>NO CUMPLE</v>
      </c>
      <c r="AA486" s="190"/>
      <c r="AB486" s="81" t="str">
        <f t="shared" ref="AB486:AB495" si="375">IF(AA486=0,"",IF(AA486&gt;=$AB$9,"HABIL","NO HABIL"))</f>
        <v/>
      </c>
      <c r="AC486" s="190"/>
      <c r="AD486" s="81" t="str">
        <f t="shared" ref="AD486:AD495" si="376">IF(AC486=0,"",IF(AC486&gt;=$AD$9,"HABIL","NO HABIL"))</f>
        <v/>
      </c>
      <c r="AE486" s="185"/>
    </row>
    <row r="487" spans="2:31" ht="18" customHeight="1" thickBot="1" x14ac:dyDescent="0.2">
      <c r="B487" s="71" t="str">
        <f t="shared" si="372"/>
        <v/>
      </c>
      <c r="C487" s="136"/>
      <c r="D487" s="136"/>
      <c r="E487" s="70"/>
      <c r="F487" s="70"/>
      <c r="G487" s="70"/>
      <c r="H487" s="70"/>
      <c r="I487" s="70">
        <f t="shared" ref="I487:I491" si="377">IF(ISERROR(F487-H487),"",F487-H487)</f>
        <v>0</v>
      </c>
      <c r="J487" s="70"/>
      <c r="K487" s="70"/>
      <c r="L487" s="228"/>
      <c r="M487" s="228" t="str">
        <f>IF(ISERROR(VLOOKUP(L487,POA!$A$2:$C$25,3,0)),"",VLOOKUP(L487,POA!$A$2:$C$25,3,0))</f>
        <v/>
      </c>
      <c r="N487" s="73" t="s">
        <v>229</v>
      </c>
      <c r="O487" s="73" t="str">
        <f>IF(ISERROR(VLOOKUP(N487,POA!$A$2:$F$25,4,0)),"",VLOOKUP(N487,POA!$A$2:$F$25,4,0))</f>
        <v/>
      </c>
      <c r="P487" s="75" t="str">
        <f>IF(ISERROR(VLOOKUP(L487,POA!$A$2:$C$25,2,0)),"",VLOOKUP(L487,POA!$A$2:$C$25,2,0))</f>
        <v/>
      </c>
      <c r="Q487" s="82"/>
      <c r="R487" s="81" t="str">
        <f>IF(Q487=0,"",IF(Q485&gt;=$R$9,"HABIL","NO HABIL"))</f>
        <v/>
      </c>
      <c r="S487" s="177"/>
      <c r="T487" s="81" t="str">
        <f t="shared" si="373"/>
        <v/>
      </c>
      <c r="U487" s="73" t="str">
        <f>IF(ISERROR(VLOOKUP(N487,POA!$A$2:$F$25,5,0)),"",VLOOKUP(N487,POA!$A$2:$F$25,5,0))</f>
        <v/>
      </c>
      <c r="V487" s="73"/>
      <c r="W487" s="81" t="str">
        <f t="shared" si="374"/>
        <v/>
      </c>
      <c r="X487" s="81"/>
      <c r="Y487" s="179">
        <f t="shared" ref="Y487:Y494" si="378">IF(ISERROR(F487/$Z$9),"",F487/$Z$9)</f>
        <v>0</v>
      </c>
      <c r="Z487" s="146" t="str">
        <f t="shared" ref="Z487:Z495" si="379">+IF(Y487&lt;$Z$10,"MIPYME","NO CUMPLE")</f>
        <v>MIPYME</v>
      </c>
      <c r="AA487" s="190"/>
      <c r="AB487" s="81" t="str">
        <f t="shared" si="375"/>
        <v/>
      </c>
      <c r="AC487" s="190"/>
      <c r="AD487" s="81" t="str">
        <f t="shared" si="376"/>
        <v/>
      </c>
      <c r="AE487" s="186"/>
    </row>
    <row r="488" spans="2:31" ht="18" hidden="1" customHeight="1" x14ac:dyDescent="0.15">
      <c r="B488" s="71" t="str">
        <f t="shared" si="372"/>
        <v/>
      </c>
      <c r="C488" s="136"/>
      <c r="D488" s="136"/>
      <c r="E488" s="70"/>
      <c r="F488" s="70"/>
      <c r="G488" s="70"/>
      <c r="H488" s="70"/>
      <c r="I488" s="70">
        <f t="shared" si="377"/>
        <v>0</v>
      </c>
      <c r="J488" s="70"/>
      <c r="K488" s="70"/>
      <c r="L488" s="228"/>
      <c r="M488" s="228" t="str">
        <f>IF(ISERROR(VLOOKUP(L488,POA!$A$2:$C$25,3,0)),"",VLOOKUP(L488,POA!$A$2:$C$25,3,0))</f>
        <v/>
      </c>
      <c r="N488" s="73"/>
      <c r="O488" s="73" t="str">
        <f>IF(ISERROR(VLOOKUP(N488,POA!$A$2:$F$25,4,0)),"",VLOOKUP(N488,POA!$A$2:$F$25,4,0))</f>
        <v/>
      </c>
      <c r="P488" s="75" t="str">
        <f>IF(ISERROR(VLOOKUP(L488,POA!$A$2:$C$25,2,0)),"",VLOOKUP(L488,POA!$A$2:$C$25,2,0))</f>
        <v/>
      </c>
      <c r="Q488" s="82"/>
      <c r="R488" s="81" t="str">
        <f>IF(Q488=0,"",IF(Q485&gt;=$R$9,"HABIL","NO HABIL"))</f>
        <v/>
      </c>
      <c r="S488" s="177"/>
      <c r="T488" s="81" t="str">
        <f t="shared" si="373"/>
        <v/>
      </c>
      <c r="U488" s="73" t="str">
        <f>IF(ISERROR(VLOOKUP(N488,POA!$A$2:$F$25,5,0)),"",VLOOKUP(N488,POA!$A$2:$F$25,5,0))</f>
        <v/>
      </c>
      <c r="V488" s="73"/>
      <c r="W488" s="81" t="str">
        <f t="shared" si="374"/>
        <v/>
      </c>
      <c r="X488" s="81"/>
      <c r="Y488" s="179">
        <f t="shared" si="378"/>
        <v>0</v>
      </c>
      <c r="Z488" s="146" t="str">
        <f t="shared" si="379"/>
        <v>MIPYME</v>
      </c>
      <c r="AA488" s="190"/>
      <c r="AB488" s="81" t="str">
        <f t="shared" si="375"/>
        <v/>
      </c>
      <c r="AC488" s="190"/>
      <c r="AD488" s="81" t="str">
        <f t="shared" si="376"/>
        <v/>
      </c>
      <c r="AE488" s="186"/>
    </row>
    <row r="489" spans="2:31" ht="18" hidden="1" customHeight="1" x14ac:dyDescent="0.15">
      <c r="B489" s="71" t="str">
        <f t="shared" si="372"/>
        <v/>
      </c>
      <c r="C489" s="136"/>
      <c r="D489" s="136"/>
      <c r="E489" s="70" t="str">
        <f>IF(ISERROR(VLOOKUP(C489,#REF!,2,0)),"",VLOOKUP(C489,#REF!,2,0))</f>
        <v/>
      </c>
      <c r="F489" s="70"/>
      <c r="G489" s="70" t="str">
        <f>IF(ISERROR(VLOOKUP(C489,#REF!,4,0)),"",VLOOKUP(C489,#REF!,4,0))</f>
        <v/>
      </c>
      <c r="H489" s="70"/>
      <c r="I489" s="70">
        <f t="shared" si="377"/>
        <v>0</v>
      </c>
      <c r="J489" s="70"/>
      <c r="K489" s="70"/>
      <c r="L489" s="228"/>
      <c r="M489" s="228" t="str">
        <f>IF(ISERROR(VLOOKUP(L489,POA!$A$2:$C$25,3,0)),"",VLOOKUP(L489,POA!$A$2:$C$25,3,0))</f>
        <v/>
      </c>
      <c r="N489" s="73"/>
      <c r="O489" s="73" t="str">
        <f>IF(ISERROR(VLOOKUP(N489,POA!$A$2:$F$25,4,0)),"",VLOOKUP(N489,POA!$A$2:$F$25,4,0))</f>
        <v/>
      </c>
      <c r="P489" s="75" t="str">
        <f>IF(ISERROR(VLOOKUP(L489,POA!$A$2:$C$25,2,0)),"",VLOOKUP(L489,POA!$A$2:$C$25,2,0))</f>
        <v/>
      </c>
      <c r="Q489" s="82"/>
      <c r="R489" s="81" t="str">
        <f>IF(L489=0,"",IF(Q485&gt;=$R$9,"HABIL","NO HABIL"))</f>
        <v/>
      </c>
      <c r="S489" s="177"/>
      <c r="T489" s="81" t="str">
        <f t="shared" si="373"/>
        <v/>
      </c>
      <c r="U489" s="73" t="str">
        <f>IF(ISERROR(VLOOKUP(N489,POA!$A$2:$F$25,5,0)),"",VLOOKUP(N489,POA!$A$2:$F$25,5,0))</f>
        <v/>
      </c>
      <c r="V489" s="73"/>
      <c r="W489" s="81" t="str">
        <f t="shared" si="374"/>
        <v/>
      </c>
      <c r="X489" s="81"/>
      <c r="Y489" s="179">
        <f t="shared" si="378"/>
        <v>0</v>
      </c>
      <c r="Z489" s="146" t="str">
        <f t="shared" si="379"/>
        <v>MIPYME</v>
      </c>
      <c r="AA489" s="190"/>
      <c r="AB489" s="81" t="str">
        <f t="shared" si="375"/>
        <v/>
      </c>
      <c r="AC489" s="190"/>
      <c r="AD489" s="81" t="str">
        <f t="shared" si="376"/>
        <v/>
      </c>
      <c r="AE489" s="186"/>
    </row>
    <row r="490" spans="2:31" ht="18" hidden="1" customHeight="1" x14ac:dyDescent="0.15">
      <c r="B490" s="71" t="str">
        <f t="shared" si="372"/>
        <v/>
      </c>
      <c r="C490" s="136"/>
      <c r="D490" s="136"/>
      <c r="E490" s="70" t="str">
        <f>IF(ISERROR(VLOOKUP(C490,#REF!,2,0)),"",VLOOKUP(C490,#REF!,2,0))</f>
        <v/>
      </c>
      <c r="F490" s="70"/>
      <c r="G490" s="70" t="str">
        <f>IF(ISERROR(VLOOKUP(C490,#REF!,4,0)),"",VLOOKUP(C490,#REF!,4,0))</f>
        <v/>
      </c>
      <c r="H490" s="70"/>
      <c r="I490" s="70">
        <f t="shared" si="377"/>
        <v>0</v>
      </c>
      <c r="J490" s="70"/>
      <c r="K490" s="70"/>
      <c r="L490" s="228"/>
      <c r="M490" s="228" t="str">
        <f>IF(ISERROR(VLOOKUP(L490,POA!$A$2:$C$25,3,0)),"",VLOOKUP(L490,POA!$A$2:$C$25,3,0))</f>
        <v/>
      </c>
      <c r="N490" s="73"/>
      <c r="O490" s="73" t="str">
        <f>IF(ISERROR(VLOOKUP(N490,POA!$A$2:$F$25,4,0)),"",VLOOKUP(N490,POA!$A$2:$F$25,4,0))</f>
        <v/>
      </c>
      <c r="P490" s="75" t="str">
        <f>IF(ISERROR(VLOOKUP(L490,POA!$A$2:$C$25,2,0)),"",VLOOKUP(L490,POA!$A$2:$C$25,2,0))</f>
        <v/>
      </c>
      <c r="Q490" s="82"/>
      <c r="R490" s="81" t="str">
        <f>IF(L490=0,"",IF(Q485&gt;=$R$9,"HABIL","NO HABIL"))</f>
        <v/>
      </c>
      <c r="S490" s="177"/>
      <c r="T490" s="81" t="str">
        <f t="shared" si="373"/>
        <v/>
      </c>
      <c r="U490" s="73" t="str">
        <f>IF(ISERROR(VLOOKUP(N490,POA!$A$2:$F$25,5,0)),"",VLOOKUP(N490,POA!$A$2:$F$25,5,0))</f>
        <v/>
      </c>
      <c r="V490" s="73"/>
      <c r="W490" s="81" t="str">
        <f t="shared" si="374"/>
        <v/>
      </c>
      <c r="X490" s="81"/>
      <c r="Y490" s="179">
        <f t="shared" si="378"/>
        <v>0</v>
      </c>
      <c r="Z490" s="146" t="str">
        <f t="shared" si="379"/>
        <v>MIPYME</v>
      </c>
      <c r="AA490" s="190"/>
      <c r="AB490" s="81" t="str">
        <f t="shared" si="375"/>
        <v/>
      </c>
      <c r="AC490" s="190"/>
      <c r="AD490" s="81" t="str">
        <f t="shared" si="376"/>
        <v/>
      </c>
      <c r="AE490" s="183"/>
    </row>
    <row r="491" spans="2:31" ht="18" hidden="1" customHeight="1" x14ac:dyDescent="0.15">
      <c r="B491" s="71" t="str">
        <f t="shared" si="372"/>
        <v/>
      </c>
      <c r="C491" s="136"/>
      <c r="D491" s="136"/>
      <c r="E491" s="70" t="str">
        <f>IF(ISERROR(VLOOKUP(C491,#REF!,2,0)),"",VLOOKUP(C491,#REF!,2,0))</f>
        <v/>
      </c>
      <c r="F491" s="70"/>
      <c r="G491" s="70" t="str">
        <f>IF(ISERROR(VLOOKUP(C491,#REF!,4,0)),"",VLOOKUP(C491,#REF!,4,0))</f>
        <v/>
      </c>
      <c r="H491" s="70"/>
      <c r="I491" s="70">
        <f t="shared" si="377"/>
        <v>0</v>
      </c>
      <c r="J491" s="70"/>
      <c r="K491" s="70"/>
      <c r="L491" s="228"/>
      <c r="M491" s="228" t="str">
        <f>IF(ISERROR(VLOOKUP(L491,POA!$A$2:$C$25,3,0)),"",VLOOKUP(L491,POA!$A$2:$C$25,3,0))</f>
        <v/>
      </c>
      <c r="N491" s="73"/>
      <c r="O491" s="73" t="str">
        <f>IF(ISERROR(VLOOKUP(N491,POA!$A$2:$F$25,4,0)),"",VLOOKUP(N491,POA!$A$2:$F$25,4,0))</f>
        <v/>
      </c>
      <c r="P491" s="75" t="str">
        <f>IF(ISERROR(VLOOKUP(L491,POA!$A$2:$C$25,2,0)),"",VLOOKUP(L491,POA!$A$2:$C$25,2,0))</f>
        <v/>
      </c>
      <c r="Q491" s="82"/>
      <c r="R491" s="81" t="str">
        <f>IF(L491=0,"",IF(Q485&gt;=$R$9,"HABIL","NO HABIL"))</f>
        <v/>
      </c>
      <c r="S491" s="177"/>
      <c r="T491" s="81" t="str">
        <f t="shared" si="373"/>
        <v/>
      </c>
      <c r="U491" s="73" t="str">
        <f>IF(ISERROR(VLOOKUP(N491,POA!$A$2:$F$25,5,0)),"",VLOOKUP(N491,POA!$A$2:$F$25,5,0))</f>
        <v/>
      </c>
      <c r="V491" s="73"/>
      <c r="W491" s="81" t="str">
        <f t="shared" si="374"/>
        <v/>
      </c>
      <c r="X491" s="81"/>
      <c r="Y491" s="179">
        <f t="shared" si="378"/>
        <v>0</v>
      </c>
      <c r="Z491" s="146" t="str">
        <f t="shared" si="379"/>
        <v>MIPYME</v>
      </c>
      <c r="AA491" s="190"/>
      <c r="AB491" s="81" t="str">
        <f t="shared" si="375"/>
        <v/>
      </c>
      <c r="AC491" s="190"/>
      <c r="AD491" s="81" t="str">
        <f t="shared" si="376"/>
        <v/>
      </c>
      <c r="AE491" s="186"/>
    </row>
    <row r="492" spans="2:31" ht="18" hidden="1" customHeight="1" x14ac:dyDescent="0.15">
      <c r="B492" s="71" t="str">
        <f>IF(C492="","",B491+0.1)</f>
        <v/>
      </c>
      <c r="C492" s="136"/>
      <c r="D492" s="136"/>
      <c r="E492" s="70" t="str">
        <f>IF(ISERROR(VLOOKUP(C492,#REF!,2,0)),"",VLOOKUP(C492,#REF!,2,0))</f>
        <v/>
      </c>
      <c r="F492" s="70"/>
      <c r="G492" s="70" t="str">
        <f>IF(ISERROR(VLOOKUP(C492,#REF!,4,0)),"",VLOOKUP(C492,#REF!,4,0))</f>
        <v/>
      </c>
      <c r="H492" s="70"/>
      <c r="I492" s="70">
        <f>IF(ISERROR(F492-H492),"",F492-H492)</f>
        <v>0</v>
      </c>
      <c r="J492" s="70"/>
      <c r="K492" s="70"/>
      <c r="L492" s="228"/>
      <c r="M492" s="228" t="str">
        <f>IF(ISERROR(VLOOKUP(L492,POA!$A$2:$C$25,3,0)),"",VLOOKUP(L492,POA!$A$2:$C$25,3,0))</f>
        <v/>
      </c>
      <c r="N492" s="73"/>
      <c r="O492" s="73" t="str">
        <f>IF(ISERROR(VLOOKUP(N492,POA!$A$2:$F$25,4,0)),"",VLOOKUP(N492,POA!$A$2:$F$25,4,0))</f>
        <v/>
      </c>
      <c r="P492" s="75" t="str">
        <f>IF(ISERROR(VLOOKUP(L492,POA!$A$2:$C$25,2,0)),"",VLOOKUP(L492,POA!$A$2:$C$25,2,0))</f>
        <v/>
      </c>
      <c r="Q492" s="82"/>
      <c r="R492" s="81" t="str">
        <f>IF(L492=0,"",IF(Q485&gt;=$R$9,"HABIL","NO HABIL"))</f>
        <v/>
      </c>
      <c r="S492" s="177"/>
      <c r="T492" s="81" t="str">
        <f t="shared" si="373"/>
        <v/>
      </c>
      <c r="U492" s="73" t="str">
        <f>IF(ISERROR(VLOOKUP(N492,POA!$A$2:$F$25,5,0)),"",VLOOKUP(N492,POA!$A$2:$F$25,5,0))</f>
        <v/>
      </c>
      <c r="V492" s="73"/>
      <c r="W492" s="81" t="str">
        <f t="shared" si="374"/>
        <v/>
      </c>
      <c r="X492" s="81"/>
      <c r="Y492" s="179">
        <f t="shared" si="378"/>
        <v>0</v>
      </c>
      <c r="Z492" s="146" t="str">
        <f t="shared" si="379"/>
        <v>MIPYME</v>
      </c>
      <c r="AA492" s="190"/>
      <c r="AB492" s="81" t="str">
        <f t="shared" si="375"/>
        <v/>
      </c>
      <c r="AC492" s="190"/>
      <c r="AD492" s="81" t="str">
        <f t="shared" si="376"/>
        <v/>
      </c>
      <c r="AE492" s="186"/>
    </row>
    <row r="493" spans="2:31" ht="18" hidden="1" customHeight="1" x14ac:dyDescent="0.15">
      <c r="B493" s="71" t="str">
        <f>IF(C493="","",B492+0.1)</f>
        <v/>
      </c>
      <c r="C493" s="136"/>
      <c r="D493" s="136"/>
      <c r="E493" s="70" t="str">
        <f>IF(ISERROR(VLOOKUP(C493,#REF!,2,0)),"",VLOOKUP(C493,#REF!,2,0))</f>
        <v/>
      </c>
      <c r="F493" s="70"/>
      <c r="G493" s="70" t="str">
        <f>IF(ISERROR(VLOOKUP(C493,#REF!,4,0)),"",VLOOKUP(C493,#REF!,4,0))</f>
        <v/>
      </c>
      <c r="H493" s="70"/>
      <c r="I493" s="70">
        <f>IF(ISERROR(F493-H493),"",F493-H493)</f>
        <v>0</v>
      </c>
      <c r="J493" s="70"/>
      <c r="K493" s="70"/>
      <c r="L493" s="228"/>
      <c r="M493" s="228" t="str">
        <f>IF(ISERROR(VLOOKUP(L493,POA!$A$2:$C$25,3,0)),"",VLOOKUP(L493,POA!$A$2:$C$25,3,0))</f>
        <v/>
      </c>
      <c r="N493" s="73"/>
      <c r="O493" s="73" t="str">
        <f>IF(ISERROR(VLOOKUP(N493,POA!$A$2:$F$25,4,0)),"",VLOOKUP(N493,POA!$A$2:$F$25,4,0))</f>
        <v/>
      </c>
      <c r="P493" s="75" t="str">
        <f>IF(ISERROR(VLOOKUP(L493,POA!$A$2:$C$25,2,0)),"",VLOOKUP(L493,POA!$A$2:$C$25,2,0))</f>
        <v/>
      </c>
      <c r="Q493" s="82"/>
      <c r="R493" s="81" t="str">
        <f>IF(L493=0,"",IF(Q485&gt;=$R$9,"HABIL","NO HABIL"))</f>
        <v/>
      </c>
      <c r="S493" s="177"/>
      <c r="T493" s="81" t="str">
        <f t="shared" si="373"/>
        <v/>
      </c>
      <c r="U493" s="73" t="str">
        <f>IF(ISERROR(VLOOKUP(N493,POA!$A$2:$F$25,5,0)),"",VLOOKUP(N493,POA!$A$2:$F$25,5,0))</f>
        <v/>
      </c>
      <c r="V493" s="73"/>
      <c r="W493" s="81" t="str">
        <f t="shared" si="374"/>
        <v/>
      </c>
      <c r="X493" s="81"/>
      <c r="Y493" s="179">
        <f t="shared" si="378"/>
        <v>0</v>
      </c>
      <c r="Z493" s="146" t="str">
        <f t="shared" si="379"/>
        <v>MIPYME</v>
      </c>
      <c r="AA493" s="190"/>
      <c r="AB493" s="81" t="str">
        <f t="shared" si="375"/>
        <v/>
      </c>
      <c r="AC493" s="190"/>
      <c r="AD493" s="81" t="str">
        <f t="shared" si="376"/>
        <v/>
      </c>
      <c r="AE493" s="183"/>
    </row>
    <row r="494" spans="2:31" ht="18" hidden="1" customHeight="1" x14ac:dyDescent="0.15">
      <c r="B494" s="71" t="str">
        <f>IF(C494="","",B493+0.1)</f>
        <v/>
      </c>
      <c r="C494" s="136"/>
      <c r="D494" s="136"/>
      <c r="E494" s="70" t="str">
        <f>IF(ISERROR(VLOOKUP(C494,#REF!,2,0)),"",VLOOKUP(C494,#REF!,2,0))</f>
        <v/>
      </c>
      <c r="F494" s="70"/>
      <c r="G494" s="70" t="str">
        <f>IF(ISERROR(VLOOKUP(C494,#REF!,4,0)),"",VLOOKUP(C494,#REF!,4,0))</f>
        <v/>
      </c>
      <c r="H494" s="70"/>
      <c r="I494" s="70">
        <f>IF(ISERROR(F494-H494),"",F494-H494)</f>
        <v>0</v>
      </c>
      <c r="J494" s="70"/>
      <c r="K494" s="70"/>
      <c r="L494" s="228"/>
      <c r="M494" s="228" t="str">
        <f>IF(ISERROR(VLOOKUP(L494,POA!$A$2:$C$25,3,0)),"",VLOOKUP(L494,POA!$A$2:$C$25,3,0))</f>
        <v/>
      </c>
      <c r="N494" s="73"/>
      <c r="O494" s="73" t="str">
        <f>IF(ISERROR(VLOOKUP(N494,POA!$A$2:$F$25,4,0)),"",VLOOKUP(N494,POA!$A$2:$F$25,4,0))</f>
        <v/>
      </c>
      <c r="P494" s="75" t="str">
        <f>IF(ISERROR(VLOOKUP(L494,POA!$A$2:$C$25,2,0)),"",VLOOKUP(L494,POA!$A$2:$C$25,2,0))</f>
        <v/>
      </c>
      <c r="Q494" s="82"/>
      <c r="R494" s="81" t="str">
        <f>IF(L494=0,"",IF(Q485&gt;=$R$9,"HABIL","NO HABIL"))</f>
        <v/>
      </c>
      <c r="S494" s="177"/>
      <c r="T494" s="81" t="str">
        <f t="shared" si="373"/>
        <v/>
      </c>
      <c r="U494" s="73" t="str">
        <f>IF(ISERROR(VLOOKUP(N494,POA!$A$2:$F$25,5,0)),"",VLOOKUP(N494,POA!$A$2:$F$25,5,0))</f>
        <v/>
      </c>
      <c r="V494" s="73"/>
      <c r="W494" s="81" t="str">
        <f t="shared" si="374"/>
        <v/>
      </c>
      <c r="X494" s="81"/>
      <c r="Y494" s="179">
        <f t="shared" si="378"/>
        <v>0</v>
      </c>
      <c r="Z494" s="146" t="str">
        <f t="shared" si="379"/>
        <v>MIPYME</v>
      </c>
      <c r="AA494" s="190"/>
      <c r="AB494" s="81" t="str">
        <f t="shared" si="375"/>
        <v/>
      </c>
      <c r="AC494" s="190"/>
      <c r="AD494" s="81" t="str">
        <f t="shared" si="376"/>
        <v/>
      </c>
      <c r="AE494" s="183"/>
    </row>
    <row r="495" spans="2:31" ht="18" hidden="1" customHeight="1" thickBot="1" x14ac:dyDescent="0.2">
      <c r="B495" s="111" t="str">
        <f>IF(C495="","",B494+0.1)</f>
        <v/>
      </c>
      <c r="C495" s="137"/>
      <c r="D495" s="137"/>
      <c r="E495" s="74" t="str">
        <f>IF(ISERROR(VLOOKUP(C495,#REF!,2,0)),"",VLOOKUP(C495,#REF!,2,0))</f>
        <v/>
      </c>
      <c r="F495" s="74"/>
      <c r="G495" s="74" t="str">
        <f>IF(ISERROR(VLOOKUP(C495,#REF!,4,0)),"",VLOOKUP(C495,#REF!,4,0))</f>
        <v/>
      </c>
      <c r="H495" s="74"/>
      <c r="I495" s="74">
        <f>IF(ISERROR(F495-H495),"",F495-H495)</f>
        <v>0</v>
      </c>
      <c r="J495" s="74"/>
      <c r="K495" s="74"/>
      <c r="L495" s="229"/>
      <c r="M495" s="229" t="str">
        <f>IF(ISERROR(VLOOKUP(L495,POA!$A$2:$C$25,3,0)),"",VLOOKUP(L495,POA!$A$2:$C$25,3,0))</f>
        <v/>
      </c>
      <c r="N495" s="88"/>
      <c r="O495" s="88" t="str">
        <f>IF(ISERROR(VLOOKUP(N495,POA!$A$2:$F$25,4,0)),"",VLOOKUP(N495,POA!$A$2:$F$25,4,0))</f>
        <v/>
      </c>
      <c r="P495" s="80" t="str">
        <f>IF(ISERROR(VLOOKUP(L495,POA!$A$2:$C$25,2,0)),"",VLOOKUP(L495,POA!$A$2:$C$25,2,0))</f>
        <v/>
      </c>
      <c r="Q495" s="90"/>
      <c r="R495" s="89" t="str">
        <f>IF(L495=0,"",IF(Q485&gt;=$R$9,"HABIL","NO HABIL"))</f>
        <v/>
      </c>
      <c r="S495" s="178"/>
      <c r="T495" s="89" t="str">
        <f t="shared" si="373"/>
        <v/>
      </c>
      <c r="U495" s="88" t="str">
        <f>IF(ISERROR(VLOOKUP(N495,POA!$A$2:$F$25,5,0)),"",VLOOKUP(N495,POA!$A$2:$F$25,5,0))</f>
        <v/>
      </c>
      <c r="V495" s="88"/>
      <c r="W495" s="89" t="str">
        <f t="shared" si="374"/>
        <v/>
      </c>
      <c r="X495" s="89"/>
      <c r="Y495" s="181">
        <f>IF(ISERROR(F495/$Z$9),"",F495/$Z$9)</f>
        <v>0</v>
      </c>
      <c r="Z495" s="147" t="str">
        <f t="shared" si="379"/>
        <v>MIPYME</v>
      </c>
      <c r="AA495" s="191"/>
      <c r="AB495" s="89" t="str">
        <f t="shared" si="375"/>
        <v/>
      </c>
      <c r="AC495" s="191"/>
      <c r="AD495" s="89" t="str">
        <f t="shared" si="376"/>
        <v/>
      </c>
      <c r="AE495" s="184"/>
    </row>
    <row r="496" spans="2:31" ht="30" x14ac:dyDescent="0.15">
      <c r="B496" s="83">
        <v>45</v>
      </c>
      <c r="C496" s="84" t="s">
        <v>767</v>
      </c>
      <c r="D496" s="135">
        <f>IF(SUM(D497:D506)=0,"",SUM(D497:D506))</f>
        <v>1</v>
      </c>
      <c r="E496" s="85">
        <f>SUM(E497:E506)</f>
        <v>18952813905</v>
      </c>
      <c r="F496" s="85">
        <f>SUM(F497:F506)</f>
        <v>26380853174</v>
      </c>
      <c r="G496" s="85">
        <f>SUM(G497:G506)</f>
        <v>6367175270</v>
      </c>
      <c r="H496" s="85">
        <f>SUM(H497:H506)</f>
        <v>14462003128</v>
      </c>
      <c r="I496" s="85">
        <f>+F496-H496</f>
        <v>11918850046</v>
      </c>
      <c r="J496" s="85">
        <f>SUM(J497:J506)</f>
        <v>2671446266</v>
      </c>
      <c r="K496" s="85">
        <f>SUM(K497:K506)</f>
        <v>350915062</v>
      </c>
      <c r="L496" s="78">
        <v>1</v>
      </c>
      <c r="M496" s="78">
        <f>IF(ISERROR(VLOOKUP(L496,POA!$A$2:$C$25,3,0)),"",VLOOKUP(L496,POA!$A$2:$C$25,3,0))</f>
        <v>3</v>
      </c>
      <c r="N496" s="138" t="s">
        <v>229</v>
      </c>
      <c r="O496" s="78">
        <f>+SUM(O497:O506)</f>
        <v>0</v>
      </c>
      <c r="P496" s="79">
        <f>IF(ISERROR(VLOOKUP(L496,POA!$A$2:$C$25,2,0)),"",VLOOKUP(L496,POA!$A$2:$C$25,2,0))</f>
        <v>4167150295</v>
      </c>
      <c r="Q496" s="85">
        <f>SUM(E496/G496)</f>
        <v>2.9766439749663118</v>
      </c>
      <c r="R496" s="86" t="str">
        <f>IF(Q496=0,"",IF(Q496&gt;=$R$9,"HABIL","NO HABIL"))</f>
        <v>HABIL</v>
      </c>
      <c r="S496" s="176">
        <f>SUM(H496/F496)</f>
        <v>0.54820073606464026</v>
      </c>
      <c r="T496" s="86" t="str">
        <f>IF(S496=0,"",IF(S496&lt;=$T$9,"HABIL","NO HABIL"))</f>
        <v>HABIL</v>
      </c>
      <c r="U496" s="78">
        <f>+SUM(U497:U506)</f>
        <v>0</v>
      </c>
      <c r="V496" s="87">
        <f>SUM(J496/K496)</f>
        <v>7.6128002336930187</v>
      </c>
      <c r="W496" s="86" t="str">
        <f>IF(V496=0,"",IF(V496&gt;=$W$9,"HABIL","NO HABIL"))</f>
        <v>HABIL</v>
      </c>
      <c r="X496" s="86" t="str">
        <f>IF(R496=0,"",IF(R496="NO HABIL","NO HABIL",IF(T496="NO HABIL","NO HABIL",IF(W496="NO HABIL","NO HABIL",IF(W496="NO HABIL","NO HABIL","HABIL")))))</f>
        <v>HABIL</v>
      </c>
      <c r="Y496" s="180"/>
      <c r="Z496" s="145"/>
      <c r="AA496" s="176">
        <f>SUM(J496/I496)</f>
        <v>0.22413624264838747</v>
      </c>
      <c r="AB496" s="86" t="str">
        <f>IF(AA496=0,"",IF(AA496&gt;=$AB$9,"HABIL","NO HABIL"))</f>
        <v>HABIL</v>
      </c>
      <c r="AC496" s="176">
        <f>SUM(J496/F496)</f>
        <v>0.10126458944977865</v>
      </c>
      <c r="AD496" s="86" t="str">
        <f>IF(AC496=0,"",IF(AC496&gt;=$AD$9,"HABIL","NO HABIL"))</f>
        <v>HABIL</v>
      </c>
      <c r="AE496" s="182" t="str">
        <f>IF(AB496=0,"",IF(AB496="NO HABIL","NO HABIL",IF(AD496="NO HABIL","NO HABIL",IF(AD496="NO HABIL","NO HABIL","HABIL"))))</f>
        <v>HABIL</v>
      </c>
    </row>
    <row r="497" spans="2:31" ht="33.75" customHeight="1" x14ac:dyDescent="0.15">
      <c r="B497" s="71">
        <f t="shared" ref="B497:B502" si="380">IF(C497="","",B496+0.1)</f>
        <v>45.1</v>
      </c>
      <c r="C497" s="267" t="s">
        <v>765</v>
      </c>
      <c r="D497" s="268">
        <v>0.3</v>
      </c>
      <c r="E497" s="269">
        <v>1537410811</v>
      </c>
      <c r="F497" s="269">
        <v>1557457350</v>
      </c>
      <c r="G497" s="269">
        <v>238652254</v>
      </c>
      <c r="H497" s="269">
        <v>702243808</v>
      </c>
      <c r="I497" s="269">
        <v>855213542</v>
      </c>
      <c r="J497" s="269">
        <v>307432452</v>
      </c>
      <c r="K497" s="269">
        <v>0</v>
      </c>
      <c r="L497" s="230"/>
      <c r="M497" s="230" t="str">
        <f>IF(ISERROR(VLOOKUP(L497,POA!$A$2:$C$25,3,0)),"",VLOOKUP(L497,POA!$A$2:$C$25,3,0))</f>
        <v/>
      </c>
      <c r="N497" s="73" t="s">
        <v>229</v>
      </c>
      <c r="O497" s="73" t="str">
        <f>IF(ISERROR(VLOOKUP(N497,POA!$A$2:$F$25,4,0)),"",VLOOKUP(N497,POA!$A$2:$F$25,4,0))</f>
        <v/>
      </c>
      <c r="P497" s="75" t="str">
        <f>IF(ISERROR(VLOOKUP(L497,POA!$A$2:$C$25,2,0)),"",VLOOKUP(L497,POA!$A$2:$C$25,2,0))</f>
        <v/>
      </c>
      <c r="Q497" s="82"/>
      <c r="R497" s="81" t="str">
        <f>IF(Q497=0,"",IF(Q496&gt;=$R$9,"HABIL","NO HABIL"))</f>
        <v/>
      </c>
      <c r="S497" s="177"/>
      <c r="T497" s="81" t="str">
        <f t="shared" ref="T497:T506" si="381">IF(S497=0,"",IF(S497&lt;=$T$9,"HABIL","NO HABIL"))</f>
        <v/>
      </c>
      <c r="U497" s="73" t="str">
        <f>IF(ISERROR(VLOOKUP(N497,POA!$A$2:$F$25,5,0)),"",VLOOKUP(N497,POA!$A$2:$F$25,5,0))</f>
        <v/>
      </c>
      <c r="V497" s="73"/>
      <c r="W497" s="81" t="str">
        <f t="shared" ref="W497:W506" si="382">IF(V497=0,"",IF(V497&gt;=$W$9,"HABIL","NO HABIL"))</f>
        <v/>
      </c>
      <c r="X497" s="81"/>
      <c r="Y497" s="179">
        <f>IF(ISERROR(F497/$Z$9),"",F497/$Z$9)</f>
        <v>2748.2924827951297</v>
      </c>
      <c r="Z497" s="146" t="str">
        <f>+IF(Y497&lt;$Z$10,"MIPYME","NO CUMPLE")</f>
        <v>MIPYME</v>
      </c>
      <c r="AA497" s="190"/>
      <c r="AB497" s="81" t="str">
        <f t="shared" ref="AB497:AB506" si="383">IF(AA497=0,"",IF(AA497&gt;=$AB$9,"HABIL","NO HABIL"))</f>
        <v/>
      </c>
      <c r="AC497" s="190"/>
      <c r="AD497" s="81" t="str">
        <f t="shared" ref="AD497:AD506" si="384">IF(AC497=0,"",IF(AC497&gt;=$AD$9,"HABIL","NO HABIL"))</f>
        <v/>
      </c>
      <c r="AE497" s="185"/>
    </row>
    <row r="498" spans="2:31" ht="18" customHeight="1" x14ac:dyDescent="0.15">
      <c r="B498" s="71">
        <f t="shared" si="380"/>
        <v>45.2</v>
      </c>
      <c r="C498" s="268" t="s">
        <v>766</v>
      </c>
      <c r="D498" s="268">
        <v>0.3</v>
      </c>
      <c r="E498" s="269">
        <v>7055311908</v>
      </c>
      <c r="F498" s="269">
        <v>11333718056</v>
      </c>
      <c r="G498" s="269">
        <v>3503277862</v>
      </c>
      <c r="H498" s="269">
        <v>5061065162</v>
      </c>
      <c r="I498" s="269">
        <v>6272652894</v>
      </c>
      <c r="J498" s="269">
        <v>996205696</v>
      </c>
      <c r="K498" s="269">
        <v>64038777</v>
      </c>
      <c r="L498" s="228"/>
      <c r="M498" s="228" t="str">
        <f>IF(ISERROR(VLOOKUP(L498,POA!$A$2:$C$25,3,0)),"",VLOOKUP(L498,POA!$A$2:$C$25,3,0))</f>
        <v/>
      </c>
      <c r="N498" s="73" t="s">
        <v>229</v>
      </c>
      <c r="O498" s="73" t="str">
        <f>IF(ISERROR(VLOOKUP(N498,POA!$A$2:$F$25,4,0)),"",VLOOKUP(N498,POA!$A$2:$F$25,4,0))</f>
        <v/>
      </c>
      <c r="P498" s="75" t="str">
        <f>IF(ISERROR(VLOOKUP(L498,POA!$A$2:$C$25,2,0)),"",VLOOKUP(L498,POA!$A$2:$C$25,2,0))</f>
        <v/>
      </c>
      <c r="Q498" s="82"/>
      <c r="R498" s="81" t="str">
        <f>IF(Q498=0,"",IF(Q496&gt;=$R$9,"HABIL","NO HABIL"))</f>
        <v/>
      </c>
      <c r="S498" s="177"/>
      <c r="T498" s="81" t="str">
        <f t="shared" si="381"/>
        <v/>
      </c>
      <c r="U498" s="73" t="str">
        <f>IF(ISERROR(VLOOKUP(N498,POA!$A$2:$F$25,5,0)),"",VLOOKUP(N498,POA!$A$2:$F$25,5,0))</f>
        <v/>
      </c>
      <c r="V498" s="73"/>
      <c r="W498" s="81" t="str">
        <f t="shared" si="382"/>
        <v/>
      </c>
      <c r="X498" s="81"/>
      <c r="Y498" s="179">
        <f t="shared" ref="Y498:Y505" si="385">IF(ISERROR(F498/$Z$9),"",F498/$Z$9)</f>
        <v>19999.502481030526</v>
      </c>
      <c r="Z498" s="146" t="str">
        <f t="shared" ref="Z498:Z506" si="386">+IF(Y498&lt;$Z$10,"MIPYME","NO CUMPLE")</f>
        <v>MIPYME</v>
      </c>
      <c r="AA498" s="190"/>
      <c r="AB498" s="81" t="str">
        <f t="shared" si="383"/>
        <v/>
      </c>
      <c r="AC498" s="190"/>
      <c r="AD498" s="81" t="str">
        <f t="shared" si="384"/>
        <v/>
      </c>
      <c r="AE498" s="186"/>
    </row>
    <row r="499" spans="2:31" ht="18" customHeight="1" x14ac:dyDescent="0.15">
      <c r="B499" s="71">
        <f t="shared" si="380"/>
        <v>45.300000000000004</v>
      </c>
      <c r="C499" s="268" t="s">
        <v>317</v>
      </c>
      <c r="D499" s="268">
        <v>0.4</v>
      </c>
      <c r="E499" s="269">
        <v>10360091186</v>
      </c>
      <c r="F499" s="269">
        <v>13489677768</v>
      </c>
      <c r="G499" s="269">
        <v>2625245154</v>
      </c>
      <c r="H499" s="269">
        <v>8698694158</v>
      </c>
      <c r="I499" s="269">
        <v>4790983610</v>
      </c>
      <c r="J499" s="269">
        <v>1367808118</v>
      </c>
      <c r="K499" s="269">
        <v>286876285</v>
      </c>
      <c r="L499" s="228"/>
      <c r="M499" s="228" t="str">
        <f>IF(ISERROR(VLOOKUP(L499,POA!$A$2:$C$25,3,0)),"",VLOOKUP(L499,POA!$A$2:$C$25,3,0))</f>
        <v/>
      </c>
      <c r="N499" s="73"/>
      <c r="O499" s="73" t="str">
        <f>IF(ISERROR(VLOOKUP(N499,POA!$A$2:$F$25,4,0)),"",VLOOKUP(N499,POA!$A$2:$F$25,4,0))</f>
        <v/>
      </c>
      <c r="P499" s="75" t="str">
        <f>IF(ISERROR(VLOOKUP(L499,POA!$A$2:$C$25,2,0)),"",VLOOKUP(L499,POA!$A$2:$C$25,2,0))</f>
        <v/>
      </c>
      <c r="Q499" s="82"/>
      <c r="R499" s="81" t="str">
        <f>IF(Q499=0,"",IF(Q496&gt;=$R$9,"HABIL","NO HABIL"))</f>
        <v/>
      </c>
      <c r="S499" s="177"/>
      <c r="T499" s="81" t="str">
        <f t="shared" si="381"/>
        <v/>
      </c>
      <c r="U499" s="73" t="str">
        <f>IF(ISERROR(VLOOKUP(N499,POA!$A$2:$F$25,5,0)),"",VLOOKUP(N499,POA!$A$2:$F$25,5,0))</f>
        <v/>
      </c>
      <c r="V499" s="73"/>
      <c r="W499" s="81" t="str">
        <f t="shared" si="382"/>
        <v/>
      </c>
      <c r="X499" s="81"/>
      <c r="Y499" s="179">
        <f t="shared" si="385"/>
        <v>23803.913478030703</v>
      </c>
      <c r="Z499" s="146" t="str">
        <f t="shared" si="386"/>
        <v>MIPYME</v>
      </c>
      <c r="AA499" s="190"/>
      <c r="AB499" s="81" t="str">
        <f t="shared" si="383"/>
        <v/>
      </c>
      <c r="AC499" s="190"/>
      <c r="AD499" s="81" t="str">
        <f t="shared" si="384"/>
        <v/>
      </c>
      <c r="AE499" s="186"/>
    </row>
    <row r="500" spans="2:31" ht="18" customHeight="1" thickBot="1" x14ac:dyDescent="0.2">
      <c r="B500" s="71" t="str">
        <f t="shared" si="380"/>
        <v/>
      </c>
      <c r="C500" s="136"/>
      <c r="D500" s="136"/>
      <c r="E500" s="70" t="str">
        <f>IF(ISERROR(VLOOKUP(C500,#REF!,2,0)),"",VLOOKUP(C500,#REF!,2,0))</f>
        <v/>
      </c>
      <c r="F500" s="70"/>
      <c r="G500" s="70" t="str">
        <f>IF(ISERROR(VLOOKUP(C500,#REF!,4,0)),"",VLOOKUP(C500,#REF!,4,0))</f>
        <v/>
      </c>
      <c r="H500" s="70"/>
      <c r="I500" s="70">
        <f t="shared" ref="I500:I502" si="387">IF(ISERROR(F500-H500),"",F500-H500)</f>
        <v>0</v>
      </c>
      <c r="J500" s="70"/>
      <c r="K500" s="70"/>
      <c r="L500" s="228"/>
      <c r="M500" s="228" t="str">
        <f>IF(ISERROR(VLOOKUP(L500,POA!$A$2:$C$25,3,0)),"",VLOOKUP(L500,POA!$A$2:$C$25,3,0))</f>
        <v/>
      </c>
      <c r="N500" s="73"/>
      <c r="O500" s="73" t="str">
        <f>IF(ISERROR(VLOOKUP(N500,POA!$A$2:$F$25,4,0)),"",VLOOKUP(N500,POA!$A$2:$F$25,4,0))</f>
        <v/>
      </c>
      <c r="P500" s="75" t="str">
        <f>IF(ISERROR(VLOOKUP(L500,POA!$A$2:$C$25,2,0)),"",VLOOKUP(L500,POA!$A$2:$C$25,2,0))</f>
        <v/>
      </c>
      <c r="Q500" s="82"/>
      <c r="R500" s="81" t="str">
        <f>IF(L500=0,"",IF(Q496&gt;=$R$9,"HABIL","NO HABIL"))</f>
        <v/>
      </c>
      <c r="S500" s="177"/>
      <c r="T500" s="81" t="str">
        <f t="shared" si="381"/>
        <v/>
      </c>
      <c r="U500" s="73" t="str">
        <f>IF(ISERROR(VLOOKUP(N500,POA!$A$2:$F$25,5,0)),"",VLOOKUP(N500,POA!$A$2:$F$25,5,0))</f>
        <v/>
      </c>
      <c r="V500" s="73"/>
      <c r="W500" s="81" t="str">
        <f t="shared" si="382"/>
        <v/>
      </c>
      <c r="X500" s="81"/>
      <c r="Y500" s="179">
        <f t="shared" si="385"/>
        <v>0</v>
      </c>
      <c r="Z500" s="146" t="str">
        <f t="shared" si="386"/>
        <v>MIPYME</v>
      </c>
      <c r="AA500" s="190"/>
      <c r="AB500" s="81" t="str">
        <f t="shared" si="383"/>
        <v/>
      </c>
      <c r="AC500" s="190"/>
      <c r="AD500" s="81" t="str">
        <f t="shared" si="384"/>
        <v/>
      </c>
      <c r="AE500" s="186"/>
    </row>
    <row r="501" spans="2:31" ht="18" hidden="1" customHeight="1" x14ac:dyDescent="0.15">
      <c r="B501" s="71" t="str">
        <f t="shared" si="380"/>
        <v/>
      </c>
      <c r="C501" s="136"/>
      <c r="D501" s="136"/>
      <c r="E501" s="70" t="str">
        <f>IF(ISERROR(VLOOKUP(C501,#REF!,2,0)),"",VLOOKUP(C501,#REF!,2,0))</f>
        <v/>
      </c>
      <c r="F501" s="70"/>
      <c r="G501" s="70" t="str">
        <f>IF(ISERROR(VLOOKUP(C501,#REF!,4,0)),"",VLOOKUP(C501,#REF!,4,0))</f>
        <v/>
      </c>
      <c r="H501" s="70"/>
      <c r="I501" s="70">
        <f t="shared" si="387"/>
        <v>0</v>
      </c>
      <c r="J501" s="70"/>
      <c r="K501" s="70"/>
      <c r="L501" s="228"/>
      <c r="M501" s="228" t="str">
        <f>IF(ISERROR(VLOOKUP(L501,POA!$A$2:$C$25,3,0)),"",VLOOKUP(L501,POA!$A$2:$C$25,3,0))</f>
        <v/>
      </c>
      <c r="N501" s="73"/>
      <c r="O501" s="73" t="str">
        <f>IF(ISERROR(VLOOKUP(N501,POA!$A$2:$F$25,4,0)),"",VLOOKUP(N501,POA!$A$2:$F$25,4,0))</f>
        <v/>
      </c>
      <c r="P501" s="75" t="str">
        <f>IF(ISERROR(VLOOKUP(L501,POA!$A$2:$C$25,2,0)),"",VLOOKUP(L501,POA!$A$2:$C$25,2,0))</f>
        <v/>
      </c>
      <c r="Q501" s="82"/>
      <c r="R501" s="81" t="str">
        <f>IF(L501=0,"",IF(Q496&gt;=$R$9,"HABIL","NO HABIL"))</f>
        <v/>
      </c>
      <c r="S501" s="177"/>
      <c r="T501" s="81" t="str">
        <f t="shared" si="381"/>
        <v/>
      </c>
      <c r="U501" s="73" t="str">
        <f>IF(ISERROR(VLOOKUP(N501,POA!$A$2:$F$25,5,0)),"",VLOOKUP(N501,POA!$A$2:$F$25,5,0))</f>
        <v/>
      </c>
      <c r="V501" s="73"/>
      <c r="W501" s="81" t="str">
        <f t="shared" si="382"/>
        <v/>
      </c>
      <c r="X501" s="81"/>
      <c r="Y501" s="179">
        <f t="shared" si="385"/>
        <v>0</v>
      </c>
      <c r="Z501" s="146" t="str">
        <f t="shared" si="386"/>
        <v>MIPYME</v>
      </c>
      <c r="AA501" s="190"/>
      <c r="AB501" s="81" t="str">
        <f t="shared" si="383"/>
        <v/>
      </c>
      <c r="AC501" s="190"/>
      <c r="AD501" s="81" t="str">
        <f t="shared" si="384"/>
        <v/>
      </c>
      <c r="AE501" s="183"/>
    </row>
    <row r="502" spans="2:31" ht="18" hidden="1" customHeight="1" x14ac:dyDescent="0.15">
      <c r="B502" s="71" t="str">
        <f t="shared" si="380"/>
        <v/>
      </c>
      <c r="C502" s="136"/>
      <c r="D502" s="136"/>
      <c r="E502" s="70" t="str">
        <f>IF(ISERROR(VLOOKUP(C502,#REF!,2,0)),"",VLOOKUP(C502,#REF!,2,0))</f>
        <v/>
      </c>
      <c r="F502" s="70"/>
      <c r="G502" s="70" t="str">
        <f>IF(ISERROR(VLOOKUP(C502,#REF!,4,0)),"",VLOOKUP(C502,#REF!,4,0))</f>
        <v/>
      </c>
      <c r="H502" s="70"/>
      <c r="I502" s="70">
        <f t="shared" si="387"/>
        <v>0</v>
      </c>
      <c r="J502" s="70"/>
      <c r="K502" s="70"/>
      <c r="L502" s="228"/>
      <c r="M502" s="228" t="str">
        <f>IF(ISERROR(VLOOKUP(L502,POA!$A$2:$C$25,3,0)),"",VLOOKUP(L502,POA!$A$2:$C$25,3,0))</f>
        <v/>
      </c>
      <c r="N502" s="73"/>
      <c r="O502" s="73" t="str">
        <f>IF(ISERROR(VLOOKUP(N502,POA!$A$2:$F$25,4,0)),"",VLOOKUP(N502,POA!$A$2:$F$25,4,0))</f>
        <v/>
      </c>
      <c r="P502" s="75" t="str">
        <f>IF(ISERROR(VLOOKUP(L502,POA!$A$2:$C$25,2,0)),"",VLOOKUP(L502,POA!$A$2:$C$25,2,0))</f>
        <v/>
      </c>
      <c r="Q502" s="82"/>
      <c r="R502" s="81" t="str">
        <f>IF(L502=0,"",IF(Q496&gt;=$R$9,"HABIL","NO HABIL"))</f>
        <v/>
      </c>
      <c r="S502" s="177"/>
      <c r="T502" s="81" t="str">
        <f t="shared" si="381"/>
        <v/>
      </c>
      <c r="U502" s="73" t="str">
        <f>IF(ISERROR(VLOOKUP(N502,POA!$A$2:$F$25,5,0)),"",VLOOKUP(N502,POA!$A$2:$F$25,5,0))</f>
        <v/>
      </c>
      <c r="V502" s="73"/>
      <c r="W502" s="81" t="str">
        <f t="shared" si="382"/>
        <v/>
      </c>
      <c r="X502" s="81"/>
      <c r="Y502" s="179">
        <f t="shared" si="385"/>
        <v>0</v>
      </c>
      <c r="Z502" s="146" t="str">
        <f t="shared" si="386"/>
        <v>MIPYME</v>
      </c>
      <c r="AA502" s="190"/>
      <c r="AB502" s="81" t="str">
        <f t="shared" si="383"/>
        <v/>
      </c>
      <c r="AC502" s="190"/>
      <c r="AD502" s="81" t="str">
        <f t="shared" si="384"/>
        <v/>
      </c>
      <c r="AE502" s="186"/>
    </row>
    <row r="503" spans="2:31" ht="18" hidden="1" customHeight="1" x14ac:dyDescent="0.15">
      <c r="B503" s="71" t="str">
        <f>IF(C503="","",B502+0.1)</f>
        <v/>
      </c>
      <c r="C503" s="136"/>
      <c r="D503" s="136"/>
      <c r="E503" s="70" t="str">
        <f>IF(ISERROR(VLOOKUP(C503,#REF!,2,0)),"",VLOOKUP(C503,#REF!,2,0))</f>
        <v/>
      </c>
      <c r="F503" s="70"/>
      <c r="G503" s="70" t="str">
        <f>IF(ISERROR(VLOOKUP(C503,#REF!,4,0)),"",VLOOKUP(C503,#REF!,4,0))</f>
        <v/>
      </c>
      <c r="H503" s="70"/>
      <c r="I503" s="70">
        <f>IF(ISERROR(F503-H503),"",F503-H503)</f>
        <v>0</v>
      </c>
      <c r="J503" s="70"/>
      <c r="K503" s="70"/>
      <c r="L503" s="228"/>
      <c r="M503" s="228" t="str">
        <f>IF(ISERROR(VLOOKUP(L503,POA!$A$2:$C$25,3,0)),"",VLOOKUP(L503,POA!$A$2:$C$25,3,0))</f>
        <v/>
      </c>
      <c r="N503" s="73"/>
      <c r="O503" s="73" t="str">
        <f>IF(ISERROR(VLOOKUP(N503,POA!$A$2:$F$25,4,0)),"",VLOOKUP(N503,POA!$A$2:$F$25,4,0))</f>
        <v/>
      </c>
      <c r="P503" s="75" t="str">
        <f>IF(ISERROR(VLOOKUP(L503,POA!$A$2:$C$25,2,0)),"",VLOOKUP(L503,POA!$A$2:$C$25,2,0))</f>
        <v/>
      </c>
      <c r="Q503" s="82"/>
      <c r="R503" s="81" t="str">
        <f>IF(L503=0,"",IF(Q496&gt;=$R$9,"HABIL","NO HABIL"))</f>
        <v/>
      </c>
      <c r="S503" s="177"/>
      <c r="T503" s="81" t="str">
        <f t="shared" si="381"/>
        <v/>
      </c>
      <c r="U503" s="73" t="str">
        <f>IF(ISERROR(VLOOKUP(N503,POA!$A$2:$F$25,5,0)),"",VLOOKUP(N503,POA!$A$2:$F$25,5,0))</f>
        <v/>
      </c>
      <c r="V503" s="73"/>
      <c r="W503" s="81" t="str">
        <f t="shared" si="382"/>
        <v/>
      </c>
      <c r="X503" s="81"/>
      <c r="Y503" s="179">
        <f t="shared" si="385"/>
        <v>0</v>
      </c>
      <c r="Z503" s="146" t="str">
        <f t="shared" si="386"/>
        <v>MIPYME</v>
      </c>
      <c r="AA503" s="190"/>
      <c r="AB503" s="81" t="str">
        <f t="shared" si="383"/>
        <v/>
      </c>
      <c r="AC503" s="190"/>
      <c r="AD503" s="81" t="str">
        <f t="shared" si="384"/>
        <v/>
      </c>
      <c r="AE503" s="186"/>
    </row>
    <row r="504" spans="2:31" ht="18" hidden="1" customHeight="1" x14ac:dyDescent="0.15">
      <c r="B504" s="71" t="str">
        <f>IF(C504="","",B503+0.1)</f>
        <v/>
      </c>
      <c r="C504" s="136"/>
      <c r="D504" s="136"/>
      <c r="E504" s="70" t="str">
        <f>IF(ISERROR(VLOOKUP(C504,#REF!,2,0)),"",VLOOKUP(C504,#REF!,2,0))</f>
        <v/>
      </c>
      <c r="F504" s="70"/>
      <c r="G504" s="70" t="str">
        <f>IF(ISERROR(VLOOKUP(C504,#REF!,4,0)),"",VLOOKUP(C504,#REF!,4,0))</f>
        <v/>
      </c>
      <c r="H504" s="70"/>
      <c r="I504" s="70">
        <f>IF(ISERROR(F504-H504),"",F504-H504)</f>
        <v>0</v>
      </c>
      <c r="J504" s="70"/>
      <c r="K504" s="70"/>
      <c r="L504" s="228"/>
      <c r="M504" s="228" t="str">
        <f>IF(ISERROR(VLOOKUP(L504,POA!$A$2:$C$25,3,0)),"",VLOOKUP(L504,POA!$A$2:$C$25,3,0))</f>
        <v/>
      </c>
      <c r="N504" s="73"/>
      <c r="O504" s="73" t="str">
        <f>IF(ISERROR(VLOOKUP(N504,POA!$A$2:$F$25,4,0)),"",VLOOKUP(N504,POA!$A$2:$F$25,4,0))</f>
        <v/>
      </c>
      <c r="P504" s="75" t="str">
        <f>IF(ISERROR(VLOOKUP(L504,POA!$A$2:$C$25,2,0)),"",VLOOKUP(L504,POA!$A$2:$C$25,2,0))</f>
        <v/>
      </c>
      <c r="Q504" s="82"/>
      <c r="R504" s="81" t="str">
        <f>IF(L504=0,"",IF(Q496&gt;=$R$9,"HABIL","NO HABIL"))</f>
        <v/>
      </c>
      <c r="S504" s="177"/>
      <c r="T504" s="81" t="str">
        <f t="shared" si="381"/>
        <v/>
      </c>
      <c r="U504" s="73" t="str">
        <f>IF(ISERROR(VLOOKUP(N504,POA!$A$2:$F$25,5,0)),"",VLOOKUP(N504,POA!$A$2:$F$25,5,0))</f>
        <v/>
      </c>
      <c r="V504" s="73"/>
      <c r="W504" s="81" t="str">
        <f t="shared" si="382"/>
        <v/>
      </c>
      <c r="X504" s="81"/>
      <c r="Y504" s="179">
        <f t="shared" si="385"/>
        <v>0</v>
      </c>
      <c r="Z504" s="146" t="str">
        <f t="shared" si="386"/>
        <v>MIPYME</v>
      </c>
      <c r="AA504" s="190"/>
      <c r="AB504" s="81" t="str">
        <f t="shared" si="383"/>
        <v/>
      </c>
      <c r="AC504" s="190"/>
      <c r="AD504" s="81" t="str">
        <f t="shared" si="384"/>
        <v/>
      </c>
      <c r="AE504" s="183"/>
    </row>
    <row r="505" spans="2:31" ht="18" hidden="1" customHeight="1" x14ac:dyDescent="0.15">
      <c r="B505" s="71" t="str">
        <f>IF(C505="","",B504+0.1)</f>
        <v/>
      </c>
      <c r="C505" s="136"/>
      <c r="D505" s="136"/>
      <c r="E505" s="70" t="str">
        <f>IF(ISERROR(VLOOKUP(C505,#REF!,2,0)),"",VLOOKUP(C505,#REF!,2,0))</f>
        <v/>
      </c>
      <c r="F505" s="70"/>
      <c r="G505" s="70" t="str">
        <f>IF(ISERROR(VLOOKUP(C505,#REF!,4,0)),"",VLOOKUP(C505,#REF!,4,0))</f>
        <v/>
      </c>
      <c r="H505" s="70"/>
      <c r="I505" s="70">
        <f>IF(ISERROR(F505-H505),"",F505-H505)</f>
        <v>0</v>
      </c>
      <c r="J505" s="70"/>
      <c r="K505" s="70"/>
      <c r="L505" s="228"/>
      <c r="M505" s="228" t="str">
        <f>IF(ISERROR(VLOOKUP(L505,POA!$A$2:$C$25,3,0)),"",VLOOKUP(L505,POA!$A$2:$C$25,3,0))</f>
        <v/>
      </c>
      <c r="N505" s="73"/>
      <c r="O505" s="73" t="str">
        <f>IF(ISERROR(VLOOKUP(N505,POA!$A$2:$F$25,4,0)),"",VLOOKUP(N505,POA!$A$2:$F$25,4,0))</f>
        <v/>
      </c>
      <c r="P505" s="75" t="str">
        <f>IF(ISERROR(VLOOKUP(L505,POA!$A$2:$C$25,2,0)),"",VLOOKUP(L505,POA!$A$2:$C$25,2,0))</f>
        <v/>
      </c>
      <c r="Q505" s="82"/>
      <c r="R505" s="81" t="str">
        <f>IF(L505=0,"",IF(Q496&gt;=$R$9,"HABIL","NO HABIL"))</f>
        <v/>
      </c>
      <c r="S505" s="177"/>
      <c r="T505" s="81" t="str">
        <f t="shared" si="381"/>
        <v/>
      </c>
      <c r="U505" s="73" t="str">
        <f>IF(ISERROR(VLOOKUP(N505,POA!$A$2:$F$25,5,0)),"",VLOOKUP(N505,POA!$A$2:$F$25,5,0))</f>
        <v/>
      </c>
      <c r="V505" s="73"/>
      <c r="W505" s="81" t="str">
        <f t="shared" si="382"/>
        <v/>
      </c>
      <c r="X505" s="81"/>
      <c r="Y505" s="179">
        <f t="shared" si="385"/>
        <v>0</v>
      </c>
      <c r="Z505" s="146" t="str">
        <f t="shared" si="386"/>
        <v>MIPYME</v>
      </c>
      <c r="AA505" s="190"/>
      <c r="AB505" s="81" t="str">
        <f t="shared" si="383"/>
        <v/>
      </c>
      <c r="AC505" s="190"/>
      <c r="AD505" s="81" t="str">
        <f t="shared" si="384"/>
        <v/>
      </c>
      <c r="AE505" s="183"/>
    </row>
    <row r="506" spans="2:31" ht="18" hidden="1" customHeight="1" thickBot="1" x14ac:dyDescent="0.2">
      <c r="B506" s="111" t="str">
        <f>IF(C506="","",B505+0.1)</f>
        <v/>
      </c>
      <c r="C506" s="137"/>
      <c r="D506" s="137"/>
      <c r="E506" s="74" t="str">
        <f>IF(ISERROR(VLOOKUP(C506,#REF!,2,0)),"",VLOOKUP(C506,#REF!,2,0))</f>
        <v/>
      </c>
      <c r="F506" s="74"/>
      <c r="G506" s="74" t="str">
        <f>IF(ISERROR(VLOOKUP(C506,#REF!,4,0)),"",VLOOKUP(C506,#REF!,4,0))</f>
        <v/>
      </c>
      <c r="H506" s="74"/>
      <c r="I506" s="74">
        <f>IF(ISERROR(F506-H506),"",F506-H506)</f>
        <v>0</v>
      </c>
      <c r="J506" s="74"/>
      <c r="K506" s="74"/>
      <c r="L506" s="229"/>
      <c r="M506" s="229" t="str">
        <f>IF(ISERROR(VLOOKUP(L506,POA!$A$2:$C$25,3,0)),"",VLOOKUP(L506,POA!$A$2:$C$25,3,0))</f>
        <v/>
      </c>
      <c r="N506" s="88"/>
      <c r="O506" s="88" t="str">
        <f>IF(ISERROR(VLOOKUP(N506,POA!$A$2:$F$25,4,0)),"",VLOOKUP(N506,POA!$A$2:$F$25,4,0))</f>
        <v/>
      </c>
      <c r="P506" s="80" t="str">
        <f>IF(ISERROR(VLOOKUP(L506,POA!$A$2:$C$25,2,0)),"",VLOOKUP(L506,POA!$A$2:$C$25,2,0))</f>
        <v/>
      </c>
      <c r="Q506" s="90"/>
      <c r="R506" s="89" t="str">
        <f>IF(L506=0,"",IF(Q496&gt;=$R$9,"HABIL","NO HABIL"))</f>
        <v/>
      </c>
      <c r="S506" s="178"/>
      <c r="T506" s="89" t="str">
        <f t="shared" si="381"/>
        <v/>
      </c>
      <c r="U506" s="88" t="str">
        <f>IF(ISERROR(VLOOKUP(N506,POA!$A$2:$F$25,5,0)),"",VLOOKUP(N506,POA!$A$2:$F$25,5,0))</f>
        <v/>
      </c>
      <c r="V506" s="88"/>
      <c r="W506" s="89" t="str">
        <f t="shared" si="382"/>
        <v/>
      </c>
      <c r="X506" s="89"/>
      <c r="Y506" s="181">
        <f>IF(ISERROR(F506/$Z$9),"",F506/$Z$9)</f>
        <v>0</v>
      </c>
      <c r="Z506" s="147" t="str">
        <f t="shared" si="386"/>
        <v>MIPYME</v>
      </c>
      <c r="AA506" s="191"/>
      <c r="AB506" s="89" t="str">
        <f t="shared" si="383"/>
        <v/>
      </c>
      <c r="AC506" s="191"/>
      <c r="AD506" s="89" t="str">
        <f t="shared" si="384"/>
        <v/>
      </c>
      <c r="AE506" s="184"/>
    </row>
    <row r="507" spans="2:31" ht="18" customHeight="1" x14ac:dyDescent="0.15">
      <c r="B507" s="83">
        <v>46</v>
      </c>
      <c r="C507" s="84" t="s">
        <v>768</v>
      </c>
      <c r="D507" s="135">
        <f>IF(SUM(D508:D517)=0,"",SUM(D508:D517))</f>
        <v>1</v>
      </c>
      <c r="E507" s="85">
        <f>SUM(E508:E517)</f>
        <v>5855315545</v>
      </c>
      <c r="F507" s="85">
        <f>SUM(F508:F517)</f>
        <v>10983372284</v>
      </c>
      <c r="G507" s="85">
        <f>SUM(G508:G517)</f>
        <v>972351421</v>
      </c>
      <c r="H507" s="85">
        <f>SUM(H508:H517)</f>
        <v>3207676014</v>
      </c>
      <c r="I507" s="85">
        <f>+F507-H507</f>
        <v>7775696270</v>
      </c>
      <c r="J507" s="85">
        <f>SUM(J508:J517)</f>
        <v>1268905395</v>
      </c>
      <c r="K507" s="85">
        <f>SUM(K508:K517)</f>
        <v>94206697</v>
      </c>
      <c r="L507" s="78">
        <v>1</v>
      </c>
      <c r="M507" s="78">
        <f>IF(ISERROR(VLOOKUP(L507,POA!$A$2:$C$25,3,0)),"",VLOOKUP(L507,POA!$A$2:$C$25,3,0))</f>
        <v>3</v>
      </c>
      <c r="N507" s="138" t="s">
        <v>229</v>
      </c>
      <c r="O507" s="78">
        <f>+SUM(O508:O517)</f>
        <v>0</v>
      </c>
      <c r="P507" s="79">
        <f>IF(ISERROR(VLOOKUP(L507,POA!$A$2:$C$25,2,0)),"",VLOOKUP(L507,POA!$A$2:$C$25,2,0))</f>
        <v>4167150295</v>
      </c>
      <c r="Q507" s="85">
        <f>SUM(E507/G507)</f>
        <v>6.0218100354892163</v>
      </c>
      <c r="R507" s="86" t="str">
        <f>IF(Q507=0,"",IF(Q507&gt;=$R$9,"HABIL","NO HABIL"))</f>
        <v>HABIL</v>
      </c>
      <c r="S507" s="176">
        <f>SUM(H507/F507)</f>
        <v>0.29204837376520271</v>
      </c>
      <c r="T507" s="86" t="str">
        <f>IF(S507=0,"",IF(S507&lt;=$T$9,"HABIL","NO HABIL"))</f>
        <v>HABIL</v>
      </c>
      <c r="U507" s="78">
        <f>+SUM(U508:U517)</f>
        <v>0</v>
      </c>
      <c r="V507" s="87">
        <f>SUM(J507/K507)</f>
        <v>13.469375696294712</v>
      </c>
      <c r="W507" s="86" t="str">
        <f>IF(V507=0,"",IF(V507&gt;=$W$9,"HABIL","NO HABIL"))</f>
        <v>HABIL</v>
      </c>
      <c r="X507" s="86" t="str">
        <f>IF(R507=0,"",IF(R507="NO HABIL","NO HABIL",IF(T507="NO HABIL","NO HABIL",IF(W507="NO HABIL","NO HABIL",IF(W507="NO HABIL","NO HABIL","HABIL")))))</f>
        <v>HABIL</v>
      </c>
      <c r="Y507" s="180"/>
      <c r="Z507" s="145"/>
      <c r="AA507" s="176">
        <f>SUM(J507/I507)</f>
        <v>0.16318865230058685</v>
      </c>
      <c r="AB507" s="86" t="str">
        <f>IF(AA507=0,"",IF(AA507&gt;=$AB$9,"HABIL","NO HABIL"))</f>
        <v>HABIL</v>
      </c>
      <c r="AC507" s="176">
        <f>SUM(J507/F507)</f>
        <v>0.11552967177926535</v>
      </c>
      <c r="AD507" s="86" t="str">
        <f>IF(AC507=0,"",IF(AC507&gt;=$AD$9,"HABIL","NO HABIL"))</f>
        <v>HABIL</v>
      </c>
      <c r="AE507" s="182" t="str">
        <f>IF(AB507=0,"",IF(AB507="NO HABIL","NO HABIL",IF(AD507="NO HABIL","NO HABIL",IF(AD507="NO HABIL","NO HABIL","HABIL"))))</f>
        <v>HABIL</v>
      </c>
    </row>
    <row r="508" spans="2:31" ht="18" customHeight="1" x14ac:dyDescent="0.15">
      <c r="B508" s="71">
        <f t="shared" ref="B508:B513" si="388">IF(C508="","",B507+0.1)</f>
        <v>46.1</v>
      </c>
      <c r="C508" s="267" t="s">
        <v>768</v>
      </c>
      <c r="D508" s="268">
        <v>1</v>
      </c>
      <c r="E508" s="269">
        <v>5855315545</v>
      </c>
      <c r="F508" s="269">
        <v>10983372284</v>
      </c>
      <c r="G508" s="269">
        <v>972351421</v>
      </c>
      <c r="H508" s="269">
        <v>3207676014</v>
      </c>
      <c r="I508" s="269">
        <v>7775696270</v>
      </c>
      <c r="J508" s="269">
        <v>1268905395</v>
      </c>
      <c r="K508" s="269">
        <v>94206697</v>
      </c>
      <c r="L508" s="230"/>
      <c r="M508" s="230" t="str">
        <f>IF(ISERROR(VLOOKUP(L508,POA!$A$2:$C$25,3,0)),"",VLOOKUP(L508,POA!$A$2:$C$25,3,0))</f>
        <v/>
      </c>
      <c r="N508" s="73" t="s">
        <v>229</v>
      </c>
      <c r="O508" s="73" t="str">
        <f>IF(ISERROR(VLOOKUP(N508,POA!$A$2:$F$25,4,0)),"",VLOOKUP(N508,POA!$A$2:$F$25,4,0))</f>
        <v/>
      </c>
      <c r="P508" s="75" t="str">
        <f>IF(ISERROR(VLOOKUP(L508,POA!$A$2:$C$25,2,0)),"",VLOOKUP(L508,POA!$A$2:$C$25,2,0))</f>
        <v/>
      </c>
      <c r="Q508" s="82"/>
      <c r="R508" s="81" t="str">
        <f>IF(Q508=0,"",IF(Q507&gt;=$R$9,"HABIL","NO HABIL"))</f>
        <v/>
      </c>
      <c r="S508" s="177"/>
      <c r="T508" s="81" t="str">
        <f t="shared" ref="T508:T517" si="389">IF(S508=0,"",IF(S508&lt;=$T$9,"HABIL","NO HABIL"))</f>
        <v/>
      </c>
      <c r="U508" s="73" t="str">
        <f>IF(ISERROR(VLOOKUP(N508,POA!$A$2:$F$25,5,0)),"",VLOOKUP(N508,POA!$A$2:$F$25,5,0))</f>
        <v/>
      </c>
      <c r="V508" s="73"/>
      <c r="W508" s="81" t="str">
        <f t="shared" ref="W508:W517" si="390">IF(V508=0,"",IF(V508&gt;=$W$9,"HABIL","NO HABIL"))</f>
        <v/>
      </c>
      <c r="X508" s="81"/>
      <c r="Y508" s="179">
        <f>IF(ISERROR(F508/$Z$9),"",F508/$Z$9)</f>
        <v>19381.281602258692</v>
      </c>
      <c r="Z508" s="146" t="str">
        <f>+IF(Y508&lt;$Z$10,"MIPYME","NO CUMPLE")</f>
        <v>MIPYME</v>
      </c>
      <c r="AA508" s="190"/>
      <c r="AB508" s="81" t="str">
        <f t="shared" ref="AB508:AB517" si="391">IF(AA508=0,"",IF(AA508&gt;=$AB$9,"HABIL","NO HABIL"))</f>
        <v/>
      </c>
      <c r="AC508" s="190"/>
      <c r="AD508" s="81" t="str">
        <f t="shared" ref="AD508:AD517" si="392">IF(AC508=0,"",IF(AC508&gt;=$AD$9,"HABIL","NO HABIL"))</f>
        <v/>
      </c>
      <c r="AE508" s="185"/>
    </row>
    <row r="509" spans="2:31" ht="18" customHeight="1" thickBot="1" x14ac:dyDescent="0.2">
      <c r="B509" s="71" t="str">
        <f t="shared" si="388"/>
        <v/>
      </c>
      <c r="C509" s="136"/>
      <c r="D509" s="136"/>
      <c r="E509" s="70"/>
      <c r="F509" s="70"/>
      <c r="G509" s="70"/>
      <c r="H509" s="70"/>
      <c r="I509" s="70">
        <f t="shared" ref="I509:I513" si="393">IF(ISERROR(F509-H509),"",F509-H509)</f>
        <v>0</v>
      </c>
      <c r="J509" s="70"/>
      <c r="K509" s="70"/>
      <c r="L509" s="228"/>
      <c r="M509" s="228" t="str">
        <f>IF(ISERROR(VLOOKUP(L509,POA!$A$2:$C$25,3,0)),"",VLOOKUP(L509,POA!$A$2:$C$25,3,0))</f>
        <v/>
      </c>
      <c r="N509" s="73" t="s">
        <v>229</v>
      </c>
      <c r="O509" s="73" t="str">
        <f>IF(ISERROR(VLOOKUP(N509,POA!$A$2:$F$25,4,0)),"",VLOOKUP(N509,POA!$A$2:$F$25,4,0))</f>
        <v/>
      </c>
      <c r="P509" s="75" t="str">
        <f>IF(ISERROR(VLOOKUP(L509,POA!$A$2:$C$25,2,0)),"",VLOOKUP(L509,POA!$A$2:$C$25,2,0))</f>
        <v/>
      </c>
      <c r="Q509" s="82"/>
      <c r="R509" s="81" t="str">
        <f>IF(Q509=0,"",IF(Q507&gt;=$R$9,"HABIL","NO HABIL"))</f>
        <v/>
      </c>
      <c r="S509" s="177"/>
      <c r="T509" s="81" t="str">
        <f t="shared" si="389"/>
        <v/>
      </c>
      <c r="U509" s="73" t="str">
        <f>IF(ISERROR(VLOOKUP(N509,POA!$A$2:$F$25,5,0)),"",VLOOKUP(N509,POA!$A$2:$F$25,5,0))</f>
        <v/>
      </c>
      <c r="V509" s="73"/>
      <c r="W509" s="81" t="str">
        <f t="shared" si="390"/>
        <v/>
      </c>
      <c r="X509" s="81"/>
      <c r="Y509" s="179">
        <f t="shared" ref="Y509:Y516" si="394">IF(ISERROR(F509/$Z$9),"",F509/$Z$9)</f>
        <v>0</v>
      </c>
      <c r="Z509" s="146" t="str">
        <f t="shared" ref="Z509:Z517" si="395">+IF(Y509&lt;$Z$10,"MIPYME","NO CUMPLE")</f>
        <v>MIPYME</v>
      </c>
      <c r="AA509" s="190"/>
      <c r="AB509" s="81" t="str">
        <f t="shared" si="391"/>
        <v/>
      </c>
      <c r="AC509" s="190"/>
      <c r="AD509" s="81" t="str">
        <f t="shared" si="392"/>
        <v/>
      </c>
      <c r="AE509" s="186"/>
    </row>
    <row r="510" spans="2:31" ht="18" hidden="1" customHeight="1" x14ac:dyDescent="0.15">
      <c r="B510" s="71" t="str">
        <f t="shared" si="388"/>
        <v/>
      </c>
      <c r="C510" s="136"/>
      <c r="D510" s="136"/>
      <c r="E510" s="70"/>
      <c r="F510" s="70"/>
      <c r="G510" s="70"/>
      <c r="H510" s="70"/>
      <c r="I510" s="70">
        <f t="shared" si="393"/>
        <v>0</v>
      </c>
      <c r="J510" s="70"/>
      <c r="K510" s="70"/>
      <c r="L510" s="228"/>
      <c r="M510" s="228" t="str">
        <f>IF(ISERROR(VLOOKUP(L510,POA!$A$2:$C$25,3,0)),"",VLOOKUP(L510,POA!$A$2:$C$25,3,0))</f>
        <v/>
      </c>
      <c r="N510" s="73"/>
      <c r="O510" s="73" t="str">
        <f>IF(ISERROR(VLOOKUP(N510,POA!$A$2:$F$25,4,0)),"",VLOOKUP(N510,POA!$A$2:$F$25,4,0))</f>
        <v/>
      </c>
      <c r="P510" s="75" t="str">
        <f>IF(ISERROR(VLOOKUP(L510,POA!$A$2:$C$25,2,0)),"",VLOOKUP(L510,POA!$A$2:$C$25,2,0))</f>
        <v/>
      </c>
      <c r="Q510" s="82"/>
      <c r="R510" s="81" t="str">
        <f>IF(Q510=0,"",IF(Q507&gt;=$R$9,"HABIL","NO HABIL"))</f>
        <v/>
      </c>
      <c r="S510" s="177"/>
      <c r="T510" s="81" t="str">
        <f t="shared" si="389"/>
        <v/>
      </c>
      <c r="U510" s="73" t="str">
        <f>IF(ISERROR(VLOOKUP(N510,POA!$A$2:$F$25,5,0)),"",VLOOKUP(N510,POA!$A$2:$F$25,5,0))</f>
        <v/>
      </c>
      <c r="V510" s="73"/>
      <c r="W510" s="81" t="str">
        <f t="shared" si="390"/>
        <v/>
      </c>
      <c r="X510" s="81"/>
      <c r="Y510" s="179">
        <f t="shared" si="394"/>
        <v>0</v>
      </c>
      <c r="Z510" s="146" t="str">
        <f t="shared" si="395"/>
        <v>MIPYME</v>
      </c>
      <c r="AA510" s="190"/>
      <c r="AB510" s="81" t="str">
        <f t="shared" si="391"/>
        <v/>
      </c>
      <c r="AC510" s="190"/>
      <c r="AD510" s="81" t="str">
        <f t="shared" si="392"/>
        <v/>
      </c>
      <c r="AE510" s="186"/>
    </row>
    <row r="511" spans="2:31" ht="18" hidden="1" customHeight="1" x14ac:dyDescent="0.15">
      <c r="B511" s="71" t="str">
        <f t="shared" si="388"/>
        <v/>
      </c>
      <c r="C511" s="136"/>
      <c r="D511" s="136"/>
      <c r="E511" s="70" t="str">
        <f>IF(ISERROR(VLOOKUP(C511,#REF!,2,0)),"",VLOOKUP(C511,#REF!,2,0))</f>
        <v/>
      </c>
      <c r="F511" s="70"/>
      <c r="G511" s="70" t="str">
        <f>IF(ISERROR(VLOOKUP(C511,#REF!,4,0)),"",VLOOKUP(C511,#REF!,4,0))</f>
        <v/>
      </c>
      <c r="H511" s="70"/>
      <c r="I511" s="70">
        <f t="shared" si="393"/>
        <v>0</v>
      </c>
      <c r="J511" s="70"/>
      <c r="K511" s="70"/>
      <c r="L511" s="228"/>
      <c r="M511" s="228" t="str">
        <f>IF(ISERROR(VLOOKUP(L511,POA!$A$2:$C$25,3,0)),"",VLOOKUP(L511,POA!$A$2:$C$25,3,0))</f>
        <v/>
      </c>
      <c r="N511" s="73"/>
      <c r="O511" s="73" t="str">
        <f>IF(ISERROR(VLOOKUP(N511,POA!$A$2:$F$25,4,0)),"",VLOOKUP(N511,POA!$A$2:$F$25,4,0))</f>
        <v/>
      </c>
      <c r="P511" s="75" t="str">
        <f>IF(ISERROR(VLOOKUP(L511,POA!$A$2:$C$25,2,0)),"",VLOOKUP(L511,POA!$A$2:$C$25,2,0))</f>
        <v/>
      </c>
      <c r="Q511" s="82"/>
      <c r="R511" s="81" t="str">
        <f>IF(L511=0,"",IF(Q507&gt;=$R$9,"HABIL","NO HABIL"))</f>
        <v/>
      </c>
      <c r="S511" s="177"/>
      <c r="T511" s="81" t="str">
        <f t="shared" si="389"/>
        <v/>
      </c>
      <c r="U511" s="73" t="str">
        <f>IF(ISERROR(VLOOKUP(N511,POA!$A$2:$F$25,5,0)),"",VLOOKUP(N511,POA!$A$2:$F$25,5,0))</f>
        <v/>
      </c>
      <c r="V511" s="73"/>
      <c r="W511" s="81" t="str">
        <f t="shared" si="390"/>
        <v/>
      </c>
      <c r="X511" s="81"/>
      <c r="Y511" s="179">
        <f t="shared" si="394"/>
        <v>0</v>
      </c>
      <c r="Z511" s="146" t="str">
        <f t="shared" si="395"/>
        <v>MIPYME</v>
      </c>
      <c r="AA511" s="190"/>
      <c r="AB511" s="81" t="str">
        <f t="shared" si="391"/>
        <v/>
      </c>
      <c r="AC511" s="190"/>
      <c r="AD511" s="81" t="str">
        <f t="shared" si="392"/>
        <v/>
      </c>
      <c r="AE511" s="186"/>
    </row>
    <row r="512" spans="2:31" ht="18" hidden="1" customHeight="1" x14ac:dyDescent="0.15">
      <c r="B512" s="71" t="str">
        <f t="shared" si="388"/>
        <v/>
      </c>
      <c r="C512" s="136"/>
      <c r="D512" s="136"/>
      <c r="E512" s="70" t="str">
        <f>IF(ISERROR(VLOOKUP(C512,#REF!,2,0)),"",VLOOKUP(C512,#REF!,2,0))</f>
        <v/>
      </c>
      <c r="F512" s="70"/>
      <c r="G512" s="70" t="str">
        <f>IF(ISERROR(VLOOKUP(C512,#REF!,4,0)),"",VLOOKUP(C512,#REF!,4,0))</f>
        <v/>
      </c>
      <c r="H512" s="70"/>
      <c r="I512" s="70">
        <f t="shared" si="393"/>
        <v>0</v>
      </c>
      <c r="J512" s="70"/>
      <c r="K512" s="70"/>
      <c r="L512" s="228"/>
      <c r="M512" s="228" t="str">
        <f>IF(ISERROR(VLOOKUP(L512,POA!$A$2:$C$25,3,0)),"",VLOOKUP(L512,POA!$A$2:$C$25,3,0))</f>
        <v/>
      </c>
      <c r="N512" s="73"/>
      <c r="O512" s="73" t="str">
        <f>IF(ISERROR(VLOOKUP(N512,POA!$A$2:$F$25,4,0)),"",VLOOKUP(N512,POA!$A$2:$F$25,4,0))</f>
        <v/>
      </c>
      <c r="P512" s="75" t="str">
        <f>IF(ISERROR(VLOOKUP(L512,POA!$A$2:$C$25,2,0)),"",VLOOKUP(L512,POA!$A$2:$C$25,2,0))</f>
        <v/>
      </c>
      <c r="Q512" s="82"/>
      <c r="R512" s="81" t="str">
        <f>IF(L512=0,"",IF(Q507&gt;=$R$9,"HABIL","NO HABIL"))</f>
        <v/>
      </c>
      <c r="S512" s="177"/>
      <c r="T512" s="81" t="str">
        <f t="shared" si="389"/>
        <v/>
      </c>
      <c r="U512" s="73" t="str">
        <f>IF(ISERROR(VLOOKUP(N512,POA!$A$2:$F$25,5,0)),"",VLOOKUP(N512,POA!$A$2:$F$25,5,0))</f>
        <v/>
      </c>
      <c r="V512" s="73"/>
      <c r="W512" s="81" t="str">
        <f t="shared" si="390"/>
        <v/>
      </c>
      <c r="X512" s="81"/>
      <c r="Y512" s="179">
        <f t="shared" si="394"/>
        <v>0</v>
      </c>
      <c r="Z512" s="146" t="str">
        <f t="shared" si="395"/>
        <v>MIPYME</v>
      </c>
      <c r="AA512" s="190"/>
      <c r="AB512" s="81" t="str">
        <f t="shared" si="391"/>
        <v/>
      </c>
      <c r="AC512" s="190"/>
      <c r="AD512" s="81" t="str">
        <f t="shared" si="392"/>
        <v/>
      </c>
      <c r="AE512" s="183"/>
    </row>
    <row r="513" spans="2:31" ht="18" hidden="1" customHeight="1" x14ac:dyDescent="0.15">
      <c r="B513" s="71" t="str">
        <f t="shared" si="388"/>
        <v/>
      </c>
      <c r="C513" s="136"/>
      <c r="D513" s="136"/>
      <c r="E513" s="70" t="str">
        <f>IF(ISERROR(VLOOKUP(C513,#REF!,2,0)),"",VLOOKUP(C513,#REF!,2,0))</f>
        <v/>
      </c>
      <c r="F513" s="70"/>
      <c r="G513" s="70" t="str">
        <f>IF(ISERROR(VLOOKUP(C513,#REF!,4,0)),"",VLOOKUP(C513,#REF!,4,0))</f>
        <v/>
      </c>
      <c r="H513" s="70"/>
      <c r="I513" s="70">
        <f t="shared" si="393"/>
        <v>0</v>
      </c>
      <c r="J513" s="70"/>
      <c r="K513" s="70"/>
      <c r="L513" s="228"/>
      <c r="M513" s="228" t="str">
        <f>IF(ISERROR(VLOOKUP(L513,POA!$A$2:$C$25,3,0)),"",VLOOKUP(L513,POA!$A$2:$C$25,3,0))</f>
        <v/>
      </c>
      <c r="N513" s="73"/>
      <c r="O513" s="73" t="str">
        <f>IF(ISERROR(VLOOKUP(N513,POA!$A$2:$F$25,4,0)),"",VLOOKUP(N513,POA!$A$2:$F$25,4,0))</f>
        <v/>
      </c>
      <c r="P513" s="75" t="str">
        <f>IF(ISERROR(VLOOKUP(L513,POA!$A$2:$C$25,2,0)),"",VLOOKUP(L513,POA!$A$2:$C$25,2,0))</f>
        <v/>
      </c>
      <c r="Q513" s="82"/>
      <c r="R513" s="81" t="str">
        <f>IF(L513=0,"",IF(Q507&gt;=$R$9,"HABIL","NO HABIL"))</f>
        <v/>
      </c>
      <c r="S513" s="177"/>
      <c r="T513" s="81" t="str">
        <f t="shared" si="389"/>
        <v/>
      </c>
      <c r="U513" s="73" t="str">
        <f>IF(ISERROR(VLOOKUP(N513,POA!$A$2:$F$25,5,0)),"",VLOOKUP(N513,POA!$A$2:$F$25,5,0))</f>
        <v/>
      </c>
      <c r="V513" s="73"/>
      <c r="W513" s="81" t="str">
        <f t="shared" si="390"/>
        <v/>
      </c>
      <c r="X513" s="81"/>
      <c r="Y513" s="179">
        <f t="shared" si="394"/>
        <v>0</v>
      </c>
      <c r="Z513" s="146" t="str">
        <f t="shared" si="395"/>
        <v>MIPYME</v>
      </c>
      <c r="AA513" s="190"/>
      <c r="AB513" s="81" t="str">
        <f t="shared" si="391"/>
        <v/>
      </c>
      <c r="AC513" s="190"/>
      <c r="AD513" s="81" t="str">
        <f t="shared" si="392"/>
        <v/>
      </c>
      <c r="AE513" s="186"/>
    </row>
    <row r="514" spans="2:31" ht="18" hidden="1" customHeight="1" x14ac:dyDescent="0.15">
      <c r="B514" s="71" t="str">
        <f>IF(C514="","",B513+0.1)</f>
        <v/>
      </c>
      <c r="C514" s="136"/>
      <c r="D514" s="136"/>
      <c r="E514" s="70" t="str">
        <f>IF(ISERROR(VLOOKUP(C514,#REF!,2,0)),"",VLOOKUP(C514,#REF!,2,0))</f>
        <v/>
      </c>
      <c r="F514" s="70"/>
      <c r="G514" s="70" t="str">
        <f>IF(ISERROR(VLOOKUP(C514,#REF!,4,0)),"",VLOOKUP(C514,#REF!,4,0))</f>
        <v/>
      </c>
      <c r="H514" s="70"/>
      <c r="I514" s="70">
        <f>IF(ISERROR(F514-H514),"",F514-H514)</f>
        <v>0</v>
      </c>
      <c r="J514" s="70"/>
      <c r="K514" s="70"/>
      <c r="L514" s="228"/>
      <c r="M514" s="228" t="str">
        <f>IF(ISERROR(VLOOKUP(L514,POA!$A$2:$C$25,3,0)),"",VLOOKUP(L514,POA!$A$2:$C$25,3,0))</f>
        <v/>
      </c>
      <c r="N514" s="73"/>
      <c r="O514" s="73" t="str">
        <f>IF(ISERROR(VLOOKUP(N514,POA!$A$2:$F$25,4,0)),"",VLOOKUP(N514,POA!$A$2:$F$25,4,0))</f>
        <v/>
      </c>
      <c r="P514" s="75" t="str">
        <f>IF(ISERROR(VLOOKUP(L514,POA!$A$2:$C$25,2,0)),"",VLOOKUP(L514,POA!$A$2:$C$25,2,0))</f>
        <v/>
      </c>
      <c r="Q514" s="82"/>
      <c r="R514" s="81" t="str">
        <f>IF(L514=0,"",IF(Q507&gt;=$R$9,"HABIL","NO HABIL"))</f>
        <v/>
      </c>
      <c r="S514" s="177"/>
      <c r="T514" s="81" t="str">
        <f t="shared" si="389"/>
        <v/>
      </c>
      <c r="U514" s="73" t="str">
        <f>IF(ISERROR(VLOOKUP(N514,POA!$A$2:$F$25,5,0)),"",VLOOKUP(N514,POA!$A$2:$F$25,5,0))</f>
        <v/>
      </c>
      <c r="V514" s="73"/>
      <c r="W514" s="81" t="str">
        <f t="shared" si="390"/>
        <v/>
      </c>
      <c r="X514" s="81"/>
      <c r="Y514" s="179">
        <f t="shared" si="394"/>
        <v>0</v>
      </c>
      <c r="Z514" s="146" t="str">
        <f t="shared" si="395"/>
        <v>MIPYME</v>
      </c>
      <c r="AA514" s="190"/>
      <c r="AB514" s="81" t="str">
        <f t="shared" si="391"/>
        <v/>
      </c>
      <c r="AC514" s="190"/>
      <c r="AD514" s="81" t="str">
        <f t="shared" si="392"/>
        <v/>
      </c>
      <c r="AE514" s="186"/>
    </row>
    <row r="515" spans="2:31" ht="18" hidden="1" customHeight="1" x14ac:dyDescent="0.15">
      <c r="B515" s="71" t="str">
        <f>IF(C515="","",B514+0.1)</f>
        <v/>
      </c>
      <c r="C515" s="136"/>
      <c r="D515" s="136"/>
      <c r="E515" s="70" t="str">
        <f>IF(ISERROR(VLOOKUP(C515,#REF!,2,0)),"",VLOOKUP(C515,#REF!,2,0))</f>
        <v/>
      </c>
      <c r="F515" s="70"/>
      <c r="G515" s="70" t="str">
        <f>IF(ISERROR(VLOOKUP(C515,#REF!,4,0)),"",VLOOKUP(C515,#REF!,4,0))</f>
        <v/>
      </c>
      <c r="H515" s="70"/>
      <c r="I515" s="70">
        <f>IF(ISERROR(F515-H515),"",F515-H515)</f>
        <v>0</v>
      </c>
      <c r="J515" s="70"/>
      <c r="K515" s="70"/>
      <c r="L515" s="228"/>
      <c r="M515" s="228" t="str">
        <f>IF(ISERROR(VLOOKUP(L515,POA!$A$2:$C$25,3,0)),"",VLOOKUP(L515,POA!$A$2:$C$25,3,0))</f>
        <v/>
      </c>
      <c r="N515" s="73"/>
      <c r="O515" s="73" t="str">
        <f>IF(ISERROR(VLOOKUP(N515,POA!$A$2:$F$25,4,0)),"",VLOOKUP(N515,POA!$A$2:$F$25,4,0))</f>
        <v/>
      </c>
      <c r="P515" s="75" t="str">
        <f>IF(ISERROR(VLOOKUP(L515,POA!$A$2:$C$25,2,0)),"",VLOOKUP(L515,POA!$A$2:$C$25,2,0))</f>
        <v/>
      </c>
      <c r="Q515" s="82"/>
      <c r="R515" s="81" t="str">
        <f>IF(L515=0,"",IF(Q507&gt;=$R$9,"HABIL","NO HABIL"))</f>
        <v/>
      </c>
      <c r="S515" s="177"/>
      <c r="T515" s="81" t="str">
        <f t="shared" si="389"/>
        <v/>
      </c>
      <c r="U515" s="73" t="str">
        <f>IF(ISERROR(VLOOKUP(N515,POA!$A$2:$F$25,5,0)),"",VLOOKUP(N515,POA!$A$2:$F$25,5,0))</f>
        <v/>
      </c>
      <c r="V515" s="73"/>
      <c r="W515" s="81" t="str">
        <f t="shared" si="390"/>
        <v/>
      </c>
      <c r="X515" s="81"/>
      <c r="Y515" s="179">
        <f t="shared" si="394"/>
        <v>0</v>
      </c>
      <c r="Z515" s="146" t="str">
        <f t="shared" si="395"/>
        <v>MIPYME</v>
      </c>
      <c r="AA515" s="190"/>
      <c r="AB515" s="81" t="str">
        <f t="shared" si="391"/>
        <v/>
      </c>
      <c r="AC515" s="190"/>
      <c r="AD515" s="81" t="str">
        <f t="shared" si="392"/>
        <v/>
      </c>
      <c r="AE515" s="183"/>
    </row>
    <row r="516" spans="2:31" ht="18" hidden="1" customHeight="1" x14ac:dyDescent="0.15">
      <c r="B516" s="71" t="str">
        <f>IF(C516="","",B515+0.1)</f>
        <v/>
      </c>
      <c r="C516" s="136"/>
      <c r="D516" s="136"/>
      <c r="E516" s="70" t="str">
        <f>IF(ISERROR(VLOOKUP(C516,#REF!,2,0)),"",VLOOKUP(C516,#REF!,2,0))</f>
        <v/>
      </c>
      <c r="F516" s="70"/>
      <c r="G516" s="70" t="str">
        <f>IF(ISERROR(VLOOKUP(C516,#REF!,4,0)),"",VLOOKUP(C516,#REF!,4,0))</f>
        <v/>
      </c>
      <c r="H516" s="70"/>
      <c r="I516" s="70">
        <f>IF(ISERROR(F516-H516),"",F516-H516)</f>
        <v>0</v>
      </c>
      <c r="J516" s="70"/>
      <c r="K516" s="70"/>
      <c r="L516" s="228"/>
      <c r="M516" s="228" t="str">
        <f>IF(ISERROR(VLOOKUP(L516,POA!$A$2:$C$25,3,0)),"",VLOOKUP(L516,POA!$A$2:$C$25,3,0))</f>
        <v/>
      </c>
      <c r="N516" s="73"/>
      <c r="O516" s="73" t="str">
        <f>IF(ISERROR(VLOOKUP(N516,POA!$A$2:$F$25,4,0)),"",VLOOKUP(N516,POA!$A$2:$F$25,4,0))</f>
        <v/>
      </c>
      <c r="P516" s="75" t="str">
        <f>IF(ISERROR(VLOOKUP(L516,POA!$A$2:$C$25,2,0)),"",VLOOKUP(L516,POA!$A$2:$C$25,2,0))</f>
        <v/>
      </c>
      <c r="Q516" s="82"/>
      <c r="R516" s="81" t="str">
        <f>IF(L516=0,"",IF(Q507&gt;=$R$9,"HABIL","NO HABIL"))</f>
        <v/>
      </c>
      <c r="S516" s="177"/>
      <c r="T516" s="81" t="str">
        <f t="shared" si="389"/>
        <v/>
      </c>
      <c r="U516" s="73" t="str">
        <f>IF(ISERROR(VLOOKUP(N516,POA!$A$2:$F$25,5,0)),"",VLOOKUP(N516,POA!$A$2:$F$25,5,0))</f>
        <v/>
      </c>
      <c r="V516" s="73"/>
      <c r="W516" s="81" t="str">
        <f t="shared" si="390"/>
        <v/>
      </c>
      <c r="X516" s="81"/>
      <c r="Y516" s="179">
        <f t="shared" si="394"/>
        <v>0</v>
      </c>
      <c r="Z516" s="146" t="str">
        <f t="shared" si="395"/>
        <v>MIPYME</v>
      </c>
      <c r="AA516" s="190"/>
      <c r="AB516" s="81" t="str">
        <f t="shared" si="391"/>
        <v/>
      </c>
      <c r="AC516" s="190"/>
      <c r="AD516" s="81" t="str">
        <f t="shared" si="392"/>
        <v/>
      </c>
      <c r="AE516" s="183"/>
    </row>
    <row r="517" spans="2:31" ht="18" hidden="1" customHeight="1" thickBot="1" x14ac:dyDescent="0.2">
      <c r="B517" s="111" t="str">
        <f>IF(C517="","",B516+0.1)</f>
        <v/>
      </c>
      <c r="C517" s="137"/>
      <c r="D517" s="137"/>
      <c r="E517" s="74" t="str">
        <f>IF(ISERROR(VLOOKUP(C517,#REF!,2,0)),"",VLOOKUP(C517,#REF!,2,0))</f>
        <v/>
      </c>
      <c r="F517" s="74"/>
      <c r="G517" s="74" t="str">
        <f>IF(ISERROR(VLOOKUP(C517,#REF!,4,0)),"",VLOOKUP(C517,#REF!,4,0))</f>
        <v/>
      </c>
      <c r="H517" s="74"/>
      <c r="I517" s="74">
        <f>IF(ISERROR(F517-H517),"",F517-H517)</f>
        <v>0</v>
      </c>
      <c r="J517" s="74"/>
      <c r="K517" s="74"/>
      <c r="L517" s="229"/>
      <c r="M517" s="229" t="str">
        <f>IF(ISERROR(VLOOKUP(L517,POA!$A$2:$C$25,3,0)),"",VLOOKUP(L517,POA!$A$2:$C$25,3,0))</f>
        <v/>
      </c>
      <c r="N517" s="88"/>
      <c r="O517" s="88" t="str">
        <f>IF(ISERROR(VLOOKUP(N517,POA!$A$2:$F$25,4,0)),"",VLOOKUP(N517,POA!$A$2:$F$25,4,0))</f>
        <v/>
      </c>
      <c r="P517" s="80" t="str">
        <f>IF(ISERROR(VLOOKUP(L517,POA!$A$2:$C$25,2,0)),"",VLOOKUP(L517,POA!$A$2:$C$25,2,0))</f>
        <v/>
      </c>
      <c r="Q517" s="90"/>
      <c r="R517" s="89" t="str">
        <f>IF(L517=0,"",IF(Q507&gt;=$R$9,"HABIL","NO HABIL"))</f>
        <v/>
      </c>
      <c r="S517" s="178"/>
      <c r="T517" s="89" t="str">
        <f t="shared" si="389"/>
        <v/>
      </c>
      <c r="U517" s="88" t="str">
        <f>IF(ISERROR(VLOOKUP(N517,POA!$A$2:$F$25,5,0)),"",VLOOKUP(N517,POA!$A$2:$F$25,5,0))</f>
        <v/>
      </c>
      <c r="V517" s="88"/>
      <c r="W517" s="89" t="str">
        <f t="shared" si="390"/>
        <v/>
      </c>
      <c r="X517" s="89"/>
      <c r="Y517" s="181">
        <f>IF(ISERROR(F517/$Z$9),"",F517/$Z$9)</f>
        <v>0</v>
      </c>
      <c r="Z517" s="147" t="str">
        <f t="shared" si="395"/>
        <v>MIPYME</v>
      </c>
      <c r="AA517" s="191"/>
      <c r="AB517" s="89" t="str">
        <f t="shared" si="391"/>
        <v/>
      </c>
      <c r="AC517" s="191"/>
      <c r="AD517" s="89" t="str">
        <f t="shared" si="392"/>
        <v/>
      </c>
      <c r="AE517" s="184"/>
    </row>
    <row r="518" spans="2:31" ht="18" customHeight="1" x14ac:dyDescent="0.15">
      <c r="B518" s="83">
        <v>47</v>
      </c>
      <c r="C518" s="281" t="s">
        <v>769</v>
      </c>
      <c r="D518" s="135">
        <f>IF(SUM(D519:D528)=0,"",SUM(D519:D528))</f>
        <v>1</v>
      </c>
      <c r="E518" s="85">
        <f>SUM(E519:E528)</f>
        <v>11906883434</v>
      </c>
      <c r="F518" s="85">
        <f>SUM(F519:F528)</f>
        <v>16400113491</v>
      </c>
      <c r="G518" s="85">
        <f>SUM(G519:G528)</f>
        <v>2861302241</v>
      </c>
      <c r="H518" s="85">
        <f>SUM(H519:H528)</f>
        <v>8837287200</v>
      </c>
      <c r="I518" s="85">
        <f>+F518-H518</f>
        <v>7562826291</v>
      </c>
      <c r="J518" s="85">
        <f>SUM(J519:J528)</f>
        <v>1201050007</v>
      </c>
      <c r="K518" s="85">
        <f>SUM(K519:K528)</f>
        <v>100378600</v>
      </c>
      <c r="L518" s="78">
        <v>1</v>
      </c>
      <c r="M518" s="78">
        <f>IF(ISERROR(VLOOKUP(L518,POA!$A$2:$C$25,3,0)),"",VLOOKUP(L518,POA!$A$2:$C$25,3,0))</f>
        <v>3</v>
      </c>
      <c r="N518" s="138" t="s">
        <v>229</v>
      </c>
      <c r="O518" s="78">
        <f>+SUM(O519:O528)</f>
        <v>0</v>
      </c>
      <c r="P518" s="79">
        <f>IF(ISERROR(VLOOKUP(L518,POA!$A$2:$C$25,2,0)),"",VLOOKUP(L518,POA!$A$2:$C$25,2,0))</f>
        <v>4167150295</v>
      </c>
      <c r="Q518" s="85">
        <f>SUM(E518/G518)</f>
        <v>4.1613511719889642</v>
      </c>
      <c r="R518" s="86" t="str">
        <f>IF(Q518=0,"",IF(Q518&gt;=$R$9,"HABIL","NO HABIL"))</f>
        <v>HABIL</v>
      </c>
      <c r="S518" s="176">
        <f>SUM(H518/F518)</f>
        <v>0.53885524663287832</v>
      </c>
      <c r="T518" s="86" t="str">
        <f>IF(S518=0,"",IF(S518&lt;=$T$9,"HABIL","NO HABIL"))</f>
        <v>HABIL</v>
      </c>
      <c r="U518" s="78">
        <f>+SUM(U519:U528)</f>
        <v>0</v>
      </c>
      <c r="V518" s="87">
        <f>SUM(J518/K518)</f>
        <v>11.96519982346835</v>
      </c>
      <c r="W518" s="86" t="str">
        <f>IF(V518=0,"",IF(V518&gt;=$W$9,"HABIL","NO HABIL"))</f>
        <v>HABIL</v>
      </c>
      <c r="X518" s="86" t="str">
        <f>IF(R518=0,"",IF(R518="NO HABIL","NO HABIL",IF(T518="NO HABIL","NO HABIL",IF(W518="NO HABIL","NO HABIL",IF(W518="NO HABIL","NO HABIL","HABIL")))))</f>
        <v>HABIL</v>
      </c>
      <c r="Y518" s="180"/>
      <c r="Z518" s="145"/>
      <c r="AA518" s="176">
        <f>SUM(J518/I518)</f>
        <v>0.1588096778620034</v>
      </c>
      <c r="AB518" s="86" t="str">
        <f>IF(AA518=0,"",IF(AA518&gt;=$AB$9,"HABIL","NO HABIL"))</f>
        <v>HABIL</v>
      </c>
      <c r="AC518" s="176">
        <f>SUM(J518/F518)</f>
        <v>7.3234249729985601E-2</v>
      </c>
      <c r="AD518" s="86" t="str">
        <f>IF(AC518=0,"",IF(AC518&gt;=$AD$9,"HABIL","NO HABIL"))</f>
        <v>HABIL</v>
      </c>
      <c r="AE518" s="182" t="str">
        <f>IF(AB518=0,"",IF(AB518="NO HABIL","NO HABIL",IF(AD518="NO HABIL","NO HABIL",IF(AD518="NO HABIL","NO HABIL","HABIL"))))</f>
        <v>HABIL</v>
      </c>
    </row>
    <row r="519" spans="2:31" ht="18" customHeight="1" x14ac:dyDescent="0.15">
      <c r="B519" s="71">
        <f t="shared" ref="B519:B524" si="396">IF(C519="","",B518+0.1)</f>
        <v>47.1</v>
      </c>
      <c r="C519" s="282" t="s">
        <v>770</v>
      </c>
      <c r="D519" s="136">
        <v>0.8</v>
      </c>
      <c r="E519" s="70">
        <v>4948872434</v>
      </c>
      <c r="F519" s="70">
        <v>8319482491</v>
      </c>
      <c r="G519" s="70">
        <v>2757697241</v>
      </c>
      <c r="H519" s="70">
        <v>4401579200</v>
      </c>
      <c r="I519" s="70">
        <f t="shared" ref="I519:I524" si="397">IF(ISERROR(F519-H519),"",F519-H519)</f>
        <v>3917903291</v>
      </c>
      <c r="J519" s="70">
        <v>630027007</v>
      </c>
      <c r="K519" s="70">
        <v>52455600</v>
      </c>
      <c r="L519" s="230"/>
      <c r="M519" s="230" t="str">
        <f>IF(ISERROR(VLOOKUP(L519,POA!$A$2:$C$25,3,0)),"",VLOOKUP(L519,POA!$A$2:$C$25,3,0))</f>
        <v/>
      </c>
      <c r="N519" s="73" t="s">
        <v>229</v>
      </c>
      <c r="O519" s="73" t="str">
        <f>IF(ISERROR(VLOOKUP(N519,POA!$A$2:$F$25,4,0)),"",VLOOKUP(N519,POA!$A$2:$F$25,4,0))</f>
        <v/>
      </c>
      <c r="P519" s="75" t="str">
        <f>IF(ISERROR(VLOOKUP(L519,POA!$A$2:$C$25,2,0)),"",VLOOKUP(L519,POA!$A$2:$C$25,2,0))</f>
        <v/>
      </c>
      <c r="Q519" s="82"/>
      <c r="R519" s="81" t="str">
        <f>IF(Q519=0,"",IF(Q518&gt;=$R$9,"HABIL","NO HABIL"))</f>
        <v/>
      </c>
      <c r="S519" s="177"/>
      <c r="T519" s="81" t="str">
        <f t="shared" ref="T519:T528" si="398">IF(S519=0,"",IF(S519&lt;=$T$9,"HABIL","NO HABIL"))</f>
        <v/>
      </c>
      <c r="U519" s="73" t="str">
        <f>IF(ISERROR(VLOOKUP(N519,POA!$A$2:$F$25,5,0)),"",VLOOKUP(N519,POA!$A$2:$F$25,5,0))</f>
        <v/>
      </c>
      <c r="V519" s="73"/>
      <c r="W519" s="81" t="str">
        <f t="shared" ref="W519:W528" si="399">IF(V519=0,"",IF(V519&gt;=$W$9,"HABIL","NO HABIL"))</f>
        <v/>
      </c>
      <c r="X519" s="81"/>
      <c r="Y519" s="179">
        <f>IF(ISERROR(F519/$Z$9),"",F519/$Z$9)</f>
        <v>14680.57612669843</v>
      </c>
      <c r="Z519" s="146" t="str">
        <f>+IF(Y519&lt;$Z$10,"MIPYME","NO CUMPLE")</f>
        <v>MIPYME</v>
      </c>
      <c r="AA519" s="190"/>
      <c r="AB519" s="81" t="str">
        <f t="shared" ref="AB519:AB528" si="400">IF(AA519=0,"",IF(AA519&gt;=$AB$9,"HABIL","NO HABIL"))</f>
        <v/>
      </c>
      <c r="AC519" s="190"/>
      <c r="AD519" s="81" t="str">
        <f t="shared" ref="AD519:AD528" si="401">IF(AC519=0,"",IF(AC519&gt;=$AD$9,"HABIL","NO HABIL"))</f>
        <v/>
      </c>
      <c r="AE519" s="185"/>
    </row>
    <row r="520" spans="2:31" ht="18" customHeight="1" x14ac:dyDescent="0.15">
      <c r="B520" s="71">
        <f t="shared" si="396"/>
        <v>47.2</v>
      </c>
      <c r="C520" s="282" t="s">
        <v>771</v>
      </c>
      <c r="D520" s="136">
        <v>0.2</v>
      </c>
      <c r="E520" s="70">
        <v>6958011000</v>
      </c>
      <c r="F520" s="70">
        <v>8080631000</v>
      </c>
      <c r="G520" s="70">
        <v>103605000</v>
      </c>
      <c r="H520" s="70">
        <v>4435708000</v>
      </c>
      <c r="I520" s="70">
        <f t="shared" si="397"/>
        <v>3644923000</v>
      </c>
      <c r="J520" s="70">
        <v>571023000</v>
      </c>
      <c r="K520" s="70">
        <v>47923000</v>
      </c>
      <c r="L520" s="228"/>
      <c r="M520" s="228" t="str">
        <f>IF(ISERROR(VLOOKUP(L520,POA!$A$2:$C$25,3,0)),"",VLOOKUP(L520,POA!$A$2:$C$25,3,0))</f>
        <v/>
      </c>
      <c r="N520" s="73" t="s">
        <v>229</v>
      </c>
      <c r="O520" s="73" t="str">
        <f>IF(ISERROR(VLOOKUP(N520,POA!$A$2:$F$25,4,0)),"",VLOOKUP(N520,POA!$A$2:$F$25,4,0))</f>
        <v/>
      </c>
      <c r="P520" s="75" t="str">
        <f>IF(ISERROR(VLOOKUP(L520,POA!$A$2:$C$25,2,0)),"",VLOOKUP(L520,POA!$A$2:$C$25,2,0))</f>
        <v/>
      </c>
      <c r="Q520" s="82"/>
      <c r="R520" s="81" t="str">
        <f>IF(Q520=0,"",IF(Q518&gt;=$R$9,"HABIL","NO HABIL"))</f>
        <v/>
      </c>
      <c r="S520" s="177"/>
      <c r="T520" s="81" t="str">
        <f t="shared" si="398"/>
        <v/>
      </c>
      <c r="U520" s="73" t="str">
        <f>IF(ISERROR(VLOOKUP(N520,POA!$A$2:$F$25,5,0)),"",VLOOKUP(N520,POA!$A$2:$F$25,5,0))</f>
        <v/>
      </c>
      <c r="V520" s="73"/>
      <c r="W520" s="81" t="str">
        <f t="shared" si="399"/>
        <v/>
      </c>
      <c r="X520" s="81"/>
      <c r="Y520" s="179">
        <f t="shared" ref="Y520:Y527" si="402">IF(ISERROR(F520/$Z$9),"",F520/$Z$9)</f>
        <v>14259.098288335981</v>
      </c>
      <c r="Z520" s="146" t="str">
        <f t="shared" ref="Z520:Z528" si="403">+IF(Y520&lt;$Z$10,"MIPYME","NO CUMPLE")</f>
        <v>MIPYME</v>
      </c>
      <c r="AA520" s="190"/>
      <c r="AB520" s="81" t="str">
        <f t="shared" si="400"/>
        <v/>
      </c>
      <c r="AC520" s="190"/>
      <c r="AD520" s="81" t="str">
        <f t="shared" si="401"/>
        <v/>
      </c>
      <c r="AE520" s="186"/>
    </row>
    <row r="521" spans="2:31" ht="18" customHeight="1" thickBot="1" x14ac:dyDescent="0.2">
      <c r="B521" s="71" t="str">
        <f t="shared" si="396"/>
        <v/>
      </c>
      <c r="C521" s="136"/>
      <c r="D521" s="136"/>
      <c r="E521" s="70"/>
      <c r="F521" s="70"/>
      <c r="G521" s="70"/>
      <c r="H521" s="70"/>
      <c r="I521" s="70">
        <f t="shared" si="397"/>
        <v>0</v>
      </c>
      <c r="J521" s="70"/>
      <c r="K521" s="70"/>
      <c r="L521" s="228"/>
      <c r="M521" s="228" t="str">
        <f>IF(ISERROR(VLOOKUP(L521,POA!$A$2:$C$25,3,0)),"",VLOOKUP(L521,POA!$A$2:$C$25,3,0))</f>
        <v/>
      </c>
      <c r="N521" s="73"/>
      <c r="O521" s="73" t="str">
        <f>IF(ISERROR(VLOOKUP(N521,POA!$A$2:$F$25,4,0)),"",VLOOKUP(N521,POA!$A$2:$F$25,4,0))</f>
        <v/>
      </c>
      <c r="P521" s="75" t="str">
        <f>IF(ISERROR(VLOOKUP(L521,POA!$A$2:$C$25,2,0)),"",VLOOKUP(L521,POA!$A$2:$C$25,2,0))</f>
        <v/>
      </c>
      <c r="Q521" s="82"/>
      <c r="R521" s="81" t="str">
        <f>IF(Q521=0,"",IF(Q518&gt;=$R$9,"HABIL","NO HABIL"))</f>
        <v/>
      </c>
      <c r="S521" s="177"/>
      <c r="T521" s="81" t="str">
        <f t="shared" si="398"/>
        <v/>
      </c>
      <c r="U521" s="73" t="str">
        <f>IF(ISERROR(VLOOKUP(N521,POA!$A$2:$F$25,5,0)),"",VLOOKUP(N521,POA!$A$2:$F$25,5,0))</f>
        <v/>
      </c>
      <c r="V521" s="73"/>
      <c r="W521" s="81" t="str">
        <f t="shared" si="399"/>
        <v/>
      </c>
      <c r="X521" s="81"/>
      <c r="Y521" s="179">
        <f t="shared" si="402"/>
        <v>0</v>
      </c>
      <c r="Z521" s="146" t="str">
        <f t="shared" si="403"/>
        <v>MIPYME</v>
      </c>
      <c r="AA521" s="190"/>
      <c r="AB521" s="81" t="str">
        <f t="shared" si="400"/>
        <v/>
      </c>
      <c r="AC521" s="190"/>
      <c r="AD521" s="81" t="str">
        <f t="shared" si="401"/>
        <v/>
      </c>
      <c r="AE521" s="186"/>
    </row>
    <row r="522" spans="2:31" ht="18" hidden="1" customHeight="1" x14ac:dyDescent="0.15">
      <c r="B522" s="71" t="str">
        <f t="shared" si="396"/>
        <v/>
      </c>
      <c r="C522" s="136"/>
      <c r="D522" s="136"/>
      <c r="E522" s="70" t="str">
        <f>IF(ISERROR(VLOOKUP(C522,#REF!,2,0)),"",VLOOKUP(C522,#REF!,2,0))</f>
        <v/>
      </c>
      <c r="F522" s="70"/>
      <c r="G522" s="70" t="str">
        <f>IF(ISERROR(VLOOKUP(C522,#REF!,4,0)),"",VLOOKUP(C522,#REF!,4,0))</f>
        <v/>
      </c>
      <c r="H522" s="70"/>
      <c r="I522" s="70">
        <f t="shared" si="397"/>
        <v>0</v>
      </c>
      <c r="J522" s="70"/>
      <c r="K522" s="70"/>
      <c r="L522" s="228"/>
      <c r="M522" s="228" t="str">
        <f>IF(ISERROR(VLOOKUP(L522,POA!$A$2:$C$25,3,0)),"",VLOOKUP(L522,POA!$A$2:$C$25,3,0))</f>
        <v/>
      </c>
      <c r="N522" s="73"/>
      <c r="O522" s="73" t="str">
        <f>IF(ISERROR(VLOOKUP(N522,POA!$A$2:$F$25,4,0)),"",VLOOKUP(N522,POA!$A$2:$F$25,4,0))</f>
        <v/>
      </c>
      <c r="P522" s="75" t="str">
        <f>IF(ISERROR(VLOOKUP(L522,POA!$A$2:$C$25,2,0)),"",VLOOKUP(L522,POA!$A$2:$C$25,2,0))</f>
        <v/>
      </c>
      <c r="Q522" s="82"/>
      <c r="R522" s="81" t="str">
        <f>IF(L522=0,"",IF(Q518&gt;=$R$9,"HABIL","NO HABIL"))</f>
        <v/>
      </c>
      <c r="S522" s="177"/>
      <c r="T522" s="81" t="str">
        <f t="shared" si="398"/>
        <v/>
      </c>
      <c r="U522" s="73" t="str">
        <f>IF(ISERROR(VLOOKUP(N522,POA!$A$2:$F$25,5,0)),"",VLOOKUP(N522,POA!$A$2:$F$25,5,0))</f>
        <v/>
      </c>
      <c r="V522" s="73"/>
      <c r="W522" s="81" t="str">
        <f t="shared" si="399"/>
        <v/>
      </c>
      <c r="X522" s="81"/>
      <c r="Y522" s="179">
        <f t="shared" si="402"/>
        <v>0</v>
      </c>
      <c r="Z522" s="146" t="str">
        <f t="shared" si="403"/>
        <v>MIPYME</v>
      </c>
      <c r="AA522" s="190"/>
      <c r="AB522" s="81" t="str">
        <f t="shared" si="400"/>
        <v/>
      </c>
      <c r="AC522" s="190"/>
      <c r="AD522" s="81" t="str">
        <f t="shared" si="401"/>
        <v/>
      </c>
      <c r="AE522" s="186"/>
    </row>
    <row r="523" spans="2:31" ht="18" hidden="1" customHeight="1" x14ac:dyDescent="0.15">
      <c r="B523" s="71" t="str">
        <f t="shared" si="396"/>
        <v/>
      </c>
      <c r="C523" s="136"/>
      <c r="D523" s="136"/>
      <c r="E523" s="70" t="str">
        <f>IF(ISERROR(VLOOKUP(C523,#REF!,2,0)),"",VLOOKUP(C523,#REF!,2,0))</f>
        <v/>
      </c>
      <c r="F523" s="70"/>
      <c r="G523" s="70" t="str">
        <f>IF(ISERROR(VLOOKUP(C523,#REF!,4,0)),"",VLOOKUP(C523,#REF!,4,0))</f>
        <v/>
      </c>
      <c r="H523" s="70"/>
      <c r="I523" s="70">
        <f t="shared" si="397"/>
        <v>0</v>
      </c>
      <c r="J523" s="70"/>
      <c r="K523" s="70"/>
      <c r="L523" s="228"/>
      <c r="M523" s="228" t="str">
        <f>IF(ISERROR(VLOOKUP(L523,POA!$A$2:$C$25,3,0)),"",VLOOKUP(L523,POA!$A$2:$C$25,3,0))</f>
        <v/>
      </c>
      <c r="N523" s="73"/>
      <c r="O523" s="73" t="str">
        <f>IF(ISERROR(VLOOKUP(N523,POA!$A$2:$F$25,4,0)),"",VLOOKUP(N523,POA!$A$2:$F$25,4,0))</f>
        <v/>
      </c>
      <c r="P523" s="75" t="str">
        <f>IF(ISERROR(VLOOKUP(L523,POA!$A$2:$C$25,2,0)),"",VLOOKUP(L523,POA!$A$2:$C$25,2,0))</f>
        <v/>
      </c>
      <c r="Q523" s="82"/>
      <c r="R523" s="81" t="str">
        <f>IF(L523=0,"",IF(Q518&gt;=$R$9,"HABIL","NO HABIL"))</f>
        <v/>
      </c>
      <c r="S523" s="177"/>
      <c r="T523" s="81" t="str">
        <f t="shared" si="398"/>
        <v/>
      </c>
      <c r="U523" s="73" t="str">
        <f>IF(ISERROR(VLOOKUP(N523,POA!$A$2:$F$25,5,0)),"",VLOOKUP(N523,POA!$A$2:$F$25,5,0))</f>
        <v/>
      </c>
      <c r="V523" s="73"/>
      <c r="W523" s="81" t="str">
        <f t="shared" si="399"/>
        <v/>
      </c>
      <c r="X523" s="81"/>
      <c r="Y523" s="179">
        <f t="shared" si="402"/>
        <v>0</v>
      </c>
      <c r="Z523" s="146" t="str">
        <f t="shared" si="403"/>
        <v>MIPYME</v>
      </c>
      <c r="AA523" s="190"/>
      <c r="AB523" s="81" t="str">
        <f t="shared" si="400"/>
        <v/>
      </c>
      <c r="AC523" s="190"/>
      <c r="AD523" s="81" t="str">
        <f t="shared" si="401"/>
        <v/>
      </c>
      <c r="AE523" s="183"/>
    </row>
    <row r="524" spans="2:31" ht="18" hidden="1" customHeight="1" x14ac:dyDescent="0.15">
      <c r="B524" s="71" t="str">
        <f t="shared" si="396"/>
        <v/>
      </c>
      <c r="C524" s="136"/>
      <c r="D524" s="136"/>
      <c r="E524" s="70" t="str">
        <f>IF(ISERROR(VLOOKUP(C524,#REF!,2,0)),"",VLOOKUP(C524,#REF!,2,0))</f>
        <v/>
      </c>
      <c r="F524" s="70"/>
      <c r="G524" s="70" t="str">
        <f>IF(ISERROR(VLOOKUP(C524,#REF!,4,0)),"",VLOOKUP(C524,#REF!,4,0))</f>
        <v/>
      </c>
      <c r="H524" s="70"/>
      <c r="I524" s="70">
        <f t="shared" si="397"/>
        <v>0</v>
      </c>
      <c r="J524" s="70"/>
      <c r="K524" s="70"/>
      <c r="L524" s="228"/>
      <c r="M524" s="228" t="str">
        <f>IF(ISERROR(VLOOKUP(L524,POA!$A$2:$C$25,3,0)),"",VLOOKUP(L524,POA!$A$2:$C$25,3,0))</f>
        <v/>
      </c>
      <c r="N524" s="73"/>
      <c r="O524" s="73" t="str">
        <f>IF(ISERROR(VLOOKUP(N524,POA!$A$2:$F$25,4,0)),"",VLOOKUP(N524,POA!$A$2:$F$25,4,0))</f>
        <v/>
      </c>
      <c r="P524" s="75" t="str">
        <f>IF(ISERROR(VLOOKUP(L524,POA!$A$2:$C$25,2,0)),"",VLOOKUP(L524,POA!$A$2:$C$25,2,0))</f>
        <v/>
      </c>
      <c r="Q524" s="82"/>
      <c r="R524" s="81" t="str">
        <f>IF(L524=0,"",IF(Q518&gt;=$R$9,"HABIL","NO HABIL"))</f>
        <v/>
      </c>
      <c r="S524" s="177"/>
      <c r="T524" s="81" t="str">
        <f t="shared" si="398"/>
        <v/>
      </c>
      <c r="U524" s="73" t="str">
        <f>IF(ISERROR(VLOOKUP(N524,POA!$A$2:$F$25,5,0)),"",VLOOKUP(N524,POA!$A$2:$F$25,5,0))</f>
        <v/>
      </c>
      <c r="V524" s="73"/>
      <c r="W524" s="81" t="str">
        <f t="shared" si="399"/>
        <v/>
      </c>
      <c r="X524" s="81"/>
      <c r="Y524" s="179">
        <f t="shared" si="402"/>
        <v>0</v>
      </c>
      <c r="Z524" s="146" t="str">
        <f t="shared" si="403"/>
        <v>MIPYME</v>
      </c>
      <c r="AA524" s="190"/>
      <c r="AB524" s="81" t="str">
        <f t="shared" si="400"/>
        <v/>
      </c>
      <c r="AC524" s="190"/>
      <c r="AD524" s="81" t="str">
        <f t="shared" si="401"/>
        <v/>
      </c>
      <c r="AE524" s="186"/>
    </row>
    <row r="525" spans="2:31" ht="18" hidden="1" customHeight="1" x14ac:dyDescent="0.15">
      <c r="B525" s="71" t="str">
        <f>IF(C525="","",B524+0.1)</f>
        <v/>
      </c>
      <c r="C525" s="136"/>
      <c r="D525" s="136"/>
      <c r="E525" s="70" t="str">
        <f>IF(ISERROR(VLOOKUP(C525,#REF!,2,0)),"",VLOOKUP(C525,#REF!,2,0))</f>
        <v/>
      </c>
      <c r="F525" s="70"/>
      <c r="G525" s="70" t="str">
        <f>IF(ISERROR(VLOOKUP(C525,#REF!,4,0)),"",VLOOKUP(C525,#REF!,4,0))</f>
        <v/>
      </c>
      <c r="H525" s="70"/>
      <c r="I525" s="70">
        <f>IF(ISERROR(F525-H525),"",F525-H525)</f>
        <v>0</v>
      </c>
      <c r="J525" s="70"/>
      <c r="K525" s="70"/>
      <c r="L525" s="228"/>
      <c r="M525" s="228" t="str">
        <f>IF(ISERROR(VLOOKUP(L525,POA!$A$2:$C$25,3,0)),"",VLOOKUP(L525,POA!$A$2:$C$25,3,0))</f>
        <v/>
      </c>
      <c r="N525" s="73"/>
      <c r="O525" s="73" t="str">
        <f>IF(ISERROR(VLOOKUP(N525,POA!$A$2:$F$25,4,0)),"",VLOOKUP(N525,POA!$A$2:$F$25,4,0))</f>
        <v/>
      </c>
      <c r="P525" s="75" t="str">
        <f>IF(ISERROR(VLOOKUP(L525,POA!$A$2:$C$25,2,0)),"",VLOOKUP(L525,POA!$A$2:$C$25,2,0))</f>
        <v/>
      </c>
      <c r="Q525" s="82"/>
      <c r="R525" s="81" t="str">
        <f>IF(L525=0,"",IF(Q518&gt;=$R$9,"HABIL","NO HABIL"))</f>
        <v/>
      </c>
      <c r="S525" s="177"/>
      <c r="T525" s="81" t="str">
        <f t="shared" si="398"/>
        <v/>
      </c>
      <c r="U525" s="73" t="str">
        <f>IF(ISERROR(VLOOKUP(N525,POA!$A$2:$F$25,5,0)),"",VLOOKUP(N525,POA!$A$2:$F$25,5,0))</f>
        <v/>
      </c>
      <c r="V525" s="73"/>
      <c r="W525" s="81" t="str">
        <f t="shared" si="399"/>
        <v/>
      </c>
      <c r="X525" s="81"/>
      <c r="Y525" s="179">
        <f t="shared" si="402"/>
        <v>0</v>
      </c>
      <c r="Z525" s="146" t="str">
        <f t="shared" si="403"/>
        <v>MIPYME</v>
      </c>
      <c r="AA525" s="190"/>
      <c r="AB525" s="81" t="str">
        <f t="shared" si="400"/>
        <v/>
      </c>
      <c r="AC525" s="190"/>
      <c r="AD525" s="81" t="str">
        <f t="shared" si="401"/>
        <v/>
      </c>
      <c r="AE525" s="186"/>
    </row>
    <row r="526" spans="2:31" ht="18" hidden="1" customHeight="1" x14ac:dyDescent="0.15">
      <c r="B526" s="71" t="str">
        <f>IF(C526="","",B525+0.1)</f>
        <v/>
      </c>
      <c r="C526" s="136"/>
      <c r="D526" s="136"/>
      <c r="E526" s="70" t="str">
        <f>IF(ISERROR(VLOOKUP(C526,#REF!,2,0)),"",VLOOKUP(C526,#REF!,2,0))</f>
        <v/>
      </c>
      <c r="F526" s="70"/>
      <c r="G526" s="70" t="str">
        <f>IF(ISERROR(VLOOKUP(C526,#REF!,4,0)),"",VLOOKUP(C526,#REF!,4,0))</f>
        <v/>
      </c>
      <c r="H526" s="70"/>
      <c r="I526" s="70">
        <f>IF(ISERROR(F526-H526),"",F526-H526)</f>
        <v>0</v>
      </c>
      <c r="J526" s="70"/>
      <c r="K526" s="70"/>
      <c r="L526" s="228"/>
      <c r="M526" s="228" t="str">
        <f>IF(ISERROR(VLOOKUP(L526,POA!$A$2:$C$25,3,0)),"",VLOOKUP(L526,POA!$A$2:$C$25,3,0))</f>
        <v/>
      </c>
      <c r="N526" s="73"/>
      <c r="O526" s="73" t="str">
        <f>IF(ISERROR(VLOOKUP(N526,POA!$A$2:$F$25,4,0)),"",VLOOKUP(N526,POA!$A$2:$F$25,4,0))</f>
        <v/>
      </c>
      <c r="P526" s="75" t="str">
        <f>IF(ISERROR(VLOOKUP(L526,POA!$A$2:$C$25,2,0)),"",VLOOKUP(L526,POA!$A$2:$C$25,2,0))</f>
        <v/>
      </c>
      <c r="Q526" s="82"/>
      <c r="R526" s="81" t="str">
        <f>IF(L526=0,"",IF(Q518&gt;=$R$9,"HABIL","NO HABIL"))</f>
        <v/>
      </c>
      <c r="S526" s="177"/>
      <c r="T526" s="81" t="str">
        <f t="shared" si="398"/>
        <v/>
      </c>
      <c r="U526" s="73" t="str">
        <f>IF(ISERROR(VLOOKUP(N526,POA!$A$2:$F$25,5,0)),"",VLOOKUP(N526,POA!$A$2:$F$25,5,0))</f>
        <v/>
      </c>
      <c r="V526" s="73"/>
      <c r="W526" s="81" t="str">
        <f t="shared" si="399"/>
        <v/>
      </c>
      <c r="X526" s="81"/>
      <c r="Y526" s="179">
        <f t="shared" si="402"/>
        <v>0</v>
      </c>
      <c r="Z526" s="146" t="str">
        <f t="shared" si="403"/>
        <v>MIPYME</v>
      </c>
      <c r="AA526" s="190"/>
      <c r="AB526" s="81" t="str">
        <f t="shared" si="400"/>
        <v/>
      </c>
      <c r="AC526" s="190"/>
      <c r="AD526" s="81" t="str">
        <f t="shared" si="401"/>
        <v/>
      </c>
      <c r="AE526" s="183"/>
    </row>
    <row r="527" spans="2:31" ht="18" hidden="1" customHeight="1" x14ac:dyDescent="0.15">
      <c r="B527" s="71" t="str">
        <f>IF(C527="","",B526+0.1)</f>
        <v/>
      </c>
      <c r="C527" s="136"/>
      <c r="D527" s="136"/>
      <c r="E527" s="70" t="str">
        <f>IF(ISERROR(VLOOKUP(C527,#REF!,2,0)),"",VLOOKUP(C527,#REF!,2,0))</f>
        <v/>
      </c>
      <c r="F527" s="70"/>
      <c r="G527" s="70" t="str">
        <f>IF(ISERROR(VLOOKUP(C527,#REF!,4,0)),"",VLOOKUP(C527,#REF!,4,0))</f>
        <v/>
      </c>
      <c r="H527" s="70"/>
      <c r="I527" s="70">
        <f>IF(ISERROR(F527-H527),"",F527-H527)</f>
        <v>0</v>
      </c>
      <c r="J527" s="70"/>
      <c r="K527" s="70"/>
      <c r="L527" s="228"/>
      <c r="M527" s="228" t="str">
        <f>IF(ISERROR(VLOOKUP(L527,POA!$A$2:$C$25,3,0)),"",VLOOKUP(L527,POA!$A$2:$C$25,3,0))</f>
        <v/>
      </c>
      <c r="N527" s="73"/>
      <c r="O527" s="73" t="str">
        <f>IF(ISERROR(VLOOKUP(N527,POA!$A$2:$F$25,4,0)),"",VLOOKUP(N527,POA!$A$2:$F$25,4,0))</f>
        <v/>
      </c>
      <c r="P527" s="75" t="str">
        <f>IF(ISERROR(VLOOKUP(L527,POA!$A$2:$C$25,2,0)),"",VLOOKUP(L527,POA!$A$2:$C$25,2,0))</f>
        <v/>
      </c>
      <c r="Q527" s="82"/>
      <c r="R527" s="81" t="str">
        <f>IF(L527=0,"",IF(Q518&gt;=$R$9,"HABIL","NO HABIL"))</f>
        <v/>
      </c>
      <c r="S527" s="177"/>
      <c r="T527" s="81" t="str">
        <f t="shared" si="398"/>
        <v/>
      </c>
      <c r="U527" s="73" t="str">
        <f>IF(ISERROR(VLOOKUP(N527,POA!$A$2:$F$25,5,0)),"",VLOOKUP(N527,POA!$A$2:$F$25,5,0))</f>
        <v/>
      </c>
      <c r="V527" s="73"/>
      <c r="W527" s="81" t="str">
        <f t="shared" si="399"/>
        <v/>
      </c>
      <c r="X527" s="81"/>
      <c r="Y527" s="179">
        <f t="shared" si="402"/>
        <v>0</v>
      </c>
      <c r="Z527" s="146" t="str">
        <f t="shared" si="403"/>
        <v>MIPYME</v>
      </c>
      <c r="AA527" s="190"/>
      <c r="AB527" s="81" t="str">
        <f t="shared" si="400"/>
        <v/>
      </c>
      <c r="AC527" s="190"/>
      <c r="AD527" s="81" t="str">
        <f t="shared" si="401"/>
        <v/>
      </c>
      <c r="AE527" s="183"/>
    </row>
    <row r="528" spans="2:31" ht="18" hidden="1" customHeight="1" thickBot="1" x14ac:dyDescent="0.2">
      <c r="B528" s="111" t="str">
        <f>IF(C528="","",B527+0.1)</f>
        <v/>
      </c>
      <c r="C528" s="137"/>
      <c r="D528" s="137"/>
      <c r="E528" s="74" t="str">
        <f>IF(ISERROR(VLOOKUP(C528,#REF!,2,0)),"",VLOOKUP(C528,#REF!,2,0))</f>
        <v/>
      </c>
      <c r="F528" s="74"/>
      <c r="G528" s="74" t="str">
        <f>IF(ISERROR(VLOOKUP(C528,#REF!,4,0)),"",VLOOKUP(C528,#REF!,4,0))</f>
        <v/>
      </c>
      <c r="H528" s="74"/>
      <c r="I528" s="74">
        <f>IF(ISERROR(F528-H528),"",F528-H528)</f>
        <v>0</v>
      </c>
      <c r="J528" s="74"/>
      <c r="K528" s="74"/>
      <c r="L528" s="229"/>
      <c r="M528" s="229" t="str">
        <f>IF(ISERROR(VLOOKUP(L528,POA!$A$2:$C$25,3,0)),"",VLOOKUP(L528,POA!$A$2:$C$25,3,0))</f>
        <v/>
      </c>
      <c r="N528" s="88"/>
      <c r="O528" s="88" t="str">
        <f>IF(ISERROR(VLOOKUP(N528,POA!$A$2:$F$25,4,0)),"",VLOOKUP(N528,POA!$A$2:$F$25,4,0))</f>
        <v/>
      </c>
      <c r="P528" s="80" t="str">
        <f>IF(ISERROR(VLOOKUP(L528,POA!$A$2:$C$25,2,0)),"",VLOOKUP(L528,POA!$A$2:$C$25,2,0))</f>
        <v/>
      </c>
      <c r="Q528" s="90"/>
      <c r="R528" s="89" t="str">
        <f>IF(L528=0,"",IF(Q518&gt;=$R$9,"HABIL","NO HABIL"))</f>
        <v/>
      </c>
      <c r="S528" s="178"/>
      <c r="T528" s="89" t="str">
        <f t="shared" si="398"/>
        <v/>
      </c>
      <c r="U528" s="88" t="str">
        <f>IF(ISERROR(VLOOKUP(N528,POA!$A$2:$F$25,5,0)),"",VLOOKUP(N528,POA!$A$2:$F$25,5,0))</f>
        <v/>
      </c>
      <c r="V528" s="88"/>
      <c r="W528" s="89" t="str">
        <f t="shared" si="399"/>
        <v/>
      </c>
      <c r="X528" s="89"/>
      <c r="Y528" s="181">
        <f>IF(ISERROR(F528/$Z$9),"",F528/$Z$9)</f>
        <v>0</v>
      </c>
      <c r="Z528" s="147" t="str">
        <f t="shared" si="403"/>
        <v>MIPYME</v>
      </c>
      <c r="AA528" s="191"/>
      <c r="AB528" s="89" t="str">
        <f t="shared" si="400"/>
        <v/>
      </c>
      <c r="AC528" s="191"/>
      <c r="AD528" s="89" t="str">
        <f t="shared" si="401"/>
        <v/>
      </c>
      <c r="AE528" s="184"/>
    </row>
    <row r="529" spans="2:31" ht="18" customHeight="1" x14ac:dyDescent="0.15">
      <c r="B529" s="83">
        <v>48</v>
      </c>
      <c r="C529" s="84"/>
      <c r="D529" s="135" t="str">
        <f>IF(SUM(D530:D539)=0,"",SUM(D530:D539))</f>
        <v/>
      </c>
      <c r="E529" s="85">
        <f>SUM(E530:E539)</f>
        <v>0</v>
      </c>
      <c r="F529" s="85">
        <f>SUM(F530:F539)</f>
        <v>0</v>
      </c>
      <c r="G529" s="85">
        <f>SUM(G530:G539)</f>
        <v>0</v>
      </c>
      <c r="H529" s="85">
        <f>SUM(H530:H539)</f>
        <v>0</v>
      </c>
      <c r="I529" s="85">
        <f>+F529-H529</f>
        <v>0</v>
      </c>
      <c r="J529" s="85">
        <f>SUM(J530:J539)</f>
        <v>0</v>
      </c>
      <c r="K529" s="85">
        <f>SUM(K530:K539)</f>
        <v>0</v>
      </c>
      <c r="L529" s="78">
        <v>1</v>
      </c>
      <c r="M529" s="78">
        <f>IF(ISERROR(VLOOKUP(L529,POA!$A$2:$C$25,3,0)),"",VLOOKUP(L529,POA!$A$2:$C$25,3,0))</f>
        <v>3</v>
      </c>
      <c r="N529" s="138" t="s">
        <v>229</v>
      </c>
      <c r="O529" s="78">
        <f>+SUM(O530:O539)</f>
        <v>0</v>
      </c>
      <c r="P529" s="79">
        <f>IF(ISERROR(VLOOKUP(L529,POA!$A$2:$C$25,2,0)),"",VLOOKUP(L529,POA!$A$2:$C$25,2,0))</f>
        <v>4167150295</v>
      </c>
      <c r="Q529" s="85" t="e">
        <f>SUM(E529/G529)</f>
        <v>#DIV/0!</v>
      </c>
      <c r="R529" s="86" t="e">
        <f>IF(Q529=0,"",IF(Q529&gt;=$R$9,"HABIL","NO HABIL"))</f>
        <v>#DIV/0!</v>
      </c>
      <c r="S529" s="176" t="e">
        <f>SUM(H529/F529)</f>
        <v>#DIV/0!</v>
      </c>
      <c r="T529" s="86" t="e">
        <f>IF(S529=0,"",IF(S529&lt;=$T$9,"HABIL","NO HABIL"))</f>
        <v>#DIV/0!</v>
      </c>
      <c r="U529" s="78">
        <f>+SUM(U530:U539)</f>
        <v>0</v>
      </c>
      <c r="V529" s="87" t="e">
        <f>SUM(J529/K529)</f>
        <v>#DIV/0!</v>
      </c>
      <c r="W529" s="86" t="e">
        <f>IF(V529=0,"",IF(V529&gt;=$W$9,"HABIL","NO HABIL"))</f>
        <v>#DIV/0!</v>
      </c>
      <c r="X529" s="86" t="e">
        <f>IF(R529=0,"",IF(R529="NO HABIL","NO HABIL",IF(T529="NO HABIL","NO HABIL",IF(W529="NO HABIL","NO HABIL",IF(W529="NO HABIL","NO HABIL","HABIL")))))</f>
        <v>#DIV/0!</v>
      </c>
      <c r="Y529" s="180"/>
      <c r="Z529" s="145"/>
      <c r="AA529" s="176" t="e">
        <f>SUM(J529/I529)</f>
        <v>#DIV/0!</v>
      </c>
      <c r="AB529" s="86" t="e">
        <f>IF(AA529=0,"",IF(AA529&gt;=$AB$9,"HABIL","NO HABIL"))</f>
        <v>#DIV/0!</v>
      </c>
      <c r="AC529" s="176" t="e">
        <f>SUM(J529/F529)</f>
        <v>#DIV/0!</v>
      </c>
      <c r="AD529" s="86" t="e">
        <f>IF(AC529=0,"",IF(AC529&gt;=$AD$9,"HABIL","NO HABIL"))</f>
        <v>#DIV/0!</v>
      </c>
      <c r="AE529" s="182" t="e">
        <f>IF(AB529=0,"",IF(AB529="NO HABIL","NO HABIL",IF(AD529="NO HABIL","NO HABIL",IF(AD529="NO HABIL","NO HABIL","HABIL"))))</f>
        <v>#DIV/0!</v>
      </c>
    </row>
    <row r="530" spans="2:31" ht="18" customHeight="1" x14ac:dyDescent="0.15">
      <c r="B530" s="71" t="str">
        <f t="shared" ref="B530:B535" si="404">IF(C530="","",B529+0.1)</f>
        <v/>
      </c>
      <c r="C530" s="72"/>
      <c r="D530" s="136"/>
      <c r="E530" s="70"/>
      <c r="F530" s="70"/>
      <c r="G530" s="70"/>
      <c r="H530" s="70"/>
      <c r="I530" s="70">
        <f t="shared" ref="I530:I535" si="405">IF(ISERROR(F530-H530),"",F530-H530)</f>
        <v>0</v>
      </c>
      <c r="J530" s="70"/>
      <c r="K530" s="70"/>
      <c r="L530" s="230"/>
      <c r="M530" s="230" t="str">
        <f>IF(ISERROR(VLOOKUP(L530,POA!$A$2:$C$25,3,0)),"",VLOOKUP(L530,POA!$A$2:$C$25,3,0))</f>
        <v/>
      </c>
      <c r="N530" s="73" t="s">
        <v>229</v>
      </c>
      <c r="O530" s="73" t="str">
        <f>IF(ISERROR(VLOOKUP(N530,POA!$A$2:$F$25,4,0)),"",VLOOKUP(N530,POA!$A$2:$F$25,4,0))</f>
        <v/>
      </c>
      <c r="P530" s="75" t="str">
        <f>IF(ISERROR(VLOOKUP(L530,POA!$A$2:$C$25,2,0)),"",VLOOKUP(L530,POA!$A$2:$C$25,2,0))</f>
        <v/>
      </c>
      <c r="Q530" s="82"/>
      <c r="R530" s="81" t="str">
        <f>IF(Q530=0,"",IF(Q529&gt;=$R$9,"HABIL","NO HABIL"))</f>
        <v/>
      </c>
      <c r="S530" s="177"/>
      <c r="T530" s="81" t="str">
        <f t="shared" ref="T530:T539" si="406">IF(S530=0,"",IF(S530&lt;=$T$9,"HABIL","NO HABIL"))</f>
        <v/>
      </c>
      <c r="U530" s="73" t="str">
        <f>IF(ISERROR(VLOOKUP(N530,POA!$A$2:$F$25,5,0)),"",VLOOKUP(N530,POA!$A$2:$F$25,5,0))</f>
        <v/>
      </c>
      <c r="V530" s="73"/>
      <c r="W530" s="81" t="str">
        <f t="shared" ref="W530:W539" si="407">IF(V530=0,"",IF(V530&gt;=$W$9,"HABIL","NO HABIL"))</f>
        <v/>
      </c>
      <c r="X530" s="81"/>
      <c r="Y530" s="179">
        <f>IF(ISERROR(F530/$Z$9),"",F530/$Z$9)</f>
        <v>0</v>
      </c>
      <c r="Z530" s="146" t="str">
        <f>+IF(Y530&lt;$Z$10,"MIPYME","NO CUMPLE")</f>
        <v>MIPYME</v>
      </c>
      <c r="AA530" s="190"/>
      <c r="AB530" s="81" t="str">
        <f t="shared" ref="AB530:AB539" si="408">IF(AA530=0,"",IF(AA530&gt;=$AB$9,"HABIL","NO HABIL"))</f>
        <v/>
      </c>
      <c r="AC530" s="190"/>
      <c r="AD530" s="81" t="str">
        <f t="shared" ref="AD530:AD539" si="409">IF(AC530=0,"",IF(AC530&gt;=$AD$9,"HABIL","NO HABIL"))</f>
        <v/>
      </c>
      <c r="AE530" s="185"/>
    </row>
    <row r="531" spans="2:31" ht="18" customHeight="1" x14ac:dyDescent="0.15">
      <c r="B531" s="71" t="str">
        <f t="shared" si="404"/>
        <v/>
      </c>
      <c r="C531" s="136"/>
      <c r="D531" s="136"/>
      <c r="E531" s="70"/>
      <c r="F531" s="70"/>
      <c r="G531" s="70"/>
      <c r="H531" s="70"/>
      <c r="I531" s="70">
        <f t="shared" si="405"/>
        <v>0</v>
      </c>
      <c r="J531" s="70"/>
      <c r="K531" s="70"/>
      <c r="L531" s="228"/>
      <c r="M531" s="228" t="str">
        <f>IF(ISERROR(VLOOKUP(L531,POA!$A$2:$C$25,3,0)),"",VLOOKUP(L531,POA!$A$2:$C$25,3,0))</f>
        <v/>
      </c>
      <c r="N531" s="73" t="s">
        <v>229</v>
      </c>
      <c r="O531" s="73" t="str">
        <f>IF(ISERROR(VLOOKUP(N531,POA!$A$2:$F$25,4,0)),"",VLOOKUP(N531,POA!$A$2:$F$25,4,0))</f>
        <v/>
      </c>
      <c r="P531" s="75" t="str">
        <f>IF(ISERROR(VLOOKUP(L531,POA!$A$2:$C$25,2,0)),"",VLOOKUP(L531,POA!$A$2:$C$25,2,0))</f>
        <v/>
      </c>
      <c r="Q531" s="82"/>
      <c r="R531" s="81" t="str">
        <f>IF(Q531=0,"",IF(Q529&gt;=$R$9,"HABIL","NO HABIL"))</f>
        <v/>
      </c>
      <c r="S531" s="177"/>
      <c r="T531" s="81" t="str">
        <f t="shared" si="406"/>
        <v/>
      </c>
      <c r="U531" s="73" t="str">
        <f>IF(ISERROR(VLOOKUP(N531,POA!$A$2:$F$25,5,0)),"",VLOOKUP(N531,POA!$A$2:$F$25,5,0))</f>
        <v/>
      </c>
      <c r="V531" s="73"/>
      <c r="W531" s="81" t="str">
        <f t="shared" si="407"/>
        <v/>
      </c>
      <c r="X531" s="81"/>
      <c r="Y531" s="179">
        <f t="shared" ref="Y531:Y538" si="410">IF(ISERROR(F531/$Z$9),"",F531/$Z$9)</f>
        <v>0</v>
      </c>
      <c r="Z531" s="146" t="str">
        <f t="shared" ref="Z531:Z539" si="411">+IF(Y531&lt;$Z$10,"MIPYME","NO CUMPLE")</f>
        <v>MIPYME</v>
      </c>
      <c r="AA531" s="190"/>
      <c r="AB531" s="81" t="str">
        <f t="shared" si="408"/>
        <v/>
      </c>
      <c r="AC531" s="190"/>
      <c r="AD531" s="81" t="str">
        <f t="shared" si="409"/>
        <v/>
      </c>
      <c r="AE531" s="186"/>
    </row>
    <row r="532" spans="2:31" ht="18" customHeight="1" x14ac:dyDescent="0.15">
      <c r="B532" s="71" t="str">
        <f t="shared" si="404"/>
        <v/>
      </c>
      <c r="C532" s="136"/>
      <c r="D532" s="136"/>
      <c r="E532" s="70"/>
      <c r="F532" s="70"/>
      <c r="G532" s="70"/>
      <c r="H532" s="70"/>
      <c r="I532" s="70">
        <f t="shared" si="405"/>
        <v>0</v>
      </c>
      <c r="J532" s="70"/>
      <c r="K532" s="70"/>
      <c r="L532" s="228"/>
      <c r="M532" s="228" t="str">
        <f>IF(ISERROR(VLOOKUP(L532,POA!$A$2:$C$25,3,0)),"",VLOOKUP(L532,POA!$A$2:$C$25,3,0))</f>
        <v/>
      </c>
      <c r="N532" s="73"/>
      <c r="O532" s="73" t="str">
        <f>IF(ISERROR(VLOOKUP(N532,POA!$A$2:$F$25,4,0)),"",VLOOKUP(N532,POA!$A$2:$F$25,4,0))</f>
        <v/>
      </c>
      <c r="P532" s="75" t="str">
        <f>IF(ISERROR(VLOOKUP(L532,POA!$A$2:$C$25,2,0)),"",VLOOKUP(L532,POA!$A$2:$C$25,2,0))</f>
        <v/>
      </c>
      <c r="Q532" s="82"/>
      <c r="R532" s="81" t="str">
        <f>IF(Q532=0,"",IF(Q529&gt;=$R$9,"HABIL","NO HABIL"))</f>
        <v/>
      </c>
      <c r="S532" s="177"/>
      <c r="T532" s="81" t="str">
        <f t="shared" si="406"/>
        <v/>
      </c>
      <c r="U532" s="73" t="str">
        <f>IF(ISERROR(VLOOKUP(N532,POA!$A$2:$F$25,5,0)),"",VLOOKUP(N532,POA!$A$2:$F$25,5,0))</f>
        <v/>
      </c>
      <c r="V532" s="73"/>
      <c r="W532" s="81" t="str">
        <f t="shared" si="407"/>
        <v/>
      </c>
      <c r="X532" s="81"/>
      <c r="Y532" s="179">
        <f t="shared" si="410"/>
        <v>0</v>
      </c>
      <c r="Z532" s="146" t="str">
        <f t="shared" si="411"/>
        <v>MIPYME</v>
      </c>
      <c r="AA532" s="190"/>
      <c r="AB532" s="81" t="str">
        <f t="shared" si="408"/>
        <v/>
      </c>
      <c r="AC532" s="190"/>
      <c r="AD532" s="81" t="str">
        <f t="shared" si="409"/>
        <v/>
      </c>
      <c r="AE532" s="186"/>
    </row>
    <row r="533" spans="2:31" ht="18" customHeight="1" x14ac:dyDescent="0.15">
      <c r="B533" s="71" t="str">
        <f t="shared" si="404"/>
        <v/>
      </c>
      <c r="C533" s="136"/>
      <c r="D533" s="136"/>
      <c r="E533" s="70" t="str">
        <f>IF(ISERROR(VLOOKUP(C533,#REF!,2,0)),"",VLOOKUP(C533,#REF!,2,0))</f>
        <v/>
      </c>
      <c r="F533" s="70"/>
      <c r="G533" s="70" t="str">
        <f>IF(ISERROR(VLOOKUP(C533,#REF!,4,0)),"",VLOOKUP(C533,#REF!,4,0))</f>
        <v/>
      </c>
      <c r="H533" s="70"/>
      <c r="I533" s="70">
        <f t="shared" si="405"/>
        <v>0</v>
      </c>
      <c r="J533" s="70"/>
      <c r="K533" s="70"/>
      <c r="L533" s="228"/>
      <c r="M533" s="228" t="str">
        <f>IF(ISERROR(VLOOKUP(L533,POA!$A$2:$C$25,3,0)),"",VLOOKUP(L533,POA!$A$2:$C$25,3,0))</f>
        <v/>
      </c>
      <c r="N533" s="73"/>
      <c r="O533" s="73" t="str">
        <f>IF(ISERROR(VLOOKUP(N533,POA!$A$2:$F$25,4,0)),"",VLOOKUP(N533,POA!$A$2:$F$25,4,0))</f>
        <v/>
      </c>
      <c r="P533" s="75" t="str">
        <f>IF(ISERROR(VLOOKUP(L533,POA!$A$2:$C$25,2,0)),"",VLOOKUP(L533,POA!$A$2:$C$25,2,0))</f>
        <v/>
      </c>
      <c r="Q533" s="82"/>
      <c r="R533" s="81" t="str">
        <f>IF(L533=0,"",IF(Q529&gt;=$R$9,"HABIL","NO HABIL"))</f>
        <v/>
      </c>
      <c r="S533" s="177"/>
      <c r="T533" s="81" t="str">
        <f t="shared" si="406"/>
        <v/>
      </c>
      <c r="U533" s="73" t="str">
        <f>IF(ISERROR(VLOOKUP(N533,POA!$A$2:$F$25,5,0)),"",VLOOKUP(N533,POA!$A$2:$F$25,5,0))</f>
        <v/>
      </c>
      <c r="V533" s="73"/>
      <c r="W533" s="81" t="str">
        <f t="shared" si="407"/>
        <v/>
      </c>
      <c r="X533" s="81"/>
      <c r="Y533" s="179">
        <f t="shared" si="410"/>
        <v>0</v>
      </c>
      <c r="Z533" s="146" t="str">
        <f t="shared" si="411"/>
        <v>MIPYME</v>
      </c>
      <c r="AA533" s="190"/>
      <c r="AB533" s="81" t="str">
        <f t="shared" si="408"/>
        <v/>
      </c>
      <c r="AC533" s="190"/>
      <c r="AD533" s="81" t="str">
        <f t="shared" si="409"/>
        <v/>
      </c>
      <c r="AE533" s="186"/>
    </row>
    <row r="534" spans="2:31" ht="18" customHeight="1" x14ac:dyDescent="0.15">
      <c r="B534" s="71" t="str">
        <f t="shared" si="404"/>
        <v/>
      </c>
      <c r="C534" s="136"/>
      <c r="D534" s="136"/>
      <c r="E534" s="70" t="str">
        <f>IF(ISERROR(VLOOKUP(C534,#REF!,2,0)),"",VLOOKUP(C534,#REF!,2,0))</f>
        <v/>
      </c>
      <c r="F534" s="70"/>
      <c r="G534" s="70" t="str">
        <f>IF(ISERROR(VLOOKUP(C534,#REF!,4,0)),"",VLOOKUP(C534,#REF!,4,0))</f>
        <v/>
      </c>
      <c r="H534" s="70"/>
      <c r="I534" s="70">
        <f t="shared" si="405"/>
        <v>0</v>
      </c>
      <c r="J534" s="70"/>
      <c r="K534" s="70"/>
      <c r="L534" s="228"/>
      <c r="M534" s="228" t="str">
        <f>IF(ISERROR(VLOOKUP(L534,POA!$A$2:$C$25,3,0)),"",VLOOKUP(L534,POA!$A$2:$C$25,3,0))</f>
        <v/>
      </c>
      <c r="N534" s="73"/>
      <c r="O534" s="73" t="str">
        <f>IF(ISERROR(VLOOKUP(N534,POA!$A$2:$F$25,4,0)),"",VLOOKUP(N534,POA!$A$2:$F$25,4,0))</f>
        <v/>
      </c>
      <c r="P534" s="75" t="str">
        <f>IF(ISERROR(VLOOKUP(L534,POA!$A$2:$C$25,2,0)),"",VLOOKUP(L534,POA!$A$2:$C$25,2,0))</f>
        <v/>
      </c>
      <c r="Q534" s="82"/>
      <c r="R534" s="81" t="str">
        <f>IF(L534=0,"",IF(Q529&gt;=$R$9,"HABIL","NO HABIL"))</f>
        <v/>
      </c>
      <c r="S534" s="177"/>
      <c r="T534" s="81" t="str">
        <f t="shared" si="406"/>
        <v/>
      </c>
      <c r="U534" s="73" t="str">
        <f>IF(ISERROR(VLOOKUP(N534,POA!$A$2:$F$25,5,0)),"",VLOOKUP(N534,POA!$A$2:$F$25,5,0))</f>
        <v/>
      </c>
      <c r="V534" s="73"/>
      <c r="W534" s="81" t="str">
        <f t="shared" si="407"/>
        <v/>
      </c>
      <c r="X534" s="81"/>
      <c r="Y534" s="179">
        <f t="shared" si="410"/>
        <v>0</v>
      </c>
      <c r="Z534" s="146" t="str">
        <f t="shared" si="411"/>
        <v>MIPYME</v>
      </c>
      <c r="AA534" s="190"/>
      <c r="AB534" s="81" t="str">
        <f t="shared" si="408"/>
        <v/>
      </c>
      <c r="AC534" s="190"/>
      <c r="AD534" s="81" t="str">
        <f t="shared" si="409"/>
        <v/>
      </c>
      <c r="AE534" s="183"/>
    </row>
    <row r="535" spans="2:31" ht="18" customHeight="1" x14ac:dyDescent="0.15">
      <c r="B535" s="71" t="str">
        <f t="shared" si="404"/>
        <v/>
      </c>
      <c r="C535" s="136"/>
      <c r="D535" s="136"/>
      <c r="E535" s="70" t="str">
        <f>IF(ISERROR(VLOOKUP(C535,#REF!,2,0)),"",VLOOKUP(C535,#REF!,2,0))</f>
        <v/>
      </c>
      <c r="F535" s="70"/>
      <c r="G535" s="70" t="str">
        <f>IF(ISERROR(VLOOKUP(C535,#REF!,4,0)),"",VLOOKUP(C535,#REF!,4,0))</f>
        <v/>
      </c>
      <c r="H535" s="70"/>
      <c r="I535" s="70">
        <f t="shared" si="405"/>
        <v>0</v>
      </c>
      <c r="J535" s="70"/>
      <c r="K535" s="70"/>
      <c r="L535" s="228"/>
      <c r="M535" s="228" t="str">
        <f>IF(ISERROR(VLOOKUP(L535,POA!$A$2:$C$25,3,0)),"",VLOOKUP(L535,POA!$A$2:$C$25,3,0))</f>
        <v/>
      </c>
      <c r="N535" s="73"/>
      <c r="O535" s="73" t="str">
        <f>IF(ISERROR(VLOOKUP(N535,POA!$A$2:$F$25,4,0)),"",VLOOKUP(N535,POA!$A$2:$F$25,4,0))</f>
        <v/>
      </c>
      <c r="P535" s="75" t="str">
        <f>IF(ISERROR(VLOOKUP(L535,POA!$A$2:$C$25,2,0)),"",VLOOKUP(L535,POA!$A$2:$C$25,2,0))</f>
        <v/>
      </c>
      <c r="Q535" s="82"/>
      <c r="R535" s="81" t="str">
        <f>IF(L535=0,"",IF(Q529&gt;=$R$9,"HABIL","NO HABIL"))</f>
        <v/>
      </c>
      <c r="S535" s="177"/>
      <c r="T535" s="81" t="str">
        <f t="shared" si="406"/>
        <v/>
      </c>
      <c r="U535" s="73" t="str">
        <f>IF(ISERROR(VLOOKUP(N535,POA!$A$2:$F$25,5,0)),"",VLOOKUP(N535,POA!$A$2:$F$25,5,0))</f>
        <v/>
      </c>
      <c r="V535" s="73"/>
      <c r="W535" s="81" t="str">
        <f t="shared" si="407"/>
        <v/>
      </c>
      <c r="X535" s="81"/>
      <c r="Y535" s="179">
        <f t="shared" si="410"/>
        <v>0</v>
      </c>
      <c r="Z535" s="146" t="str">
        <f t="shared" si="411"/>
        <v>MIPYME</v>
      </c>
      <c r="AA535" s="190"/>
      <c r="AB535" s="81" t="str">
        <f t="shared" si="408"/>
        <v/>
      </c>
      <c r="AC535" s="190"/>
      <c r="AD535" s="81" t="str">
        <f t="shared" si="409"/>
        <v/>
      </c>
      <c r="AE535" s="186"/>
    </row>
    <row r="536" spans="2:31" ht="18" customHeight="1" x14ac:dyDescent="0.15">
      <c r="B536" s="71" t="str">
        <f>IF(C536="","",B535+0.1)</f>
        <v/>
      </c>
      <c r="C536" s="136"/>
      <c r="D536" s="136"/>
      <c r="E536" s="70" t="str">
        <f>IF(ISERROR(VLOOKUP(C536,#REF!,2,0)),"",VLOOKUP(C536,#REF!,2,0))</f>
        <v/>
      </c>
      <c r="F536" s="70"/>
      <c r="G536" s="70" t="str">
        <f>IF(ISERROR(VLOOKUP(C536,#REF!,4,0)),"",VLOOKUP(C536,#REF!,4,0))</f>
        <v/>
      </c>
      <c r="H536" s="70"/>
      <c r="I536" s="70">
        <f>IF(ISERROR(F536-H536),"",F536-H536)</f>
        <v>0</v>
      </c>
      <c r="J536" s="70"/>
      <c r="K536" s="70"/>
      <c r="L536" s="228"/>
      <c r="M536" s="228" t="str">
        <f>IF(ISERROR(VLOOKUP(L536,POA!$A$2:$C$25,3,0)),"",VLOOKUP(L536,POA!$A$2:$C$25,3,0))</f>
        <v/>
      </c>
      <c r="N536" s="73"/>
      <c r="O536" s="73" t="str">
        <f>IF(ISERROR(VLOOKUP(N536,POA!$A$2:$F$25,4,0)),"",VLOOKUP(N536,POA!$A$2:$F$25,4,0))</f>
        <v/>
      </c>
      <c r="P536" s="75" t="str">
        <f>IF(ISERROR(VLOOKUP(L536,POA!$A$2:$C$25,2,0)),"",VLOOKUP(L536,POA!$A$2:$C$25,2,0))</f>
        <v/>
      </c>
      <c r="Q536" s="82"/>
      <c r="R536" s="81" t="str">
        <f>IF(L536=0,"",IF(Q529&gt;=$R$9,"HABIL","NO HABIL"))</f>
        <v/>
      </c>
      <c r="S536" s="177"/>
      <c r="T536" s="81" t="str">
        <f t="shared" si="406"/>
        <v/>
      </c>
      <c r="U536" s="73" t="str">
        <f>IF(ISERROR(VLOOKUP(N536,POA!$A$2:$F$25,5,0)),"",VLOOKUP(N536,POA!$A$2:$F$25,5,0))</f>
        <v/>
      </c>
      <c r="V536" s="73"/>
      <c r="W536" s="81" t="str">
        <f t="shared" si="407"/>
        <v/>
      </c>
      <c r="X536" s="81"/>
      <c r="Y536" s="179">
        <f t="shared" si="410"/>
        <v>0</v>
      </c>
      <c r="Z536" s="146" t="str">
        <f t="shared" si="411"/>
        <v>MIPYME</v>
      </c>
      <c r="AA536" s="190"/>
      <c r="AB536" s="81" t="str">
        <f t="shared" si="408"/>
        <v/>
      </c>
      <c r="AC536" s="190"/>
      <c r="AD536" s="81" t="str">
        <f t="shared" si="409"/>
        <v/>
      </c>
      <c r="AE536" s="186"/>
    </row>
    <row r="537" spans="2:31" ht="18" customHeight="1" x14ac:dyDescent="0.15">
      <c r="B537" s="71" t="str">
        <f>IF(C537="","",B536+0.1)</f>
        <v/>
      </c>
      <c r="C537" s="136"/>
      <c r="D537" s="136"/>
      <c r="E537" s="70" t="str">
        <f>IF(ISERROR(VLOOKUP(C537,#REF!,2,0)),"",VLOOKUP(C537,#REF!,2,0))</f>
        <v/>
      </c>
      <c r="F537" s="70"/>
      <c r="G537" s="70" t="str">
        <f>IF(ISERROR(VLOOKUP(C537,#REF!,4,0)),"",VLOOKUP(C537,#REF!,4,0))</f>
        <v/>
      </c>
      <c r="H537" s="70"/>
      <c r="I537" s="70">
        <f>IF(ISERROR(F537-H537),"",F537-H537)</f>
        <v>0</v>
      </c>
      <c r="J537" s="70"/>
      <c r="K537" s="70"/>
      <c r="L537" s="228"/>
      <c r="M537" s="228" t="str">
        <f>IF(ISERROR(VLOOKUP(L537,POA!$A$2:$C$25,3,0)),"",VLOOKUP(L537,POA!$A$2:$C$25,3,0))</f>
        <v/>
      </c>
      <c r="N537" s="73"/>
      <c r="O537" s="73" t="str">
        <f>IF(ISERROR(VLOOKUP(N537,POA!$A$2:$F$25,4,0)),"",VLOOKUP(N537,POA!$A$2:$F$25,4,0))</f>
        <v/>
      </c>
      <c r="P537" s="75" t="str">
        <f>IF(ISERROR(VLOOKUP(L537,POA!$A$2:$C$25,2,0)),"",VLOOKUP(L537,POA!$A$2:$C$25,2,0))</f>
        <v/>
      </c>
      <c r="Q537" s="82"/>
      <c r="R537" s="81" t="str">
        <f>IF(L537=0,"",IF(Q529&gt;=$R$9,"HABIL","NO HABIL"))</f>
        <v/>
      </c>
      <c r="S537" s="177"/>
      <c r="T537" s="81" t="str">
        <f t="shared" si="406"/>
        <v/>
      </c>
      <c r="U537" s="73" t="str">
        <f>IF(ISERROR(VLOOKUP(N537,POA!$A$2:$F$25,5,0)),"",VLOOKUP(N537,POA!$A$2:$F$25,5,0))</f>
        <v/>
      </c>
      <c r="V537" s="73"/>
      <c r="W537" s="81" t="str">
        <f t="shared" si="407"/>
        <v/>
      </c>
      <c r="X537" s="81"/>
      <c r="Y537" s="179">
        <f t="shared" si="410"/>
        <v>0</v>
      </c>
      <c r="Z537" s="146" t="str">
        <f t="shared" si="411"/>
        <v>MIPYME</v>
      </c>
      <c r="AA537" s="190"/>
      <c r="AB537" s="81" t="str">
        <f t="shared" si="408"/>
        <v/>
      </c>
      <c r="AC537" s="190"/>
      <c r="AD537" s="81" t="str">
        <f t="shared" si="409"/>
        <v/>
      </c>
      <c r="AE537" s="183"/>
    </row>
    <row r="538" spans="2:31" ht="18" customHeight="1" x14ac:dyDescent="0.15">
      <c r="B538" s="71" t="str">
        <f>IF(C538="","",B537+0.1)</f>
        <v/>
      </c>
      <c r="C538" s="136"/>
      <c r="D538" s="136"/>
      <c r="E538" s="70" t="str">
        <f>IF(ISERROR(VLOOKUP(C538,#REF!,2,0)),"",VLOOKUP(C538,#REF!,2,0))</f>
        <v/>
      </c>
      <c r="F538" s="70"/>
      <c r="G538" s="70" t="str">
        <f>IF(ISERROR(VLOOKUP(C538,#REF!,4,0)),"",VLOOKUP(C538,#REF!,4,0))</f>
        <v/>
      </c>
      <c r="H538" s="70"/>
      <c r="I538" s="70">
        <f>IF(ISERROR(F538-H538),"",F538-H538)</f>
        <v>0</v>
      </c>
      <c r="J538" s="70"/>
      <c r="K538" s="70"/>
      <c r="L538" s="228"/>
      <c r="M538" s="228" t="str">
        <f>IF(ISERROR(VLOOKUP(L538,POA!$A$2:$C$25,3,0)),"",VLOOKUP(L538,POA!$A$2:$C$25,3,0))</f>
        <v/>
      </c>
      <c r="N538" s="73"/>
      <c r="O538" s="73" t="str">
        <f>IF(ISERROR(VLOOKUP(N538,POA!$A$2:$F$25,4,0)),"",VLOOKUP(N538,POA!$A$2:$F$25,4,0))</f>
        <v/>
      </c>
      <c r="P538" s="75" t="str">
        <f>IF(ISERROR(VLOOKUP(L538,POA!$A$2:$C$25,2,0)),"",VLOOKUP(L538,POA!$A$2:$C$25,2,0))</f>
        <v/>
      </c>
      <c r="Q538" s="82"/>
      <c r="R538" s="81" t="str">
        <f>IF(L538=0,"",IF(Q529&gt;=$R$9,"HABIL","NO HABIL"))</f>
        <v/>
      </c>
      <c r="S538" s="177"/>
      <c r="T538" s="81" t="str">
        <f t="shared" si="406"/>
        <v/>
      </c>
      <c r="U538" s="73" t="str">
        <f>IF(ISERROR(VLOOKUP(N538,POA!$A$2:$F$25,5,0)),"",VLOOKUP(N538,POA!$A$2:$F$25,5,0))</f>
        <v/>
      </c>
      <c r="V538" s="73"/>
      <c r="W538" s="81" t="str">
        <f t="shared" si="407"/>
        <v/>
      </c>
      <c r="X538" s="81"/>
      <c r="Y538" s="179">
        <f t="shared" si="410"/>
        <v>0</v>
      </c>
      <c r="Z538" s="146" t="str">
        <f t="shared" si="411"/>
        <v>MIPYME</v>
      </c>
      <c r="AA538" s="190"/>
      <c r="AB538" s="81" t="str">
        <f t="shared" si="408"/>
        <v/>
      </c>
      <c r="AC538" s="190"/>
      <c r="AD538" s="81" t="str">
        <f t="shared" si="409"/>
        <v/>
      </c>
      <c r="AE538" s="183"/>
    </row>
    <row r="539" spans="2:31" ht="18" customHeight="1" thickBot="1" x14ac:dyDescent="0.2">
      <c r="B539" s="111" t="str">
        <f>IF(C539="","",B538+0.1)</f>
        <v/>
      </c>
      <c r="C539" s="137"/>
      <c r="D539" s="137"/>
      <c r="E539" s="74" t="str">
        <f>IF(ISERROR(VLOOKUP(C539,#REF!,2,0)),"",VLOOKUP(C539,#REF!,2,0))</f>
        <v/>
      </c>
      <c r="F539" s="74"/>
      <c r="G539" s="74" t="str">
        <f>IF(ISERROR(VLOOKUP(C539,#REF!,4,0)),"",VLOOKUP(C539,#REF!,4,0))</f>
        <v/>
      </c>
      <c r="H539" s="74"/>
      <c r="I539" s="74">
        <f>IF(ISERROR(F539-H539),"",F539-H539)</f>
        <v>0</v>
      </c>
      <c r="J539" s="74"/>
      <c r="K539" s="74"/>
      <c r="L539" s="229"/>
      <c r="M539" s="229" t="str">
        <f>IF(ISERROR(VLOOKUP(L539,POA!$A$2:$C$25,3,0)),"",VLOOKUP(L539,POA!$A$2:$C$25,3,0))</f>
        <v/>
      </c>
      <c r="N539" s="88"/>
      <c r="O539" s="88" t="str">
        <f>IF(ISERROR(VLOOKUP(N539,POA!$A$2:$F$25,4,0)),"",VLOOKUP(N539,POA!$A$2:$F$25,4,0))</f>
        <v/>
      </c>
      <c r="P539" s="80" t="str">
        <f>IF(ISERROR(VLOOKUP(L539,POA!$A$2:$C$25,2,0)),"",VLOOKUP(L539,POA!$A$2:$C$25,2,0))</f>
        <v/>
      </c>
      <c r="Q539" s="90"/>
      <c r="R539" s="89" t="str">
        <f>IF(L539=0,"",IF(Q529&gt;=$R$9,"HABIL","NO HABIL"))</f>
        <v/>
      </c>
      <c r="S539" s="178"/>
      <c r="T539" s="89" t="str">
        <f t="shared" si="406"/>
        <v/>
      </c>
      <c r="U539" s="88" t="str">
        <f>IF(ISERROR(VLOOKUP(N539,POA!$A$2:$F$25,5,0)),"",VLOOKUP(N539,POA!$A$2:$F$25,5,0))</f>
        <v/>
      </c>
      <c r="V539" s="88"/>
      <c r="W539" s="89" t="str">
        <f t="shared" si="407"/>
        <v/>
      </c>
      <c r="X539" s="89"/>
      <c r="Y539" s="181">
        <f>IF(ISERROR(F539/$Z$9),"",F539/$Z$9)</f>
        <v>0</v>
      </c>
      <c r="Z539" s="147" t="str">
        <f t="shared" si="411"/>
        <v>MIPYME</v>
      </c>
      <c r="AA539" s="191"/>
      <c r="AB539" s="89" t="str">
        <f t="shared" si="408"/>
        <v/>
      </c>
      <c r="AC539" s="191"/>
      <c r="AD539" s="89" t="str">
        <f t="shared" si="409"/>
        <v/>
      </c>
      <c r="AE539" s="184"/>
    </row>
    <row r="540" spans="2:31" ht="18" customHeight="1" x14ac:dyDescent="0.15">
      <c r="B540" s="83">
        <v>49</v>
      </c>
      <c r="C540" s="84"/>
      <c r="D540" s="135" t="str">
        <f>IF(SUM(D541:D550)=0,"",SUM(D541:D550))</f>
        <v/>
      </c>
      <c r="E540" s="85">
        <f>SUM(E541:E550)</f>
        <v>0</v>
      </c>
      <c r="F540" s="85">
        <f>SUM(F541:F550)</f>
        <v>0</v>
      </c>
      <c r="G540" s="85">
        <f>SUM(G541:G550)</f>
        <v>0</v>
      </c>
      <c r="H540" s="85">
        <f>SUM(H541:H550)</f>
        <v>0</v>
      </c>
      <c r="I540" s="85">
        <f>+F540-H540</f>
        <v>0</v>
      </c>
      <c r="J540" s="85">
        <f>SUM(J541:J550)</f>
        <v>0</v>
      </c>
      <c r="K540" s="85">
        <f>SUM(K541:K550)</f>
        <v>0</v>
      </c>
      <c r="L540" s="78">
        <v>1</v>
      </c>
      <c r="M540" s="78">
        <f>IF(ISERROR(VLOOKUP(L540,POA!$A$2:$C$25,3,0)),"",VLOOKUP(L540,POA!$A$2:$C$25,3,0))</f>
        <v>3</v>
      </c>
      <c r="N540" s="138" t="s">
        <v>229</v>
      </c>
      <c r="O540" s="78">
        <f>+SUM(O541:O550)</f>
        <v>0</v>
      </c>
      <c r="P540" s="79">
        <f>IF(ISERROR(VLOOKUP(L540,POA!$A$2:$C$25,2,0)),"",VLOOKUP(L540,POA!$A$2:$C$25,2,0))</f>
        <v>4167150295</v>
      </c>
      <c r="Q540" s="85" t="e">
        <f>SUM(E540/G540)</f>
        <v>#DIV/0!</v>
      </c>
      <c r="R540" s="86" t="e">
        <f>IF(Q540=0,"",IF(Q540&gt;=$R$9,"HABIL","NO HABIL"))</f>
        <v>#DIV/0!</v>
      </c>
      <c r="S540" s="176" t="e">
        <f>SUM(H540/F540)</f>
        <v>#DIV/0!</v>
      </c>
      <c r="T540" s="86" t="e">
        <f>IF(S540=0,"",IF(S540&lt;=$T$9,"HABIL","NO HABIL"))</f>
        <v>#DIV/0!</v>
      </c>
      <c r="U540" s="78">
        <f>+SUM(U541:U550)</f>
        <v>0</v>
      </c>
      <c r="V540" s="87" t="e">
        <f>SUM(J540/K540)</f>
        <v>#DIV/0!</v>
      </c>
      <c r="W540" s="86" t="e">
        <f>IF(V540=0,"",IF(V540&gt;=$W$9,"HABIL","NO HABIL"))</f>
        <v>#DIV/0!</v>
      </c>
      <c r="X540" s="86" t="e">
        <f>IF(R540=0,"",IF(R540="NO HABIL","NO HABIL",IF(T540="NO HABIL","NO HABIL",IF(W540="NO HABIL","NO HABIL",IF(W540="NO HABIL","NO HABIL","HABIL")))))</f>
        <v>#DIV/0!</v>
      </c>
      <c r="Y540" s="180"/>
      <c r="Z540" s="145"/>
      <c r="AA540" s="176" t="e">
        <f>SUM(J540/I540)</f>
        <v>#DIV/0!</v>
      </c>
      <c r="AB540" s="86" t="e">
        <f>IF(AA540=0,"",IF(AA540&gt;=$AB$9,"HABIL","NO HABIL"))</f>
        <v>#DIV/0!</v>
      </c>
      <c r="AC540" s="176" t="e">
        <f>SUM(J540/F540)</f>
        <v>#DIV/0!</v>
      </c>
      <c r="AD540" s="86" t="e">
        <f>IF(AC540=0,"",IF(AC540&gt;=$AD$9,"HABIL","NO HABIL"))</f>
        <v>#DIV/0!</v>
      </c>
      <c r="AE540" s="182" t="e">
        <f>IF(AB540=0,"",IF(AB540="NO HABIL","NO HABIL",IF(AD540="NO HABIL","NO HABIL",IF(AD540="NO HABIL","NO HABIL","HABIL"))))</f>
        <v>#DIV/0!</v>
      </c>
    </row>
    <row r="541" spans="2:31" ht="18" customHeight="1" x14ac:dyDescent="0.15">
      <c r="B541" s="71" t="str">
        <f t="shared" ref="B541:B546" si="412">IF(C541="","",B540+0.1)</f>
        <v/>
      </c>
      <c r="C541" s="72"/>
      <c r="D541" s="136"/>
      <c r="E541" s="70"/>
      <c r="F541" s="70"/>
      <c r="G541" s="70"/>
      <c r="H541" s="70"/>
      <c r="I541" s="70">
        <f t="shared" ref="I541:I546" si="413">IF(ISERROR(F541-H541),"",F541-H541)</f>
        <v>0</v>
      </c>
      <c r="J541" s="70"/>
      <c r="K541" s="70"/>
      <c r="L541" s="230"/>
      <c r="M541" s="230" t="str">
        <f>IF(ISERROR(VLOOKUP(L541,POA!$A$2:$C$25,3,0)),"",VLOOKUP(L541,POA!$A$2:$C$25,3,0))</f>
        <v/>
      </c>
      <c r="N541" s="73" t="s">
        <v>229</v>
      </c>
      <c r="O541" s="73" t="str">
        <f>IF(ISERROR(VLOOKUP(N541,POA!$A$2:$F$25,4,0)),"",VLOOKUP(N541,POA!$A$2:$F$25,4,0))</f>
        <v/>
      </c>
      <c r="P541" s="75" t="str">
        <f>IF(ISERROR(VLOOKUP(L541,POA!$A$2:$C$25,2,0)),"",VLOOKUP(L541,POA!$A$2:$C$25,2,0))</f>
        <v/>
      </c>
      <c r="Q541" s="82"/>
      <c r="R541" s="81" t="str">
        <f>IF(Q541=0,"",IF(Q540&gt;=$R$9,"HABIL","NO HABIL"))</f>
        <v/>
      </c>
      <c r="S541" s="177"/>
      <c r="T541" s="81" t="str">
        <f t="shared" ref="T541:T550" si="414">IF(S541=0,"",IF(S541&lt;=$T$9,"HABIL","NO HABIL"))</f>
        <v/>
      </c>
      <c r="U541" s="73" t="str">
        <f>IF(ISERROR(VLOOKUP(N541,POA!$A$2:$F$25,5,0)),"",VLOOKUP(N541,POA!$A$2:$F$25,5,0))</f>
        <v/>
      </c>
      <c r="V541" s="73"/>
      <c r="W541" s="81" t="str">
        <f t="shared" ref="W541:W550" si="415">IF(V541=0,"",IF(V541&gt;=$W$9,"HABIL","NO HABIL"))</f>
        <v/>
      </c>
      <c r="X541" s="81"/>
      <c r="Y541" s="179">
        <f>IF(ISERROR(F541/$Z$9),"",F541/$Z$9)</f>
        <v>0</v>
      </c>
      <c r="Z541" s="146" t="str">
        <f>+IF(Y541&lt;$Z$10,"MIPYME","NO CUMPLE")</f>
        <v>MIPYME</v>
      </c>
      <c r="AA541" s="190"/>
      <c r="AB541" s="81" t="str">
        <f t="shared" ref="AB541:AB550" si="416">IF(AA541=0,"",IF(AA541&gt;=$AB$9,"HABIL","NO HABIL"))</f>
        <v/>
      </c>
      <c r="AC541" s="190"/>
      <c r="AD541" s="81" t="str">
        <f t="shared" ref="AD541:AD550" si="417">IF(AC541=0,"",IF(AC541&gt;=$AD$9,"HABIL","NO HABIL"))</f>
        <v/>
      </c>
      <c r="AE541" s="185"/>
    </row>
    <row r="542" spans="2:31" ht="18" customHeight="1" x14ac:dyDescent="0.15">
      <c r="B542" s="71" t="str">
        <f t="shared" si="412"/>
        <v/>
      </c>
      <c r="C542" s="136"/>
      <c r="D542" s="136"/>
      <c r="E542" s="70"/>
      <c r="F542" s="70"/>
      <c r="G542" s="70"/>
      <c r="H542" s="70"/>
      <c r="I542" s="70">
        <f t="shared" si="413"/>
        <v>0</v>
      </c>
      <c r="J542" s="70"/>
      <c r="K542" s="70"/>
      <c r="L542" s="228"/>
      <c r="M542" s="228" t="str">
        <f>IF(ISERROR(VLOOKUP(L542,POA!$A$2:$C$25,3,0)),"",VLOOKUP(L542,POA!$A$2:$C$25,3,0))</f>
        <v/>
      </c>
      <c r="N542" s="73" t="s">
        <v>229</v>
      </c>
      <c r="O542" s="73" t="str">
        <f>IF(ISERROR(VLOOKUP(N542,POA!$A$2:$F$25,4,0)),"",VLOOKUP(N542,POA!$A$2:$F$25,4,0))</f>
        <v/>
      </c>
      <c r="P542" s="75" t="str">
        <f>IF(ISERROR(VLOOKUP(L542,POA!$A$2:$C$25,2,0)),"",VLOOKUP(L542,POA!$A$2:$C$25,2,0))</f>
        <v/>
      </c>
      <c r="Q542" s="82"/>
      <c r="R542" s="81" t="str">
        <f>IF(Q542=0,"",IF(Q540&gt;=$R$9,"HABIL","NO HABIL"))</f>
        <v/>
      </c>
      <c r="S542" s="177"/>
      <c r="T542" s="81" t="str">
        <f t="shared" si="414"/>
        <v/>
      </c>
      <c r="U542" s="73" t="str">
        <f>IF(ISERROR(VLOOKUP(N542,POA!$A$2:$F$25,5,0)),"",VLOOKUP(N542,POA!$A$2:$F$25,5,0))</f>
        <v/>
      </c>
      <c r="V542" s="73"/>
      <c r="W542" s="81" t="str">
        <f t="shared" si="415"/>
        <v/>
      </c>
      <c r="X542" s="81"/>
      <c r="Y542" s="179">
        <f t="shared" ref="Y542:Y549" si="418">IF(ISERROR(F542/$Z$9),"",F542/$Z$9)</f>
        <v>0</v>
      </c>
      <c r="Z542" s="146" t="str">
        <f t="shared" ref="Z542:Z550" si="419">+IF(Y542&lt;$Z$10,"MIPYME","NO CUMPLE")</f>
        <v>MIPYME</v>
      </c>
      <c r="AA542" s="190"/>
      <c r="AB542" s="81" t="str">
        <f t="shared" si="416"/>
        <v/>
      </c>
      <c r="AC542" s="190"/>
      <c r="AD542" s="81" t="str">
        <f t="shared" si="417"/>
        <v/>
      </c>
      <c r="AE542" s="186"/>
    </row>
    <row r="543" spans="2:31" ht="18" customHeight="1" x14ac:dyDescent="0.15">
      <c r="B543" s="71" t="str">
        <f t="shared" si="412"/>
        <v/>
      </c>
      <c r="C543" s="136"/>
      <c r="D543" s="136"/>
      <c r="E543" s="70"/>
      <c r="F543" s="70"/>
      <c r="G543" s="70"/>
      <c r="H543" s="70"/>
      <c r="I543" s="70">
        <f t="shared" si="413"/>
        <v>0</v>
      </c>
      <c r="J543" s="70"/>
      <c r="K543" s="70"/>
      <c r="L543" s="228"/>
      <c r="M543" s="228" t="str">
        <f>IF(ISERROR(VLOOKUP(L543,POA!$A$2:$C$25,3,0)),"",VLOOKUP(L543,POA!$A$2:$C$25,3,0))</f>
        <v/>
      </c>
      <c r="N543" s="73"/>
      <c r="O543" s="73" t="str">
        <f>IF(ISERROR(VLOOKUP(N543,POA!$A$2:$F$25,4,0)),"",VLOOKUP(N543,POA!$A$2:$F$25,4,0))</f>
        <v/>
      </c>
      <c r="P543" s="75" t="str">
        <f>IF(ISERROR(VLOOKUP(L543,POA!$A$2:$C$25,2,0)),"",VLOOKUP(L543,POA!$A$2:$C$25,2,0))</f>
        <v/>
      </c>
      <c r="Q543" s="82"/>
      <c r="R543" s="81" t="str">
        <f>IF(Q543=0,"",IF(Q540&gt;=$R$9,"HABIL","NO HABIL"))</f>
        <v/>
      </c>
      <c r="S543" s="177"/>
      <c r="T543" s="81" t="str">
        <f t="shared" si="414"/>
        <v/>
      </c>
      <c r="U543" s="73" t="str">
        <f>IF(ISERROR(VLOOKUP(N543,POA!$A$2:$F$25,5,0)),"",VLOOKUP(N543,POA!$A$2:$F$25,5,0))</f>
        <v/>
      </c>
      <c r="V543" s="73"/>
      <c r="W543" s="81" t="str">
        <f t="shared" si="415"/>
        <v/>
      </c>
      <c r="X543" s="81"/>
      <c r="Y543" s="179">
        <f t="shared" si="418"/>
        <v>0</v>
      </c>
      <c r="Z543" s="146" t="str">
        <f t="shared" si="419"/>
        <v>MIPYME</v>
      </c>
      <c r="AA543" s="190"/>
      <c r="AB543" s="81" t="str">
        <f t="shared" si="416"/>
        <v/>
      </c>
      <c r="AC543" s="190"/>
      <c r="AD543" s="81" t="str">
        <f t="shared" si="417"/>
        <v/>
      </c>
      <c r="AE543" s="186"/>
    </row>
    <row r="544" spans="2:31" ht="18" customHeight="1" x14ac:dyDescent="0.15">
      <c r="B544" s="71" t="str">
        <f t="shared" si="412"/>
        <v/>
      </c>
      <c r="C544" s="136"/>
      <c r="D544" s="136"/>
      <c r="E544" s="70" t="str">
        <f>IF(ISERROR(VLOOKUP(C544,#REF!,2,0)),"",VLOOKUP(C544,#REF!,2,0))</f>
        <v/>
      </c>
      <c r="F544" s="70"/>
      <c r="G544" s="70" t="str">
        <f>IF(ISERROR(VLOOKUP(C544,#REF!,4,0)),"",VLOOKUP(C544,#REF!,4,0))</f>
        <v/>
      </c>
      <c r="H544" s="70"/>
      <c r="I544" s="70">
        <f t="shared" si="413"/>
        <v>0</v>
      </c>
      <c r="J544" s="70"/>
      <c r="K544" s="70"/>
      <c r="L544" s="228"/>
      <c r="M544" s="228" t="str">
        <f>IF(ISERROR(VLOOKUP(L544,POA!$A$2:$C$25,3,0)),"",VLOOKUP(L544,POA!$A$2:$C$25,3,0))</f>
        <v/>
      </c>
      <c r="N544" s="73"/>
      <c r="O544" s="73" t="str">
        <f>IF(ISERROR(VLOOKUP(N544,POA!$A$2:$F$25,4,0)),"",VLOOKUP(N544,POA!$A$2:$F$25,4,0))</f>
        <v/>
      </c>
      <c r="P544" s="75" t="str">
        <f>IF(ISERROR(VLOOKUP(L544,POA!$A$2:$C$25,2,0)),"",VLOOKUP(L544,POA!$A$2:$C$25,2,0))</f>
        <v/>
      </c>
      <c r="Q544" s="82"/>
      <c r="R544" s="81" t="str">
        <f>IF(L544=0,"",IF(Q540&gt;=$R$9,"HABIL","NO HABIL"))</f>
        <v/>
      </c>
      <c r="S544" s="177"/>
      <c r="T544" s="81" t="str">
        <f t="shared" si="414"/>
        <v/>
      </c>
      <c r="U544" s="73" t="str">
        <f>IF(ISERROR(VLOOKUP(N544,POA!$A$2:$F$25,5,0)),"",VLOOKUP(N544,POA!$A$2:$F$25,5,0))</f>
        <v/>
      </c>
      <c r="V544" s="73"/>
      <c r="W544" s="81" t="str">
        <f t="shared" si="415"/>
        <v/>
      </c>
      <c r="X544" s="81"/>
      <c r="Y544" s="179">
        <f t="shared" si="418"/>
        <v>0</v>
      </c>
      <c r="Z544" s="146" t="str">
        <f t="shared" si="419"/>
        <v>MIPYME</v>
      </c>
      <c r="AA544" s="190"/>
      <c r="AB544" s="81" t="str">
        <f t="shared" si="416"/>
        <v/>
      </c>
      <c r="AC544" s="190"/>
      <c r="AD544" s="81" t="str">
        <f t="shared" si="417"/>
        <v/>
      </c>
      <c r="AE544" s="186"/>
    </row>
    <row r="545" spans="2:31" ht="18" customHeight="1" x14ac:dyDescent="0.15">
      <c r="B545" s="71" t="str">
        <f t="shared" si="412"/>
        <v/>
      </c>
      <c r="C545" s="136"/>
      <c r="D545" s="136"/>
      <c r="E545" s="70" t="str">
        <f>IF(ISERROR(VLOOKUP(C545,#REF!,2,0)),"",VLOOKUP(C545,#REF!,2,0))</f>
        <v/>
      </c>
      <c r="F545" s="70"/>
      <c r="G545" s="70" t="str">
        <f>IF(ISERROR(VLOOKUP(C545,#REF!,4,0)),"",VLOOKUP(C545,#REF!,4,0))</f>
        <v/>
      </c>
      <c r="H545" s="70"/>
      <c r="I545" s="70">
        <f t="shared" si="413"/>
        <v>0</v>
      </c>
      <c r="J545" s="70"/>
      <c r="K545" s="70"/>
      <c r="L545" s="228"/>
      <c r="M545" s="228" t="str">
        <f>IF(ISERROR(VLOOKUP(L545,POA!$A$2:$C$25,3,0)),"",VLOOKUP(L545,POA!$A$2:$C$25,3,0))</f>
        <v/>
      </c>
      <c r="N545" s="73"/>
      <c r="O545" s="73" t="str">
        <f>IF(ISERROR(VLOOKUP(N545,POA!$A$2:$F$25,4,0)),"",VLOOKUP(N545,POA!$A$2:$F$25,4,0))</f>
        <v/>
      </c>
      <c r="P545" s="75" t="str">
        <f>IF(ISERROR(VLOOKUP(L545,POA!$A$2:$C$25,2,0)),"",VLOOKUP(L545,POA!$A$2:$C$25,2,0))</f>
        <v/>
      </c>
      <c r="Q545" s="82"/>
      <c r="R545" s="81" t="str">
        <f>IF(L545=0,"",IF(Q540&gt;=$R$9,"HABIL","NO HABIL"))</f>
        <v/>
      </c>
      <c r="S545" s="177"/>
      <c r="T545" s="81" t="str">
        <f t="shared" si="414"/>
        <v/>
      </c>
      <c r="U545" s="73" t="str">
        <f>IF(ISERROR(VLOOKUP(N545,POA!$A$2:$F$25,5,0)),"",VLOOKUP(N545,POA!$A$2:$F$25,5,0))</f>
        <v/>
      </c>
      <c r="V545" s="73"/>
      <c r="W545" s="81" t="str">
        <f t="shared" si="415"/>
        <v/>
      </c>
      <c r="X545" s="81"/>
      <c r="Y545" s="179">
        <f t="shared" si="418"/>
        <v>0</v>
      </c>
      <c r="Z545" s="146" t="str">
        <f t="shared" si="419"/>
        <v>MIPYME</v>
      </c>
      <c r="AA545" s="190"/>
      <c r="AB545" s="81" t="str">
        <f t="shared" si="416"/>
        <v/>
      </c>
      <c r="AC545" s="190"/>
      <c r="AD545" s="81" t="str">
        <f t="shared" si="417"/>
        <v/>
      </c>
      <c r="AE545" s="183"/>
    </row>
    <row r="546" spans="2:31" ht="18" customHeight="1" x14ac:dyDescent="0.15">
      <c r="B546" s="71" t="str">
        <f t="shared" si="412"/>
        <v/>
      </c>
      <c r="C546" s="136"/>
      <c r="D546" s="136"/>
      <c r="E546" s="70" t="str">
        <f>IF(ISERROR(VLOOKUP(C546,#REF!,2,0)),"",VLOOKUP(C546,#REF!,2,0))</f>
        <v/>
      </c>
      <c r="F546" s="70"/>
      <c r="G546" s="70" t="str">
        <f>IF(ISERROR(VLOOKUP(C546,#REF!,4,0)),"",VLOOKUP(C546,#REF!,4,0))</f>
        <v/>
      </c>
      <c r="H546" s="70"/>
      <c r="I546" s="70">
        <f t="shared" si="413"/>
        <v>0</v>
      </c>
      <c r="J546" s="70"/>
      <c r="K546" s="70"/>
      <c r="L546" s="228"/>
      <c r="M546" s="228" t="str">
        <f>IF(ISERROR(VLOOKUP(L546,POA!$A$2:$C$25,3,0)),"",VLOOKUP(L546,POA!$A$2:$C$25,3,0))</f>
        <v/>
      </c>
      <c r="N546" s="73"/>
      <c r="O546" s="73" t="str">
        <f>IF(ISERROR(VLOOKUP(N546,POA!$A$2:$F$25,4,0)),"",VLOOKUP(N546,POA!$A$2:$F$25,4,0))</f>
        <v/>
      </c>
      <c r="P546" s="75" t="str">
        <f>IF(ISERROR(VLOOKUP(L546,POA!$A$2:$C$25,2,0)),"",VLOOKUP(L546,POA!$A$2:$C$25,2,0))</f>
        <v/>
      </c>
      <c r="Q546" s="82"/>
      <c r="R546" s="81" t="str">
        <f>IF(L546=0,"",IF(Q540&gt;=$R$9,"HABIL","NO HABIL"))</f>
        <v/>
      </c>
      <c r="S546" s="177"/>
      <c r="T546" s="81" t="str">
        <f t="shared" si="414"/>
        <v/>
      </c>
      <c r="U546" s="73" t="str">
        <f>IF(ISERROR(VLOOKUP(N546,POA!$A$2:$F$25,5,0)),"",VLOOKUP(N546,POA!$A$2:$F$25,5,0))</f>
        <v/>
      </c>
      <c r="V546" s="73"/>
      <c r="W546" s="81" t="str">
        <f t="shared" si="415"/>
        <v/>
      </c>
      <c r="X546" s="81"/>
      <c r="Y546" s="179">
        <f t="shared" si="418"/>
        <v>0</v>
      </c>
      <c r="Z546" s="146" t="str">
        <f t="shared" si="419"/>
        <v>MIPYME</v>
      </c>
      <c r="AA546" s="190"/>
      <c r="AB546" s="81" t="str">
        <f t="shared" si="416"/>
        <v/>
      </c>
      <c r="AC546" s="190"/>
      <c r="AD546" s="81" t="str">
        <f t="shared" si="417"/>
        <v/>
      </c>
      <c r="AE546" s="186"/>
    </row>
    <row r="547" spans="2:31" ht="18" customHeight="1" x14ac:dyDescent="0.15">
      <c r="B547" s="71" t="str">
        <f>IF(C547="","",B546+0.1)</f>
        <v/>
      </c>
      <c r="C547" s="136"/>
      <c r="D547" s="136"/>
      <c r="E547" s="70" t="str">
        <f>IF(ISERROR(VLOOKUP(C547,#REF!,2,0)),"",VLOOKUP(C547,#REF!,2,0))</f>
        <v/>
      </c>
      <c r="F547" s="70"/>
      <c r="G547" s="70" t="str">
        <f>IF(ISERROR(VLOOKUP(C547,#REF!,4,0)),"",VLOOKUP(C547,#REF!,4,0))</f>
        <v/>
      </c>
      <c r="H547" s="70"/>
      <c r="I547" s="70">
        <f>IF(ISERROR(F547-H547),"",F547-H547)</f>
        <v>0</v>
      </c>
      <c r="J547" s="70"/>
      <c r="K547" s="70"/>
      <c r="L547" s="228"/>
      <c r="M547" s="228" t="str">
        <f>IF(ISERROR(VLOOKUP(L547,POA!$A$2:$C$25,3,0)),"",VLOOKUP(L547,POA!$A$2:$C$25,3,0))</f>
        <v/>
      </c>
      <c r="N547" s="73"/>
      <c r="O547" s="73" t="str">
        <f>IF(ISERROR(VLOOKUP(N547,POA!$A$2:$F$25,4,0)),"",VLOOKUP(N547,POA!$A$2:$F$25,4,0))</f>
        <v/>
      </c>
      <c r="P547" s="75" t="str">
        <f>IF(ISERROR(VLOOKUP(L547,POA!$A$2:$C$25,2,0)),"",VLOOKUP(L547,POA!$A$2:$C$25,2,0))</f>
        <v/>
      </c>
      <c r="Q547" s="82"/>
      <c r="R547" s="81" t="str">
        <f>IF(L547=0,"",IF(Q540&gt;=$R$9,"HABIL","NO HABIL"))</f>
        <v/>
      </c>
      <c r="S547" s="177"/>
      <c r="T547" s="81" t="str">
        <f t="shared" si="414"/>
        <v/>
      </c>
      <c r="U547" s="73" t="str">
        <f>IF(ISERROR(VLOOKUP(N547,POA!$A$2:$F$25,5,0)),"",VLOOKUP(N547,POA!$A$2:$F$25,5,0))</f>
        <v/>
      </c>
      <c r="V547" s="73"/>
      <c r="W547" s="81" t="str">
        <f t="shared" si="415"/>
        <v/>
      </c>
      <c r="X547" s="81"/>
      <c r="Y547" s="179">
        <f t="shared" si="418"/>
        <v>0</v>
      </c>
      <c r="Z547" s="146" t="str">
        <f t="shared" si="419"/>
        <v>MIPYME</v>
      </c>
      <c r="AA547" s="190"/>
      <c r="AB547" s="81" t="str">
        <f t="shared" si="416"/>
        <v/>
      </c>
      <c r="AC547" s="190"/>
      <c r="AD547" s="81" t="str">
        <f t="shared" si="417"/>
        <v/>
      </c>
      <c r="AE547" s="186"/>
    </row>
    <row r="548" spans="2:31" ht="18" customHeight="1" x14ac:dyDescent="0.15">
      <c r="B548" s="71" t="str">
        <f>IF(C548="","",B547+0.1)</f>
        <v/>
      </c>
      <c r="C548" s="136"/>
      <c r="D548" s="136"/>
      <c r="E548" s="70" t="str">
        <f>IF(ISERROR(VLOOKUP(C548,#REF!,2,0)),"",VLOOKUP(C548,#REF!,2,0))</f>
        <v/>
      </c>
      <c r="F548" s="70"/>
      <c r="G548" s="70" t="str">
        <f>IF(ISERROR(VLOOKUP(C548,#REF!,4,0)),"",VLOOKUP(C548,#REF!,4,0))</f>
        <v/>
      </c>
      <c r="H548" s="70"/>
      <c r="I548" s="70">
        <f>IF(ISERROR(F548-H548),"",F548-H548)</f>
        <v>0</v>
      </c>
      <c r="J548" s="70"/>
      <c r="K548" s="70"/>
      <c r="L548" s="228"/>
      <c r="M548" s="228" t="str">
        <f>IF(ISERROR(VLOOKUP(L548,POA!$A$2:$C$25,3,0)),"",VLOOKUP(L548,POA!$A$2:$C$25,3,0))</f>
        <v/>
      </c>
      <c r="N548" s="73"/>
      <c r="O548" s="73" t="str">
        <f>IF(ISERROR(VLOOKUP(N548,POA!$A$2:$F$25,4,0)),"",VLOOKUP(N548,POA!$A$2:$F$25,4,0))</f>
        <v/>
      </c>
      <c r="P548" s="75" t="str">
        <f>IF(ISERROR(VLOOKUP(L548,POA!$A$2:$C$25,2,0)),"",VLOOKUP(L548,POA!$A$2:$C$25,2,0))</f>
        <v/>
      </c>
      <c r="Q548" s="82"/>
      <c r="R548" s="81" t="str">
        <f>IF(L548=0,"",IF(Q540&gt;=$R$9,"HABIL","NO HABIL"))</f>
        <v/>
      </c>
      <c r="S548" s="177"/>
      <c r="T548" s="81" t="str">
        <f t="shared" si="414"/>
        <v/>
      </c>
      <c r="U548" s="73" t="str">
        <f>IF(ISERROR(VLOOKUP(N548,POA!$A$2:$F$25,5,0)),"",VLOOKUP(N548,POA!$A$2:$F$25,5,0))</f>
        <v/>
      </c>
      <c r="V548" s="73"/>
      <c r="W548" s="81" t="str">
        <f t="shared" si="415"/>
        <v/>
      </c>
      <c r="X548" s="81"/>
      <c r="Y548" s="179">
        <f t="shared" si="418"/>
        <v>0</v>
      </c>
      <c r="Z548" s="146" t="str">
        <f t="shared" si="419"/>
        <v>MIPYME</v>
      </c>
      <c r="AA548" s="190"/>
      <c r="AB548" s="81" t="str">
        <f t="shared" si="416"/>
        <v/>
      </c>
      <c r="AC548" s="190"/>
      <c r="AD548" s="81" t="str">
        <f t="shared" si="417"/>
        <v/>
      </c>
      <c r="AE548" s="183"/>
    </row>
    <row r="549" spans="2:31" ht="18" customHeight="1" x14ac:dyDescent="0.15">
      <c r="B549" s="71" t="str">
        <f>IF(C549="","",B548+0.1)</f>
        <v/>
      </c>
      <c r="C549" s="136"/>
      <c r="D549" s="136"/>
      <c r="E549" s="70" t="str">
        <f>IF(ISERROR(VLOOKUP(C549,#REF!,2,0)),"",VLOOKUP(C549,#REF!,2,0))</f>
        <v/>
      </c>
      <c r="F549" s="70"/>
      <c r="G549" s="70" t="str">
        <f>IF(ISERROR(VLOOKUP(C549,#REF!,4,0)),"",VLOOKUP(C549,#REF!,4,0))</f>
        <v/>
      </c>
      <c r="H549" s="70"/>
      <c r="I549" s="70">
        <f>IF(ISERROR(F549-H549),"",F549-H549)</f>
        <v>0</v>
      </c>
      <c r="J549" s="70"/>
      <c r="K549" s="70"/>
      <c r="L549" s="228"/>
      <c r="M549" s="228" t="str">
        <f>IF(ISERROR(VLOOKUP(L549,POA!$A$2:$C$25,3,0)),"",VLOOKUP(L549,POA!$A$2:$C$25,3,0))</f>
        <v/>
      </c>
      <c r="N549" s="73"/>
      <c r="O549" s="73" t="str">
        <f>IF(ISERROR(VLOOKUP(N549,POA!$A$2:$F$25,4,0)),"",VLOOKUP(N549,POA!$A$2:$F$25,4,0))</f>
        <v/>
      </c>
      <c r="P549" s="75" t="str">
        <f>IF(ISERROR(VLOOKUP(L549,POA!$A$2:$C$25,2,0)),"",VLOOKUP(L549,POA!$A$2:$C$25,2,0))</f>
        <v/>
      </c>
      <c r="Q549" s="82"/>
      <c r="R549" s="81" t="str">
        <f>IF(L549=0,"",IF(Q540&gt;=$R$9,"HABIL","NO HABIL"))</f>
        <v/>
      </c>
      <c r="S549" s="177"/>
      <c r="T549" s="81" t="str">
        <f t="shared" si="414"/>
        <v/>
      </c>
      <c r="U549" s="73" t="str">
        <f>IF(ISERROR(VLOOKUP(N549,POA!$A$2:$F$25,5,0)),"",VLOOKUP(N549,POA!$A$2:$F$25,5,0))</f>
        <v/>
      </c>
      <c r="V549" s="73"/>
      <c r="W549" s="81" t="str">
        <f t="shared" si="415"/>
        <v/>
      </c>
      <c r="X549" s="81"/>
      <c r="Y549" s="179">
        <f t="shared" si="418"/>
        <v>0</v>
      </c>
      <c r="Z549" s="146" t="str">
        <f t="shared" si="419"/>
        <v>MIPYME</v>
      </c>
      <c r="AA549" s="190"/>
      <c r="AB549" s="81" t="str">
        <f t="shared" si="416"/>
        <v/>
      </c>
      <c r="AC549" s="190"/>
      <c r="AD549" s="81" t="str">
        <f t="shared" si="417"/>
        <v/>
      </c>
      <c r="AE549" s="183"/>
    </row>
    <row r="550" spans="2:31" ht="18" customHeight="1" thickBot="1" x14ac:dyDescent="0.2">
      <c r="B550" s="111" t="str">
        <f>IF(C550="","",B549+0.1)</f>
        <v/>
      </c>
      <c r="C550" s="137"/>
      <c r="D550" s="137"/>
      <c r="E550" s="74" t="str">
        <f>IF(ISERROR(VLOOKUP(C550,#REF!,2,0)),"",VLOOKUP(C550,#REF!,2,0))</f>
        <v/>
      </c>
      <c r="F550" s="74"/>
      <c r="G550" s="74" t="str">
        <f>IF(ISERROR(VLOOKUP(C550,#REF!,4,0)),"",VLOOKUP(C550,#REF!,4,0))</f>
        <v/>
      </c>
      <c r="H550" s="74"/>
      <c r="I550" s="74">
        <f>IF(ISERROR(F550-H550),"",F550-H550)</f>
        <v>0</v>
      </c>
      <c r="J550" s="74"/>
      <c r="K550" s="74"/>
      <c r="L550" s="229"/>
      <c r="M550" s="229" t="str">
        <f>IF(ISERROR(VLOOKUP(L550,POA!$A$2:$C$25,3,0)),"",VLOOKUP(L550,POA!$A$2:$C$25,3,0))</f>
        <v/>
      </c>
      <c r="N550" s="88"/>
      <c r="O550" s="88" t="str">
        <f>IF(ISERROR(VLOOKUP(N550,POA!$A$2:$F$25,4,0)),"",VLOOKUP(N550,POA!$A$2:$F$25,4,0))</f>
        <v/>
      </c>
      <c r="P550" s="80" t="str">
        <f>IF(ISERROR(VLOOKUP(L550,POA!$A$2:$C$25,2,0)),"",VLOOKUP(L550,POA!$A$2:$C$25,2,0))</f>
        <v/>
      </c>
      <c r="Q550" s="90"/>
      <c r="R550" s="89" t="str">
        <f>IF(L550=0,"",IF(Q540&gt;=$R$9,"HABIL","NO HABIL"))</f>
        <v/>
      </c>
      <c r="S550" s="178"/>
      <c r="T550" s="89" t="str">
        <f t="shared" si="414"/>
        <v/>
      </c>
      <c r="U550" s="88" t="str">
        <f>IF(ISERROR(VLOOKUP(N550,POA!$A$2:$F$25,5,0)),"",VLOOKUP(N550,POA!$A$2:$F$25,5,0))</f>
        <v/>
      </c>
      <c r="V550" s="88"/>
      <c r="W550" s="89" t="str">
        <f t="shared" si="415"/>
        <v/>
      </c>
      <c r="X550" s="89"/>
      <c r="Y550" s="181">
        <f>IF(ISERROR(F550/$Z$9),"",F550/$Z$9)</f>
        <v>0</v>
      </c>
      <c r="Z550" s="147" t="str">
        <f t="shared" si="419"/>
        <v>MIPYME</v>
      </c>
      <c r="AA550" s="191"/>
      <c r="AB550" s="89" t="str">
        <f t="shared" si="416"/>
        <v/>
      </c>
      <c r="AC550" s="191"/>
      <c r="AD550" s="89" t="str">
        <f t="shared" si="417"/>
        <v/>
      </c>
      <c r="AE550" s="184"/>
    </row>
    <row r="551" spans="2:31" ht="18" customHeight="1" x14ac:dyDescent="0.15">
      <c r="B551" s="83">
        <v>50</v>
      </c>
      <c r="C551" s="84"/>
      <c r="D551" s="135" t="str">
        <f>IF(SUM(D552:D561)=0,"",SUM(D552:D561))</f>
        <v/>
      </c>
      <c r="E551" s="85">
        <f>SUM(E552:E561)</f>
        <v>0</v>
      </c>
      <c r="F551" s="85">
        <f>SUM(F552:F561)</f>
        <v>0</v>
      </c>
      <c r="G551" s="85">
        <f>SUM(G552:G561)</f>
        <v>0</v>
      </c>
      <c r="H551" s="85">
        <f>SUM(H552:H561)</f>
        <v>0</v>
      </c>
      <c r="I551" s="85">
        <f>+F551-H551</f>
        <v>0</v>
      </c>
      <c r="J551" s="85">
        <f>SUM(J552:J561)</f>
        <v>0</v>
      </c>
      <c r="K551" s="85">
        <f>SUM(K552:K561)</f>
        <v>0</v>
      </c>
      <c r="L551" s="78">
        <v>1</v>
      </c>
      <c r="M551" s="78">
        <f>IF(ISERROR(VLOOKUP(L551,POA!$A$2:$C$25,3,0)),"",VLOOKUP(L551,POA!$A$2:$C$25,3,0))</f>
        <v>3</v>
      </c>
      <c r="N551" s="138" t="s">
        <v>229</v>
      </c>
      <c r="O551" s="78">
        <f>+SUM(O552:O561)</f>
        <v>0</v>
      </c>
      <c r="P551" s="79">
        <f>IF(ISERROR(VLOOKUP(L551,POA!$A$2:$C$25,2,0)),"",VLOOKUP(L551,POA!$A$2:$C$25,2,0))</f>
        <v>4167150295</v>
      </c>
      <c r="Q551" s="85" t="e">
        <f>SUM(E551/G551)</f>
        <v>#DIV/0!</v>
      </c>
      <c r="R551" s="86" t="e">
        <f>IF(Q551=0,"",IF(Q551&gt;=$R$9,"HABIL","NO HABIL"))</f>
        <v>#DIV/0!</v>
      </c>
      <c r="S551" s="176" t="e">
        <f>SUM(H551/F551)</f>
        <v>#DIV/0!</v>
      </c>
      <c r="T551" s="86" t="e">
        <f>IF(S551=0,"",IF(S551&lt;=$T$9,"HABIL","NO HABIL"))</f>
        <v>#DIV/0!</v>
      </c>
      <c r="U551" s="78">
        <f>+SUM(U552:U561)</f>
        <v>0</v>
      </c>
      <c r="V551" s="87" t="e">
        <f>SUM(J551/K551)</f>
        <v>#DIV/0!</v>
      </c>
      <c r="W551" s="86" t="e">
        <f>IF(V551=0,"",IF(V551&gt;=$W$9,"HABIL","NO HABIL"))</f>
        <v>#DIV/0!</v>
      </c>
      <c r="X551" s="86" t="e">
        <f>IF(R551=0,"",IF(R551="NO HABIL","NO HABIL",IF(T551="NO HABIL","NO HABIL",IF(W551="NO HABIL","NO HABIL",IF(W551="NO HABIL","NO HABIL","HABIL")))))</f>
        <v>#DIV/0!</v>
      </c>
      <c r="Y551" s="180"/>
      <c r="Z551" s="145"/>
      <c r="AA551" s="176" t="e">
        <f>SUM(J551/I551)</f>
        <v>#DIV/0!</v>
      </c>
      <c r="AB551" s="86" t="e">
        <f>IF(AA551=0,"",IF(AA551&gt;=$AB$9,"HABIL","NO HABIL"))</f>
        <v>#DIV/0!</v>
      </c>
      <c r="AC551" s="176" t="e">
        <f>SUM(J551/F551)</f>
        <v>#DIV/0!</v>
      </c>
      <c r="AD551" s="86" t="e">
        <f>IF(AC551=0,"",IF(AC551&gt;=$AD$9,"HABIL","NO HABIL"))</f>
        <v>#DIV/0!</v>
      </c>
      <c r="AE551" s="182" t="e">
        <f>IF(AB551=0,"",IF(AB551="NO HABIL","NO HABIL",IF(AD551="NO HABIL","NO HABIL",IF(AD551="NO HABIL","NO HABIL","HABIL"))))</f>
        <v>#DIV/0!</v>
      </c>
    </row>
    <row r="552" spans="2:31" ht="18" customHeight="1" x14ac:dyDescent="0.15">
      <c r="B552" s="71" t="str">
        <f t="shared" ref="B552:B557" si="420">IF(C552="","",B551+0.1)</f>
        <v/>
      </c>
      <c r="C552" s="72"/>
      <c r="D552" s="136"/>
      <c r="E552" s="70"/>
      <c r="F552" s="70"/>
      <c r="G552" s="70"/>
      <c r="H552" s="70"/>
      <c r="I552" s="70">
        <f t="shared" ref="I552:I557" si="421">IF(ISERROR(F552-H552),"",F552-H552)</f>
        <v>0</v>
      </c>
      <c r="J552" s="70"/>
      <c r="K552" s="70"/>
      <c r="L552" s="230"/>
      <c r="M552" s="230" t="str">
        <f>IF(ISERROR(VLOOKUP(L552,POA!$A$2:$C$25,3,0)),"",VLOOKUP(L552,POA!$A$2:$C$25,3,0))</f>
        <v/>
      </c>
      <c r="N552" s="73" t="s">
        <v>229</v>
      </c>
      <c r="O552" s="73" t="str">
        <f>IF(ISERROR(VLOOKUP(N552,POA!$A$2:$F$25,4,0)),"",VLOOKUP(N552,POA!$A$2:$F$25,4,0))</f>
        <v/>
      </c>
      <c r="P552" s="75" t="str">
        <f>IF(ISERROR(VLOOKUP(L552,POA!$A$2:$C$25,2,0)),"",VLOOKUP(L552,POA!$A$2:$C$25,2,0))</f>
        <v/>
      </c>
      <c r="Q552" s="82"/>
      <c r="R552" s="81" t="str">
        <f>IF(Q552=0,"",IF(Q551&gt;=$R$9,"HABIL","NO HABIL"))</f>
        <v/>
      </c>
      <c r="S552" s="177"/>
      <c r="T552" s="81" t="str">
        <f t="shared" ref="T552:T561" si="422">IF(S552=0,"",IF(S552&lt;=$T$9,"HABIL","NO HABIL"))</f>
        <v/>
      </c>
      <c r="U552" s="73" t="str">
        <f>IF(ISERROR(VLOOKUP(N552,POA!$A$2:$F$25,5,0)),"",VLOOKUP(N552,POA!$A$2:$F$25,5,0))</f>
        <v/>
      </c>
      <c r="V552" s="73"/>
      <c r="W552" s="81" t="str">
        <f t="shared" ref="W552:W561" si="423">IF(V552=0,"",IF(V552&gt;=$W$9,"HABIL","NO HABIL"))</f>
        <v/>
      </c>
      <c r="X552" s="81"/>
      <c r="Y552" s="179">
        <f>IF(ISERROR(F552/$Z$9),"",F552/$Z$9)</f>
        <v>0</v>
      </c>
      <c r="Z552" s="146" t="str">
        <f>+IF(Y552&lt;$Z$10,"MIPYME","NO CUMPLE")</f>
        <v>MIPYME</v>
      </c>
      <c r="AA552" s="190"/>
      <c r="AB552" s="81" t="str">
        <f t="shared" ref="AB552:AB561" si="424">IF(AA552=0,"",IF(AA552&gt;=$AB$9,"HABIL","NO HABIL"))</f>
        <v/>
      </c>
      <c r="AC552" s="190"/>
      <c r="AD552" s="81" t="str">
        <f t="shared" ref="AD552:AD561" si="425">IF(AC552=0,"",IF(AC552&gt;=$AD$9,"HABIL","NO HABIL"))</f>
        <v/>
      </c>
      <c r="AE552" s="185"/>
    </row>
    <row r="553" spans="2:31" ht="18" customHeight="1" x14ac:dyDescent="0.15">
      <c r="B553" s="71" t="str">
        <f t="shared" si="420"/>
        <v/>
      </c>
      <c r="C553" s="136"/>
      <c r="D553" s="136"/>
      <c r="E553" s="70"/>
      <c r="F553" s="70"/>
      <c r="G553" s="70"/>
      <c r="H553" s="70"/>
      <c r="I553" s="70">
        <f t="shared" si="421"/>
        <v>0</v>
      </c>
      <c r="J553" s="70"/>
      <c r="K553" s="70"/>
      <c r="L553" s="228"/>
      <c r="M553" s="228" t="str">
        <f>IF(ISERROR(VLOOKUP(L553,POA!$A$2:$C$25,3,0)),"",VLOOKUP(L553,POA!$A$2:$C$25,3,0))</f>
        <v/>
      </c>
      <c r="N553" s="73" t="s">
        <v>229</v>
      </c>
      <c r="O553" s="73" t="str">
        <f>IF(ISERROR(VLOOKUP(N553,POA!$A$2:$F$25,4,0)),"",VLOOKUP(N553,POA!$A$2:$F$25,4,0))</f>
        <v/>
      </c>
      <c r="P553" s="75" t="str">
        <f>IF(ISERROR(VLOOKUP(L553,POA!$A$2:$C$25,2,0)),"",VLOOKUP(L553,POA!$A$2:$C$25,2,0))</f>
        <v/>
      </c>
      <c r="Q553" s="82"/>
      <c r="R553" s="81" t="str">
        <f>IF(Q553=0,"",IF(Q551&gt;=$R$9,"HABIL","NO HABIL"))</f>
        <v/>
      </c>
      <c r="S553" s="177"/>
      <c r="T553" s="81" t="str">
        <f t="shared" si="422"/>
        <v/>
      </c>
      <c r="U553" s="73" t="str">
        <f>IF(ISERROR(VLOOKUP(N553,POA!$A$2:$F$25,5,0)),"",VLOOKUP(N553,POA!$A$2:$F$25,5,0))</f>
        <v/>
      </c>
      <c r="V553" s="73"/>
      <c r="W553" s="81" t="str">
        <f t="shared" si="423"/>
        <v/>
      </c>
      <c r="X553" s="81"/>
      <c r="Y553" s="179">
        <f t="shared" ref="Y553:Y560" si="426">IF(ISERROR(F553/$Z$9),"",F553/$Z$9)</f>
        <v>0</v>
      </c>
      <c r="Z553" s="146" t="str">
        <f t="shared" ref="Z553:Z561" si="427">+IF(Y553&lt;$Z$10,"MIPYME","NO CUMPLE")</f>
        <v>MIPYME</v>
      </c>
      <c r="AA553" s="190"/>
      <c r="AB553" s="81" t="str">
        <f t="shared" si="424"/>
        <v/>
      </c>
      <c r="AC553" s="190"/>
      <c r="AD553" s="81" t="str">
        <f t="shared" si="425"/>
        <v/>
      </c>
      <c r="AE553" s="186"/>
    </row>
    <row r="554" spans="2:31" ht="18" customHeight="1" x14ac:dyDescent="0.15">
      <c r="B554" s="71" t="str">
        <f t="shared" si="420"/>
        <v/>
      </c>
      <c r="C554" s="136"/>
      <c r="D554" s="136"/>
      <c r="E554" s="70"/>
      <c r="F554" s="70"/>
      <c r="G554" s="70"/>
      <c r="H554" s="70"/>
      <c r="I554" s="70">
        <f t="shared" si="421"/>
        <v>0</v>
      </c>
      <c r="J554" s="70"/>
      <c r="K554" s="70"/>
      <c r="L554" s="228"/>
      <c r="M554" s="228" t="str">
        <f>IF(ISERROR(VLOOKUP(L554,POA!$A$2:$C$25,3,0)),"",VLOOKUP(L554,POA!$A$2:$C$25,3,0))</f>
        <v/>
      </c>
      <c r="N554" s="73"/>
      <c r="O554" s="73" t="str">
        <f>IF(ISERROR(VLOOKUP(N554,POA!$A$2:$F$25,4,0)),"",VLOOKUP(N554,POA!$A$2:$F$25,4,0))</f>
        <v/>
      </c>
      <c r="P554" s="75" t="str">
        <f>IF(ISERROR(VLOOKUP(L554,POA!$A$2:$C$25,2,0)),"",VLOOKUP(L554,POA!$A$2:$C$25,2,0))</f>
        <v/>
      </c>
      <c r="Q554" s="82"/>
      <c r="R554" s="81" t="str">
        <f>IF(Q554=0,"",IF(Q551&gt;=$R$9,"HABIL","NO HABIL"))</f>
        <v/>
      </c>
      <c r="S554" s="177"/>
      <c r="T554" s="81" t="str">
        <f t="shared" si="422"/>
        <v/>
      </c>
      <c r="U554" s="73" t="str">
        <f>IF(ISERROR(VLOOKUP(N554,POA!$A$2:$F$25,5,0)),"",VLOOKUP(N554,POA!$A$2:$F$25,5,0))</f>
        <v/>
      </c>
      <c r="V554" s="73"/>
      <c r="W554" s="81" t="str">
        <f t="shared" si="423"/>
        <v/>
      </c>
      <c r="X554" s="81"/>
      <c r="Y554" s="179">
        <f t="shared" si="426"/>
        <v>0</v>
      </c>
      <c r="Z554" s="146" t="str">
        <f t="shared" si="427"/>
        <v>MIPYME</v>
      </c>
      <c r="AA554" s="190"/>
      <c r="AB554" s="81" t="str">
        <f t="shared" si="424"/>
        <v/>
      </c>
      <c r="AC554" s="190"/>
      <c r="AD554" s="81" t="str">
        <f t="shared" si="425"/>
        <v/>
      </c>
      <c r="AE554" s="186"/>
    </row>
    <row r="555" spans="2:31" ht="18" customHeight="1" x14ac:dyDescent="0.15">
      <c r="B555" s="71" t="str">
        <f t="shared" si="420"/>
        <v/>
      </c>
      <c r="C555" s="136"/>
      <c r="D555" s="136"/>
      <c r="E555" s="70" t="str">
        <f>IF(ISERROR(VLOOKUP(C555,#REF!,2,0)),"",VLOOKUP(C555,#REF!,2,0))</f>
        <v/>
      </c>
      <c r="F555" s="70"/>
      <c r="G555" s="70" t="str">
        <f>IF(ISERROR(VLOOKUP(C555,#REF!,4,0)),"",VLOOKUP(C555,#REF!,4,0))</f>
        <v/>
      </c>
      <c r="H555" s="70"/>
      <c r="I555" s="70">
        <f t="shared" si="421"/>
        <v>0</v>
      </c>
      <c r="J555" s="70"/>
      <c r="K555" s="70"/>
      <c r="L555" s="228"/>
      <c r="M555" s="228" t="str">
        <f>IF(ISERROR(VLOOKUP(L555,POA!$A$2:$C$25,3,0)),"",VLOOKUP(L555,POA!$A$2:$C$25,3,0))</f>
        <v/>
      </c>
      <c r="N555" s="73"/>
      <c r="O555" s="73" t="str">
        <f>IF(ISERROR(VLOOKUP(N555,POA!$A$2:$F$25,4,0)),"",VLOOKUP(N555,POA!$A$2:$F$25,4,0))</f>
        <v/>
      </c>
      <c r="P555" s="75" t="str">
        <f>IF(ISERROR(VLOOKUP(L555,POA!$A$2:$C$25,2,0)),"",VLOOKUP(L555,POA!$A$2:$C$25,2,0))</f>
        <v/>
      </c>
      <c r="Q555" s="82"/>
      <c r="R555" s="81" t="str">
        <f>IF(L555=0,"",IF(Q551&gt;=$R$9,"HABIL","NO HABIL"))</f>
        <v/>
      </c>
      <c r="S555" s="177"/>
      <c r="T555" s="81" t="str">
        <f t="shared" si="422"/>
        <v/>
      </c>
      <c r="U555" s="73" t="str">
        <f>IF(ISERROR(VLOOKUP(N555,POA!$A$2:$F$25,5,0)),"",VLOOKUP(N555,POA!$A$2:$F$25,5,0))</f>
        <v/>
      </c>
      <c r="V555" s="73"/>
      <c r="W555" s="81" t="str">
        <f t="shared" si="423"/>
        <v/>
      </c>
      <c r="X555" s="81"/>
      <c r="Y555" s="179">
        <f t="shared" si="426"/>
        <v>0</v>
      </c>
      <c r="Z555" s="146" t="str">
        <f t="shared" si="427"/>
        <v>MIPYME</v>
      </c>
      <c r="AA555" s="190"/>
      <c r="AB555" s="81" t="str">
        <f t="shared" si="424"/>
        <v/>
      </c>
      <c r="AC555" s="190"/>
      <c r="AD555" s="81" t="str">
        <f t="shared" si="425"/>
        <v/>
      </c>
      <c r="AE555" s="186"/>
    </row>
    <row r="556" spans="2:31" ht="18" customHeight="1" x14ac:dyDescent="0.15">
      <c r="B556" s="71" t="str">
        <f t="shared" si="420"/>
        <v/>
      </c>
      <c r="C556" s="136"/>
      <c r="D556" s="136"/>
      <c r="E556" s="70" t="str">
        <f>IF(ISERROR(VLOOKUP(C556,#REF!,2,0)),"",VLOOKUP(C556,#REF!,2,0))</f>
        <v/>
      </c>
      <c r="F556" s="70"/>
      <c r="G556" s="70" t="str">
        <f>IF(ISERROR(VLOOKUP(C556,#REF!,4,0)),"",VLOOKUP(C556,#REF!,4,0))</f>
        <v/>
      </c>
      <c r="H556" s="70"/>
      <c r="I556" s="70">
        <f t="shared" si="421"/>
        <v>0</v>
      </c>
      <c r="J556" s="70"/>
      <c r="K556" s="70"/>
      <c r="L556" s="228"/>
      <c r="M556" s="228" t="str">
        <f>IF(ISERROR(VLOOKUP(L556,POA!$A$2:$C$25,3,0)),"",VLOOKUP(L556,POA!$A$2:$C$25,3,0))</f>
        <v/>
      </c>
      <c r="N556" s="73"/>
      <c r="O556" s="73" t="str">
        <f>IF(ISERROR(VLOOKUP(N556,POA!$A$2:$F$25,4,0)),"",VLOOKUP(N556,POA!$A$2:$F$25,4,0))</f>
        <v/>
      </c>
      <c r="P556" s="75" t="str">
        <f>IF(ISERROR(VLOOKUP(L556,POA!$A$2:$C$25,2,0)),"",VLOOKUP(L556,POA!$A$2:$C$25,2,0))</f>
        <v/>
      </c>
      <c r="Q556" s="82"/>
      <c r="R556" s="81" t="str">
        <f>IF(L556=0,"",IF(Q551&gt;=$R$9,"HABIL","NO HABIL"))</f>
        <v/>
      </c>
      <c r="S556" s="177"/>
      <c r="T556" s="81" t="str">
        <f t="shared" si="422"/>
        <v/>
      </c>
      <c r="U556" s="73" t="str">
        <f>IF(ISERROR(VLOOKUP(N556,POA!$A$2:$F$25,5,0)),"",VLOOKUP(N556,POA!$A$2:$F$25,5,0))</f>
        <v/>
      </c>
      <c r="V556" s="73"/>
      <c r="W556" s="81" t="str">
        <f t="shared" si="423"/>
        <v/>
      </c>
      <c r="X556" s="81"/>
      <c r="Y556" s="179">
        <f t="shared" si="426"/>
        <v>0</v>
      </c>
      <c r="Z556" s="146" t="str">
        <f t="shared" si="427"/>
        <v>MIPYME</v>
      </c>
      <c r="AA556" s="190"/>
      <c r="AB556" s="81" t="str">
        <f t="shared" si="424"/>
        <v/>
      </c>
      <c r="AC556" s="190"/>
      <c r="AD556" s="81" t="str">
        <f t="shared" si="425"/>
        <v/>
      </c>
      <c r="AE556" s="183"/>
    </row>
    <row r="557" spans="2:31" ht="18" customHeight="1" x14ac:dyDescent="0.15">
      <c r="B557" s="71" t="str">
        <f t="shared" si="420"/>
        <v/>
      </c>
      <c r="C557" s="136"/>
      <c r="D557" s="136"/>
      <c r="E557" s="70" t="str">
        <f>IF(ISERROR(VLOOKUP(C557,#REF!,2,0)),"",VLOOKUP(C557,#REF!,2,0))</f>
        <v/>
      </c>
      <c r="F557" s="70"/>
      <c r="G557" s="70" t="str">
        <f>IF(ISERROR(VLOOKUP(C557,#REF!,4,0)),"",VLOOKUP(C557,#REF!,4,0))</f>
        <v/>
      </c>
      <c r="H557" s="70"/>
      <c r="I557" s="70">
        <f t="shared" si="421"/>
        <v>0</v>
      </c>
      <c r="J557" s="70"/>
      <c r="K557" s="70"/>
      <c r="L557" s="228"/>
      <c r="M557" s="228" t="str">
        <f>IF(ISERROR(VLOOKUP(L557,POA!$A$2:$C$25,3,0)),"",VLOOKUP(L557,POA!$A$2:$C$25,3,0))</f>
        <v/>
      </c>
      <c r="N557" s="73"/>
      <c r="O557" s="73" t="str">
        <f>IF(ISERROR(VLOOKUP(N557,POA!$A$2:$F$25,4,0)),"",VLOOKUP(N557,POA!$A$2:$F$25,4,0))</f>
        <v/>
      </c>
      <c r="P557" s="75" t="str">
        <f>IF(ISERROR(VLOOKUP(L557,POA!$A$2:$C$25,2,0)),"",VLOOKUP(L557,POA!$A$2:$C$25,2,0))</f>
        <v/>
      </c>
      <c r="Q557" s="82"/>
      <c r="R557" s="81" t="str">
        <f>IF(L557=0,"",IF(Q551&gt;=$R$9,"HABIL","NO HABIL"))</f>
        <v/>
      </c>
      <c r="S557" s="177"/>
      <c r="T557" s="81" t="str">
        <f t="shared" si="422"/>
        <v/>
      </c>
      <c r="U557" s="73" t="str">
        <f>IF(ISERROR(VLOOKUP(N557,POA!$A$2:$F$25,5,0)),"",VLOOKUP(N557,POA!$A$2:$F$25,5,0))</f>
        <v/>
      </c>
      <c r="V557" s="73"/>
      <c r="W557" s="81" t="str">
        <f t="shared" si="423"/>
        <v/>
      </c>
      <c r="X557" s="81"/>
      <c r="Y557" s="179">
        <f t="shared" si="426"/>
        <v>0</v>
      </c>
      <c r="Z557" s="146" t="str">
        <f t="shared" si="427"/>
        <v>MIPYME</v>
      </c>
      <c r="AA557" s="190"/>
      <c r="AB557" s="81" t="str">
        <f t="shared" si="424"/>
        <v/>
      </c>
      <c r="AC557" s="190"/>
      <c r="AD557" s="81" t="str">
        <f t="shared" si="425"/>
        <v/>
      </c>
      <c r="AE557" s="186"/>
    </row>
    <row r="558" spans="2:31" ht="18" customHeight="1" x14ac:dyDescent="0.15">
      <c r="B558" s="71" t="str">
        <f>IF(C558="","",B557+0.1)</f>
        <v/>
      </c>
      <c r="C558" s="136"/>
      <c r="D558" s="136"/>
      <c r="E558" s="70" t="str">
        <f>IF(ISERROR(VLOOKUP(C558,#REF!,2,0)),"",VLOOKUP(C558,#REF!,2,0))</f>
        <v/>
      </c>
      <c r="F558" s="70"/>
      <c r="G558" s="70" t="str">
        <f>IF(ISERROR(VLOOKUP(C558,#REF!,4,0)),"",VLOOKUP(C558,#REF!,4,0))</f>
        <v/>
      </c>
      <c r="H558" s="70"/>
      <c r="I558" s="70">
        <f>IF(ISERROR(F558-H558),"",F558-H558)</f>
        <v>0</v>
      </c>
      <c r="J558" s="70"/>
      <c r="K558" s="70"/>
      <c r="L558" s="228"/>
      <c r="M558" s="228" t="str">
        <f>IF(ISERROR(VLOOKUP(L558,POA!$A$2:$C$25,3,0)),"",VLOOKUP(L558,POA!$A$2:$C$25,3,0))</f>
        <v/>
      </c>
      <c r="N558" s="73"/>
      <c r="O558" s="73" t="str">
        <f>IF(ISERROR(VLOOKUP(N558,POA!$A$2:$F$25,4,0)),"",VLOOKUP(N558,POA!$A$2:$F$25,4,0))</f>
        <v/>
      </c>
      <c r="P558" s="75" t="str">
        <f>IF(ISERROR(VLOOKUP(L558,POA!$A$2:$C$25,2,0)),"",VLOOKUP(L558,POA!$A$2:$C$25,2,0))</f>
        <v/>
      </c>
      <c r="Q558" s="82"/>
      <c r="R558" s="81" t="str">
        <f>IF(L558=0,"",IF(Q551&gt;=$R$9,"HABIL","NO HABIL"))</f>
        <v/>
      </c>
      <c r="S558" s="177"/>
      <c r="T558" s="81" t="str">
        <f t="shared" si="422"/>
        <v/>
      </c>
      <c r="U558" s="73" t="str">
        <f>IF(ISERROR(VLOOKUP(N558,POA!$A$2:$F$25,5,0)),"",VLOOKUP(N558,POA!$A$2:$F$25,5,0))</f>
        <v/>
      </c>
      <c r="V558" s="73"/>
      <c r="W558" s="81" t="str">
        <f t="shared" si="423"/>
        <v/>
      </c>
      <c r="X558" s="81"/>
      <c r="Y558" s="179">
        <f t="shared" si="426"/>
        <v>0</v>
      </c>
      <c r="Z558" s="146" t="str">
        <f t="shared" si="427"/>
        <v>MIPYME</v>
      </c>
      <c r="AA558" s="190"/>
      <c r="AB558" s="81" t="str">
        <f t="shared" si="424"/>
        <v/>
      </c>
      <c r="AC558" s="190"/>
      <c r="AD558" s="81" t="str">
        <f t="shared" si="425"/>
        <v/>
      </c>
      <c r="AE558" s="186"/>
    </row>
    <row r="559" spans="2:31" ht="18" customHeight="1" x14ac:dyDescent="0.15">
      <c r="B559" s="71" t="str">
        <f>IF(C559="","",B558+0.1)</f>
        <v/>
      </c>
      <c r="C559" s="136"/>
      <c r="D559" s="136"/>
      <c r="E559" s="70" t="str">
        <f>IF(ISERROR(VLOOKUP(C559,#REF!,2,0)),"",VLOOKUP(C559,#REF!,2,0))</f>
        <v/>
      </c>
      <c r="F559" s="70"/>
      <c r="G559" s="70" t="str">
        <f>IF(ISERROR(VLOOKUP(C559,#REF!,4,0)),"",VLOOKUP(C559,#REF!,4,0))</f>
        <v/>
      </c>
      <c r="H559" s="70"/>
      <c r="I559" s="70">
        <f>IF(ISERROR(F559-H559),"",F559-H559)</f>
        <v>0</v>
      </c>
      <c r="J559" s="70"/>
      <c r="K559" s="70"/>
      <c r="L559" s="228"/>
      <c r="M559" s="228" t="str">
        <f>IF(ISERROR(VLOOKUP(L559,POA!$A$2:$C$25,3,0)),"",VLOOKUP(L559,POA!$A$2:$C$25,3,0))</f>
        <v/>
      </c>
      <c r="N559" s="73"/>
      <c r="O559" s="73" t="str">
        <f>IF(ISERROR(VLOOKUP(N559,POA!$A$2:$F$25,4,0)),"",VLOOKUP(N559,POA!$A$2:$F$25,4,0))</f>
        <v/>
      </c>
      <c r="P559" s="75" t="str">
        <f>IF(ISERROR(VLOOKUP(L559,POA!$A$2:$C$25,2,0)),"",VLOOKUP(L559,POA!$A$2:$C$25,2,0))</f>
        <v/>
      </c>
      <c r="Q559" s="82"/>
      <c r="R559" s="81" t="str">
        <f>IF(L559=0,"",IF(Q551&gt;=$R$9,"HABIL","NO HABIL"))</f>
        <v/>
      </c>
      <c r="S559" s="177"/>
      <c r="T559" s="81" t="str">
        <f t="shared" si="422"/>
        <v/>
      </c>
      <c r="U559" s="73" t="str">
        <f>IF(ISERROR(VLOOKUP(N559,POA!$A$2:$F$25,5,0)),"",VLOOKUP(N559,POA!$A$2:$F$25,5,0))</f>
        <v/>
      </c>
      <c r="V559" s="73"/>
      <c r="W559" s="81" t="str">
        <f t="shared" si="423"/>
        <v/>
      </c>
      <c r="X559" s="81"/>
      <c r="Y559" s="179">
        <f t="shared" si="426"/>
        <v>0</v>
      </c>
      <c r="Z559" s="146" t="str">
        <f t="shared" si="427"/>
        <v>MIPYME</v>
      </c>
      <c r="AA559" s="190"/>
      <c r="AB559" s="81" t="str">
        <f t="shared" si="424"/>
        <v/>
      </c>
      <c r="AC559" s="190"/>
      <c r="AD559" s="81" t="str">
        <f t="shared" si="425"/>
        <v/>
      </c>
      <c r="AE559" s="183"/>
    </row>
    <row r="560" spans="2:31" ht="18" customHeight="1" x14ac:dyDescent="0.15">
      <c r="B560" s="71" t="str">
        <f>IF(C560="","",B559+0.1)</f>
        <v/>
      </c>
      <c r="C560" s="136"/>
      <c r="D560" s="136"/>
      <c r="E560" s="70" t="str">
        <f>IF(ISERROR(VLOOKUP(C560,#REF!,2,0)),"",VLOOKUP(C560,#REF!,2,0))</f>
        <v/>
      </c>
      <c r="F560" s="70"/>
      <c r="G560" s="70" t="str">
        <f>IF(ISERROR(VLOOKUP(C560,#REF!,4,0)),"",VLOOKUP(C560,#REF!,4,0))</f>
        <v/>
      </c>
      <c r="H560" s="70"/>
      <c r="I560" s="70">
        <f>IF(ISERROR(F560-H560),"",F560-H560)</f>
        <v>0</v>
      </c>
      <c r="J560" s="70"/>
      <c r="K560" s="70"/>
      <c r="L560" s="228"/>
      <c r="M560" s="228" t="str">
        <f>IF(ISERROR(VLOOKUP(L560,POA!$A$2:$C$25,3,0)),"",VLOOKUP(L560,POA!$A$2:$C$25,3,0))</f>
        <v/>
      </c>
      <c r="N560" s="73"/>
      <c r="O560" s="73" t="str">
        <f>IF(ISERROR(VLOOKUP(N560,POA!$A$2:$F$25,4,0)),"",VLOOKUP(N560,POA!$A$2:$F$25,4,0))</f>
        <v/>
      </c>
      <c r="P560" s="75" t="str">
        <f>IF(ISERROR(VLOOKUP(L560,POA!$A$2:$C$25,2,0)),"",VLOOKUP(L560,POA!$A$2:$C$25,2,0))</f>
        <v/>
      </c>
      <c r="Q560" s="82"/>
      <c r="R560" s="81" t="str">
        <f>IF(L560=0,"",IF(Q551&gt;=$R$9,"HABIL","NO HABIL"))</f>
        <v/>
      </c>
      <c r="S560" s="177"/>
      <c r="T560" s="81" t="str">
        <f t="shared" si="422"/>
        <v/>
      </c>
      <c r="U560" s="73" t="str">
        <f>IF(ISERROR(VLOOKUP(N560,POA!$A$2:$F$25,5,0)),"",VLOOKUP(N560,POA!$A$2:$F$25,5,0))</f>
        <v/>
      </c>
      <c r="V560" s="73"/>
      <c r="W560" s="81" t="str">
        <f t="shared" si="423"/>
        <v/>
      </c>
      <c r="X560" s="81"/>
      <c r="Y560" s="179">
        <f t="shared" si="426"/>
        <v>0</v>
      </c>
      <c r="Z560" s="146" t="str">
        <f t="shared" si="427"/>
        <v>MIPYME</v>
      </c>
      <c r="AA560" s="190"/>
      <c r="AB560" s="81" t="str">
        <f t="shared" si="424"/>
        <v/>
      </c>
      <c r="AC560" s="190"/>
      <c r="AD560" s="81" t="str">
        <f t="shared" si="425"/>
        <v/>
      </c>
      <c r="AE560" s="183"/>
    </row>
    <row r="561" spans="2:31" ht="18" customHeight="1" thickBot="1" x14ac:dyDescent="0.2">
      <c r="B561" s="111" t="str">
        <f>IF(C561="","",B560+0.1)</f>
        <v/>
      </c>
      <c r="C561" s="137"/>
      <c r="D561" s="137"/>
      <c r="E561" s="74" t="str">
        <f>IF(ISERROR(VLOOKUP(C561,#REF!,2,0)),"",VLOOKUP(C561,#REF!,2,0))</f>
        <v/>
      </c>
      <c r="F561" s="74"/>
      <c r="G561" s="74" t="str">
        <f>IF(ISERROR(VLOOKUP(C561,#REF!,4,0)),"",VLOOKUP(C561,#REF!,4,0))</f>
        <v/>
      </c>
      <c r="H561" s="74"/>
      <c r="I561" s="74">
        <f>IF(ISERROR(F561-H561),"",F561-H561)</f>
        <v>0</v>
      </c>
      <c r="J561" s="74"/>
      <c r="K561" s="74"/>
      <c r="L561" s="229"/>
      <c r="M561" s="229" t="str">
        <f>IF(ISERROR(VLOOKUP(L561,POA!$A$2:$C$25,3,0)),"",VLOOKUP(L561,POA!$A$2:$C$25,3,0))</f>
        <v/>
      </c>
      <c r="N561" s="88"/>
      <c r="O561" s="88" t="str">
        <f>IF(ISERROR(VLOOKUP(N561,POA!$A$2:$F$25,4,0)),"",VLOOKUP(N561,POA!$A$2:$F$25,4,0))</f>
        <v/>
      </c>
      <c r="P561" s="80" t="str">
        <f>IF(ISERROR(VLOOKUP(L561,POA!$A$2:$C$25,2,0)),"",VLOOKUP(L561,POA!$A$2:$C$25,2,0))</f>
        <v/>
      </c>
      <c r="Q561" s="90"/>
      <c r="R561" s="89" t="str">
        <f>IF(L561=0,"",IF(Q551&gt;=$R$9,"HABIL","NO HABIL"))</f>
        <v/>
      </c>
      <c r="S561" s="178"/>
      <c r="T561" s="89" t="str">
        <f t="shared" si="422"/>
        <v/>
      </c>
      <c r="U561" s="88" t="str">
        <f>IF(ISERROR(VLOOKUP(N561,POA!$A$2:$F$25,5,0)),"",VLOOKUP(N561,POA!$A$2:$F$25,5,0))</f>
        <v/>
      </c>
      <c r="V561" s="88"/>
      <c r="W561" s="89" t="str">
        <f t="shared" si="423"/>
        <v/>
      </c>
      <c r="X561" s="89"/>
      <c r="Y561" s="181">
        <f>IF(ISERROR(F561/$Z$9),"",F561/$Z$9)</f>
        <v>0</v>
      </c>
      <c r="Z561" s="147" t="str">
        <f t="shared" si="427"/>
        <v>MIPYME</v>
      </c>
      <c r="AA561" s="191"/>
      <c r="AB561" s="89" t="str">
        <f t="shared" si="424"/>
        <v/>
      </c>
      <c r="AC561" s="191"/>
      <c r="AD561" s="89" t="str">
        <f t="shared" si="425"/>
        <v/>
      </c>
      <c r="AE561" s="184"/>
    </row>
    <row r="562" spans="2:31" ht="18" customHeight="1" x14ac:dyDescent="0.15">
      <c r="B562" s="83">
        <v>51</v>
      </c>
      <c r="C562" s="84"/>
      <c r="D562" s="135" t="str">
        <f>IF(SUM(D563:D572)=0,"",SUM(D563:D572))</f>
        <v/>
      </c>
      <c r="E562" s="85">
        <f>SUM(E563:E572)</f>
        <v>0</v>
      </c>
      <c r="F562" s="85">
        <f>SUM(F563:F572)</f>
        <v>0</v>
      </c>
      <c r="G562" s="85">
        <f>SUM(G563:G572)</f>
        <v>0</v>
      </c>
      <c r="H562" s="85">
        <f>SUM(H563:H572)</f>
        <v>0</v>
      </c>
      <c r="I562" s="85">
        <f>+F562-H562</f>
        <v>0</v>
      </c>
      <c r="J562" s="85">
        <f>SUM(J563:J572)</f>
        <v>0</v>
      </c>
      <c r="K562" s="85">
        <f>SUM(K563:K572)</f>
        <v>0</v>
      </c>
      <c r="L562" s="78">
        <v>1</v>
      </c>
      <c r="M562" s="78">
        <f>IF(ISERROR(VLOOKUP(L562,POA!$A$2:$C$25,3,0)),"",VLOOKUP(L562,POA!$A$2:$C$25,3,0))</f>
        <v>3</v>
      </c>
      <c r="N562" s="138" t="s">
        <v>229</v>
      </c>
      <c r="O562" s="78">
        <f>+SUM(O563:O572)</f>
        <v>0</v>
      </c>
      <c r="P562" s="79">
        <f>IF(ISERROR(VLOOKUP(L562,POA!$A$2:$C$25,2,0)),"",VLOOKUP(L562,POA!$A$2:$C$25,2,0))</f>
        <v>4167150295</v>
      </c>
      <c r="Q562" s="85" t="e">
        <f>SUM(E562/G562)</f>
        <v>#DIV/0!</v>
      </c>
      <c r="R562" s="86" t="e">
        <f>IF(Q562=0,"",IF(Q562&gt;=$R$9,"HABIL","NO HABIL"))</f>
        <v>#DIV/0!</v>
      </c>
      <c r="S562" s="176" t="e">
        <f>SUM(H562/F562)</f>
        <v>#DIV/0!</v>
      </c>
      <c r="T562" s="86" t="e">
        <f>IF(S562=0,"",IF(S562&lt;=$T$9,"HABIL","NO HABIL"))</f>
        <v>#DIV/0!</v>
      </c>
      <c r="U562" s="78">
        <f>+SUM(U563:U572)</f>
        <v>0</v>
      </c>
      <c r="V562" s="87" t="e">
        <f>SUM(J562/K562)</f>
        <v>#DIV/0!</v>
      </c>
      <c r="W562" s="86" t="e">
        <f>IF(V562=0,"",IF(V562&gt;=$W$9,"HABIL","NO HABIL"))</f>
        <v>#DIV/0!</v>
      </c>
      <c r="X562" s="86" t="e">
        <f>IF(R562=0,"",IF(R562="NO HABIL","NO HABIL",IF(T562="NO HABIL","NO HABIL",IF(W562="NO HABIL","NO HABIL",IF(W562="NO HABIL","NO HABIL","HABIL")))))</f>
        <v>#DIV/0!</v>
      </c>
      <c r="Y562" s="180"/>
      <c r="Z562" s="145"/>
      <c r="AA562" s="176" t="e">
        <f>SUM(J562/I562)</f>
        <v>#DIV/0!</v>
      </c>
      <c r="AB562" s="86" t="e">
        <f>IF(AA562=0,"",IF(AA562&gt;=$AB$9,"HABIL","NO HABIL"))</f>
        <v>#DIV/0!</v>
      </c>
      <c r="AC562" s="176" t="e">
        <f>SUM(J562/F562)</f>
        <v>#DIV/0!</v>
      </c>
      <c r="AD562" s="86" t="e">
        <f>IF(AC562=0,"",IF(AC562&gt;=$AD$9,"HABIL","NO HABIL"))</f>
        <v>#DIV/0!</v>
      </c>
      <c r="AE562" s="182" t="e">
        <f>IF(AB562=0,"",IF(AB562="NO HABIL","NO HABIL",IF(AD562="NO HABIL","NO HABIL",IF(AD562="NO HABIL","NO HABIL","HABIL"))))</f>
        <v>#DIV/0!</v>
      </c>
    </row>
    <row r="563" spans="2:31" ht="18" customHeight="1" x14ac:dyDescent="0.15">
      <c r="B563" s="71" t="str">
        <f t="shared" ref="B563:B568" si="428">IF(C563="","",B562+0.1)</f>
        <v/>
      </c>
      <c r="C563" s="72"/>
      <c r="D563" s="136"/>
      <c r="E563" s="70"/>
      <c r="F563" s="70"/>
      <c r="G563" s="70"/>
      <c r="H563" s="70"/>
      <c r="I563" s="70">
        <f t="shared" ref="I563:I568" si="429">IF(ISERROR(F563-H563),"",F563-H563)</f>
        <v>0</v>
      </c>
      <c r="J563" s="70"/>
      <c r="K563" s="70"/>
      <c r="L563" s="230"/>
      <c r="M563" s="230" t="str">
        <f>IF(ISERROR(VLOOKUP(L563,POA!$A$2:$C$25,3,0)),"",VLOOKUP(L563,POA!$A$2:$C$25,3,0))</f>
        <v/>
      </c>
      <c r="N563" s="73" t="s">
        <v>229</v>
      </c>
      <c r="O563" s="73" t="str">
        <f>IF(ISERROR(VLOOKUP(N563,POA!$A$2:$F$25,4,0)),"",VLOOKUP(N563,POA!$A$2:$F$25,4,0))</f>
        <v/>
      </c>
      <c r="P563" s="75" t="str">
        <f>IF(ISERROR(VLOOKUP(L563,POA!$A$2:$C$25,2,0)),"",VLOOKUP(L563,POA!$A$2:$C$25,2,0))</f>
        <v/>
      </c>
      <c r="Q563" s="82"/>
      <c r="R563" s="81" t="str">
        <f>IF(Q563=0,"",IF(Q562&gt;=$R$9,"HABIL","NO HABIL"))</f>
        <v/>
      </c>
      <c r="S563" s="177"/>
      <c r="T563" s="81" t="str">
        <f t="shared" ref="T563:T572" si="430">IF(S563=0,"",IF(S563&lt;=$T$9,"HABIL","NO HABIL"))</f>
        <v/>
      </c>
      <c r="U563" s="73" t="str">
        <f>IF(ISERROR(VLOOKUP(N563,POA!$A$2:$F$25,5,0)),"",VLOOKUP(N563,POA!$A$2:$F$25,5,0))</f>
        <v/>
      </c>
      <c r="V563" s="73"/>
      <c r="W563" s="81" t="str">
        <f t="shared" ref="W563:W572" si="431">IF(V563=0,"",IF(V563&gt;=$W$9,"HABIL","NO HABIL"))</f>
        <v/>
      </c>
      <c r="X563" s="81"/>
      <c r="Y563" s="179">
        <f>IF(ISERROR(F563/$Z$9),"",F563/$Z$9)</f>
        <v>0</v>
      </c>
      <c r="Z563" s="146" t="str">
        <f>+IF(Y563&lt;$Z$10,"MIPYME","NO CUMPLE")</f>
        <v>MIPYME</v>
      </c>
      <c r="AA563" s="190"/>
      <c r="AB563" s="81" t="str">
        <f t="shared" ref="AB563:AB572" si="432">IF(AA563=0,"",IF(AA563&gt;=$AB$9,"HABIL","NO HABIL"))</f>
        <v/>
      </c>
      <c r="AC563" s="190"/>
      <c r="AD563" s="81" t="str">
        <f t="shared" ref="AD563:AD572" si="433">IF(AC563=0,"",IF(AC563&gt;=$AD$9,"HABIL","NO HABIL"))</f>
        <v/>
      </c>
      <c r="AE563" s="185"/>
    </row>
    <row r="564" spans="2:31" ht="18" customHeight="1" x14ac:dyDescent="0.15">
      <c r="B564" s="71" t="str">
        <f t="shared" si="428"/>
        <v/>
      </c>
      <c r="C564" s="136"/>
      <c r="D564" s="136"/>
      <c r="E564" s="70"/>
      <c r="F564" s="70"/>
      <c r="G564" s="70"/>
      <c r="H564" s="70"/>
      <c r="I564" s="70">
        <f t="shared" si="429"/>
        <v>0</v>
      </c>
      <c r="J564" s="70"/>
      <c r="K564" s="70"/>
      <c r="L564" s="228"/>
      <c r="M564" s="228" t="str">
        <f>IF(ISERROR(VLOOKUP(L564,POA!$A$2:$C$25,3,0)),"",VLOOKUP(L564,POA!$A$2:$C$25,3,0))</f>
        <v/>
      </c>
      <c r="N564" s="73" t="s">
        <v>229</v>
      </c>
      <c r="O564" s="73" t="str">
        <f>IF(ISERROR(VLOOKUP(N564,POA!$A$2:$F$25,4,0)),"",VLOOKUP(N564,POA!$A$2:$F$25,4,0))</f>
        <v/>
      </c>
      <c r="P564" s="75" t="str">
        <f>IF(ISERROR(VLOOKUP(L564,POA!$A$2:$C$25,2,0)),"",VLOOKUP(L564,POA!$A$2:$C$25,2,0))</f>
        <v/>
      </c>
      <c r="Q564" s="82"/>
      <c r="R564" s="81" t="str">
        <f>IF(Q564=0,"",IF(Q562&gt;=$R$9,"HABIL","NO HABIL"))</f>
        <v/>
      </c>
      <c r="S564" s="177"/>
      <c r="T564" s="81" t="str">
        <f t="shared" si="430"/>
        <v/>
      </c>
      <c r="U564" s="73" t="str">
        <f>IF(ISERROR(VLOOKUP(N564,POA!$A$2:$F$25,5,0)),"",VLOOKUP(N564,POA!$A$2:$F$25,5,0))</f>
        <v/>
      </c>
      <c r="V564" s="73"/>
      <c r="W564" s="81" t="str">
        <f t="shared" si="431"/>
        <v/>
      </c>
      <c r="X564" s="81"/>
      <c r="Y564" s="179">
        <f t="shared" ref="Y564:Y571" si="434">IF(ISERROR(F564/$Z$9),"",F564/$Z$9)</f>
        <v>0</v>
      </c>
      <c r="Z564" s="146" t="str">
        <f t="shared" ref="Z564:Z572" si="435">+IF(Y564&lt;$Z$10,"MIPYME","NO CUMPLE")</f>
        <v>MIPYME</v>
      </c>
      <c r="AA564" s="190"/>
      <c r="AB564" s="81" t="str">
        <f t="shared" si="432"/>
        <v/>
      </c>
      <c r="AC564" s="190"/>
      <c r="AD564" s="81" t="str">
        <f t="shared" si="433"/>
        <v/>
      </c>
      <c r="AE564" s="186"/>
    </row>
    <row r="565" spans="2:31" ht="18" customHeight="1" x14ac:dyDescent="0.15">
      <c r="B565" s="71" t="str">
        <f t="shared" si="428"/>
        <v/>
      </c>
      <c r="C565" s="136"/>
      <c r="D565" s="136"/>
      <c r="E565" s="70"/>
      <c r="F565" s="70"/>
      <c r="G565" s="70"/>
      <c r="H565" s="70"/>
      <c r="I565" s="70">
        <f t="shared" si="429"/>
        <v>0</v>
      </c>
      <c r="J565" s="70"/>
      <c r="K565" s="70"/>
      <c r="L565" s="228"/>
      <c r="M565" s="228" t="str">
        <f>IF(ISERROR(VLOOKUP(L565,POA!$A$2:$C$25,3,0)),"",VLOOKUP(L565,POA!$A$2:$C$25,3,0))</f>
        <v/>
      </c>
      <c r="N565" s="73"/>
      <c r="O565" s="73" t="str">
        <f>IF(ISERROR(VLOOKUP(N565,POA!$A$2:$F$25,4,0)),"",VLOOKUP(N565,POA!$A$2:$F$25,4,0))</f>
        <v/>
      </c>
      <c r="P565" s="75" t="str">
        <f>IF(ISERROR(VLOOKUP(L565,POA!$A$2:$C$25,2,0)),"",VLOOKUP(L565,POA!$A$2:$C$25,2,0))</f>
        <v/>
      </c>
      <c r="Q565" s="82"/>
      <c r="R565" s="81" t="str">
        <f>IF(Q565=0,"",IF(Q562&gt;=$R$9,"HABIL","NO HABIL"))</f>
        <v/>
      </c>
      <c r="S565" s="177"/>
      <c r="T565" s="81" t="str">
        <f t="shared" si="430"/>
        <v/>
      </c>
      <c r="U565" s="73" t="str">
        <f>IF(ISERROR(VLOOKUP(N565,POA!$A$2:$F$25,5,0)),"",VLOOKUP(N565,POA!$A$2:$F$25,5,0))</f>
        <v/>
      </c>
      <c r="V565" s="73"/>
      <c r="W565" s="81" t="str">
        <f t="shared" si="431"/>
        <v/>
      </c>
      <c r="X565" s="81"/>
      <c r="Y565" s="179">
        <f t="shared" si="434"/>
        <v>0</v>
      </c>
      <c r="Z565" s="146" t="str">
        <f t="shared" si="435"/>
        <v>MIPYME</v>
      </c>
      <c r="AA565" s="190"/>
      <c r="AB565" s="81" t="str">
        <f t="shared" si="432"/>
        <v/>
      </c>
      <c r="AC565" s="190"/>
      <c r="AD565" s="81" t="str">
        <f t="shared" si="433"/>
        <v/>
      </c>
      <c r="AE565" s="186"/>
    </row>
    <row r="566" spans="2:31" ht="18" customHeight="1" x14ac:dyDescent="0.15">
      <c r="B566" s="71" t="str">
        <f t="shared" si="428"/>
        <v/>
      </c>
      <c r="C566" s="136"/>
      <c r="D566" s="136"/>
      <c r="E566" s="70" t="str">
        <f>IF(ISERROR(VLOOKUP(C566,#REF!,2,0)),"",VLOOKUP(C566,#REF!,2,0))</f>
        <v/>
      </c>
      <c r="F566" s="70"/>
      <c r="G566" s="70" t="str">
        <f>IF(ISERROR(VLOOKUP(C566,#REF!,4,0)),"",VLOOKUP(C566,#REF!,4,0))</f>
        <v/>
      </c>
      <c r="H566" s="70"/>
      <c r="I566" s="70">
        <f t="shared" si="429"/>
        <v>0</v>
      </c>
      <c r="J566" s="70"/>
      <c r="K566" s="70"/>
      <c r="L566" s="228"/>
      <c r="M566" s="228" t="str">
        <f>IF(ISERROR(VLOOKUP(L566,POA!$A$2:$C$25,3,0)),"",VLOOKUP(L566,POA!$A$2:$C$25,3,0))</f>
        <v/>
      </c>
      <c r="N566" s="73"/>
      <c r="O566" s="73" t="str">
        <f>IF(ISERROR(VLOOKUP(N566,POA!$A$2:$F$25,4,0)),"",VLOOKUP(N566,POA!$A$2:$F$25,4,0))</f>
        <v/>
      </c>
      <c r="P566" s="75" t="str">
        <f>IF(ISERROR(VLOOKUP(L566,POA!$A$2:$C$25,2,0)),"",VLOOKUP(L566,POA!$A$2:$C$25,2,0))</f>
        <v/>
      </c>
      <c r="Q566" s="82"/>
      <c r="R566" s="81" t="str">
        <f>IF(L566=0,"",IF(Q562&gt;=$R$9,"HABIL","NO HABIL"))</f>
        <v/>
      </c>
      <c r="S566" s="177"/>
      <c r="T566" s="81" t="str">
        <f t="shared" si="430"/>
        <v/>
      </c>
      <c r="U566" s="73" t="str">
        <f>IF(ISERROR(VLOOKUP(N566,POA!$A$2:$F$25,5,0)),"",VLOOKUP(N566,POA!$A$2:$F$25,5,0))</f>
        <v/>
      </c>
      <c r="V566" s="73"/>
      <c r="W566" s="81" t="str">
        <f t="shared" si="431"/>
        <v/>
      </c>
      <c r="X566" s="81"/>
      <c r="Y566" s="179">
        <f t="shared" si="434"/>
        <v>0</v>
      </c>
      <c r="Z566" s="146" t="str">
        <f t="shared" si="435"/>
        <v>MIPYME</v>
      </c>
      <c r="AA566" s="190"/>
      <c r="AB566" s="81" t="str">
        <f t="shared" si="432"/>
        <v/>
      </c>
      <c r="AC566" s="190"/>
      <c r="AD566" s="81" t="str">
        <f t="shared" si="433"/>
        <v/>
      </c>
      <c r="AE566" s="186"/>
    </row>
    <row r="567" spans="2:31" ht="18" customHeight="1" x14ac:dyDescent="0.15">
      <c r="B567" s="71" t="str">
        <f t="shared" si="428"/>
        <v/>
      </c>
      <c r="C567" s="136"/>
      <c r="D567" s="136"/>
      <c r="E567" s="70" t="str">
        <f>IF(ISERROR(VLOOKUP(C567,#REF!,2,0)),"",VLOOKUP(C567,#REF!,2,0))</f>
        <v/>
      </c>
      <c r="F567" s="70"/>
      <c r="G567" s="70" t="str">
        <f>IF(ISERROR(VLOOKUP(C567,#REF!,4,0)),"",VLOOKUP(C567,#REF!,4,0))</f>
        <v/>
      </c>
      <c r="H567" s="70"/>
      <c r="I567" s="70">
        <f t="shared" si="429"/>
        <v>0</v>
      </c>
      <c r="J567" s="70"/>
      <c r="K567" s="70"/>
      <c r="L567" s="228"/>
      <c r="M567" s="228" t="str">
        <f>IF(ISERROR(VLOOKUP(L567,POA!$A$2:$C$25,3,0)),"",VLOOKUP(L567,POA!$A$2:$C$25,3,0))</f>
        <v/>
      </c>
      <c r="N567" s="73"/>
      <c r="O567" s="73" t="str">
        <f>IF(ISERROR(VLOOKUP(N567,POA!$A$2:$F$25,4,0)),"",VLOOKUP(N567,POA!$A$2:$F$25,4,0))</f>
        <v/>
      </c>
      <c r="P567" s="75" t="str">
        <f>IF(ISERROR(VLOOKUP(L567,POA!$A$2:$C$25,2,0)),"",VLOOKUP(L567,POA!$A$2:$C$25,2,0))</f>
        <v/>
      </c>
      <c r="Q567" s="82"/>
      <c r="R567" s="81" t="str">
        <f>IF(L567=0,"",IF(Q562&gt;=$R$9,"HABIL","NO HABIL"))</f>
        <v/>
      </c>
      <c r="S567" s="177"/>
      <c r="T567" s="81" t="str">
        <f t="shared" si="430"/>
        <v/>
      </c>
      <c r="U567" s="73" t="str">
        <f>IF(ISERROR(VLOOKUP(N567,POA!$A$2:$F$25,5,0)),"",VLOOKUP(N567,POA!$A$2:$F$25,5,0))</f>
        <v/>
      </c>
      <c r="V567" s="73"/>
      <c r="W567" s="81" t="str">
        <f t="shared" si="431"/>
        <v/>
      </c>
      <c r="X567" s="81"/>
      <c r="Y567" s="179">
        <f t="shared" si="434"/>
        <v>0</v>
      </c>
      <c r="Z567" s="146" t="str">
        <f t="shared" si="435"/>
        <v>MIPYME</v>
      </c>
      <c r="AA567" s="190"/>
      <c r="AB567" s="81" t="str">
        <f t="shared" si="432"/>
        <v/>
      </c>
      <c r="AC567" s="190"/>
      <c r="AD567" s="81" t="str">
        <f t="shared" si="433"/>
        <v/>
      </c>
      <c r="AE567" s="183"/>
    </row>
    <row r="568" spans="2:31" ht="18" customHeight="1" x14ac:dyDescent="0.15">
      <c r="B568" s="71" t="str">
        <f t="shared" si="428"/>
        <v/>
      </c>
      <c r="C568" s="136"/>
      <c r="D568" s="136"/>
      <c r="E568" s="70" t="str">
        <f>IF(ISERROR(VLOOKUP(C568,#REF!,2,0)),"",VLOOKUP(C568,#REF!,2,0))</f>
        <v/>
      </c>
      <c r="F568" s="70"/>
      <c r="G568" s="70" t="str">
        <f>IF(ISERROR(VLOOKUP(C568,#REF!,4,0)),"",VLOOKUP(C568,#REF!,4,0))</f>
        <v/>
      </c>
      <c r="H568" s="70"/>
      <c r="I568" s="70">
        <f t="shared" si="429"/>
        <v>0</v>
      </c>
      <c r="J568" s="70"/>
      <c r="K568" s="70"/>
      <c r="L568" s="228"/>
      <c r="M568" s="228" t="str">
        <f>IF(ISERROR(VLOOKUP(L568,POA!$A$2:$C$25,3,0)),"",VLOOKUP(L568,POA!$A$2:$C$25,3,0))</f>
        <v/>
      </c>
      <c r="N568" s="73"/>
      <c r="O568" s="73" t="str">
        <f>IF(ISERROR(VLOOKUP(N568,POA!$A$2:$F$25,4,0)),"",VLOOKUP(N568,POA!$A$2:$F$25,4,0))</f>
        <v/>
      </c>
      <c r="P568" s="75" t="str">
        <f>IF(ISERROR(VLOOKUP(L568,POA!$A$2:$C$25,2,0)),"",VLOOKUP(L568,POA!$A$2:$C$25,2,0))</f>
        <v/>
      </c>
      <c r="Q568" s="82"/>
      <c r="R568" s="81" t="str">
        <f>IF(L568=0,"",IF(Q562&gt;=$R$9,"HABIL","NO HABIL"))</f>
        <v/>
      </c>
      <c r="S568" s="177"/>
      <c r="T568" s="81" t="str">
        <f t="shared" si="430"/>
        <v/>
      </c>
      <c r="U568" s="73" t="str">
        <f>IF(ISERROR(VLOOKUP(N568,POA!$A$2:$F$25,5,0)),"",VLOOKUP(N568,POA!$A$2:$F$25,5,0))</f>
        <v/>
      </c>
      <c r="V568" s="73"/>
      <c r="W568" s="81" t="str">
        <f t="shared" si="431"/>
        <v/>
      </c>
      <c r="X568" s="81"/>
      <c r="Y568" s="179">
        <f t="shared" si="434"/>
        <v>0</v>
      </c>
      <c r="Z568" s="146" t="str">
        <f t="shared" si="435"/>
        <v>MIPYME</v>
      </c>
      <c r="AA568" s="190"/>
      <c r="AB568" s="81" t="str">
        <f t="shared" si="432"/>
        <v/>
      </c>
      <c r="AC568" s="190"/>
      <c r="AD568" s="81" t="str">
        <f t="shared" si="433"/>
        <v/>
      </c>
      <c r="AE568" s="186"/>
    </row>
    <row r="569" spans="2:31" ht="18" customHeight="1" x14ac:dyDescent="0.15">
      <c r="B569" s="71" t="str">
        <f>IF(C569="","",B568+0.1)</f>
        <v/>
      </c>
      <c r="C569" s="136"/>
      <c r="D569" s="136"/>
      <c r="E569" s="70" t="str">
        <f>IF(ISERROR(VLOOKUP(C569,#REF!,2,0)),"",VLOOKUP(C569,#REF!,2,0))</f>
        <v/>
      </c>
      <c r="F569" s="70"/>
      <c r="G569" s="70" t="str">
        <f>IF(ISERROR(VLOOKUP(C569,#REF!,4,0)),"",VLOOKUP(C569,#REF!,4,0))</f>
        <v/>
      </c>
      <c r="H569" s="70"/>
      <c r="I569" s="70">
        <f>IF(ISERROR(F569-H569),"",F569-H569)</f>
        <v>0</v>
      </c>
      <c r="J569" s="70"/>
      <c r="K569" s="70"/>
      <c r="L569" s="228"/>
      <c r="M569" s="228" t="str">
        <f>IF(ISERROR(VLOOKUP(L569,POA!$A$2:$C$25,3,0)),"",VLOOKUP(L569,POA!$A$2:$C$25,3,0))</f>
        <v/>
      </c>
      <c r="N569" s="73"/>
      <c r="O569" s="73" t="str">
        <f>IF(ISERROR(VLOOKUP(N569,POA!$A$2:$F$25,4,0)),"",VLOOKUP(N569,POA!$A$2:$F$25,4,0))</f>
        <v/>
      </c>
      <c r="P569" s="75" t="str">
        <f>IF(ISERROR(VLOOKUP(L569,POA!$A$2:$C$25,2,0)),"",VLOOKUP(L569,POA!$A$2:$C$25,2,0))</f>
        <v/>
      </c>
      <c r="Q569" s="82"/>
      <c r="R569" s="81" t="str">
        <f>IF(L569=0,"",IF(Q562&gt;=$R$9,"HABIL","NO HABIL"))</f>
        <v/>
      </c>
      <c r="S569" s="177"/>
      <c r="T569" s="81" t="str">
        <f t="shared" si="430"/>
        <v/>
      </c>
      <c r="U569" s="73" t="str">
        <f>IF(ISERROR(VLOOKUP(N569,POA!$A$2:$F$25,5,0)),"",VLOOKUP(N569,POA!$A$2:$F$25,5,0))</f>
        <v/>
      </c>
      <c r="V569" s="73"/>
      <c r="W569" s="81" t="str">
        <f t="shared" si="431"/>
        <v/>
      </c>
      <c r="X569" s="81"/>
      <c r="Y569" s="179">
        <f t="shared" si="434"/>
        <v>0</v>
      </c>
      <c r="Z569" s="146" t="str">
        <f t="shared" si="435"/>
        <v>MIPYME</v>
      </c>
      <c r="AA569" s="190"/>
      <c r="AB569" s="81" t="str">
        <f t="shared" si="432"/>
        <v/>
      </c>
      <c r="AC569" s="190"/>
      <c r="AD569" s="81" t="str">
        <f t="shared" si="433"/>
        <v/>
      </c>
      <c r="AE569" s="186"/>
    </row>
    <row r="570" spans="2:31" ht="18" customHeight="1" x14ac:dyDescent="0.15">
      <c r="B570" s="71" t="str">
        <f>IF(C570="","",B569+0.1)</f>
        <v/>
      </c>
      <c r="C570" s="136"/>
      <c r="D570" s="136"/>
      <c r="E570" s="70" t="str">
        <f>IF(ISERROR(VLOOKUP(C570,#REF!,2,0)),"",VLOOKUP(C570,#REF!,2,0))</f>
        <v/>
      </c>
      <c r="F570" s="70"/>
      <c r="G570" s="70" t="str">
        <f>IF(ISERROR(VLOOKUP(C570,#REF!,4,0)),"",VLOOKUP(C570,#REF!,4,0))</f>
        <v/>
      </c>
      <c r="H570" s="70"/>
      <c r="I570" s="70">
        <f>IF(ISERROR(F570-H570),"",F570-H570)</f>
        <v>0</v>
      </c>
      <c r="J570" s="70"/>
      <c r="K570" s="70"/>
      <c r="L570" s="228"/>
      <c r="M570" s="228" t="str">
        <f>IF(ISERROR(VLOOKUP(L570,POA!$A$2:$C$25,3,0)),"",VLOOKUP(L570,POA!$A$2:$C$25,3,0))</f>
        <v/>
      </c>
      <c r="N570" s="73"/>
      <c r="O570" s="73" t="str">
        <f>IF(ISERROR(VLOOKUP(N570,POA!$A$2:$F$25,4,0)),"",VLOOKUP(N570,POA!$A$2:$F$25,4,0))</f>
        <v/>
      </c>
      <c r="P570" s="75" t="str">
        <f>IF(ISERROR(VLOOKUP(L570,POA!$A$2:$C$25,2,0)),"",VLOOKUP(L570,POA!$A$2:$C$25,2,0))</f>
        <v/>
      </c>
      <c r="Q570" s="82"/>
      <c r="R570" s="81" t="str">
        <f>IF(L570=0,"",IF(Q562&gt;=$R$9,"HABIL","NO HABIL"))</f>
        <v/>
      </c>
      <c r="S570" s="177"/>
      <c r="T570" s="81" t="str">
        <f t="shared" si="430"/>
        <v/>
      </c>
      <c r="U570" s="73" t="str">
        <f>IF(ISERROR(VLOOKUP(N570,POA!$A$2:$F$25,5,0)),"",VLOOKUP(N570,POA!$A$2:$F$25,5,0))</f>
        <v/>
      </c>
      <c r="V570" s="73"/>
      <c r="W570" s="81" t="str">
        <f t="shared" si="431"/>
        <v/>
      </c>
      <c r="X570" s="81"/>
      <c r="Y570" s="179">
        <f t="shared" si="434"/>
        <v>0</v>
      </c>
      <c r="Z570" s="146" t="str">
        <f t="shared" si="435"/>
        <v>MIPYME</v>
      </c>
      <c r="AA570" s="190"/>
      <c r="AB570" s="81" t="str">
        <f t="shared" si="432"/>
        <v/>
      </c>
      <c r="AC570" s="190"/>
      <c r="AD570" s="81" t="str">
        <f t="shared" si="433"/>
        <v/>
      </c>
      <c r="AE570" s="183"/>
    </row>
    <row r="571" spans="2:31" ht="18" customHeight="1" x14ac:dyDescent="0.15">
      <c r="B571" s="71" t="str">
        <f>IF(C571="","",B570+0.1)</f>
        <v/>
      </c>
      <c r="C571" s="136"/>
      <c r="D571" s="136"/>
      <c r="E571" s="70" t="str">
        <f>IF(ISERROR(VLOOKUP(C571,#REF!,2,0)),"",VLOOKUP(C571,#REF!,2,0))</f>
        <v/>
      </c>
      <c r="F571" s="70"/>
      <c r="G571" s="70" t="str">
        <f>IF(ISERROR(VLOOKUP(C571,#REF!,4,0)),"",VLOOKUP(C571,#REF!,4,0))</f>
        <v/>
      </c>
      <c r="H571" s="70"/>
      <c r="I571" s="70">
        <f>IF(ISERROR(F571-H571),"",F571-H571)</f>
        <v>0</v>
      </c>
      <c r="J571" s="70"/>
      <c r="K571" s="70"/>
      <c r="L571" s="228"/>
      <c r="M571" s="228" t="str">
        <f>IF(ISERROR(VLOOKUP(L571,POA!$A$2:$C$25,3,0)),"",VLOOKUP(L571,POA!$A$2:$C$25,3,0))</f>
        <v/>
      </c>
      <c r="N571" s="73"/>
      <c r="O571" s="73" t="str">
        <f>IF(ISERROR(VLOOKUP(N571,POA!$A$2:$F$25,4,0)),"",VLOOKUP(N571,POA!$A$2:$F$25,4,0))</f>
        <v/>
      </c>
      <c r="P571" s="75" t="str">
        <f>IF(ISERROR(VLOOKUP(L571,POA!$A$2:$C$25,2,0)),"",VLOOKUP(L571,POA!$A$2:$C$25,2,0))</f>
        <v/>
      </c>
      <c r="Q571" s="82"/>
      <c r="R571" s="81" t="str">
        <f>IF(L571=0,"",IF(Q562&gt;=$R$9,"HABIL","NO HABIL"))</f>
        <v/>
      </c>
      <c r="S571" s="177"/>
      <c r="T571" s="81" t="str">
        <f t="shared" si="430"/>
        <v/>
      </c>
      <c r="U571" s="73" t="str">
        <f>IF(ISERROR(VLOOKUP(N571,POA!$A$2:$F$25,5,0)),"",VLOOKUP(N571,POA!$A$2:$F$25,5,0))</f>
        <v/>
      </c>
      <c r="V571" s="73"/>
      <c r="W571" s="81" t="str">
        <f t="shared" si="431"/>
        <v/>
      </c>
      <c r="X571" s="81"/>
      <c r="Y571" s="179">
        <f t="shared" si="434"/>
        <v>0</v>
      </c>
      <c r="Z571" s="146" t="str">
        <f t="shared" si="435"/>
        <v>MIPYME</v>
      </c>
      <c r="AA571" s="190"/>
      <c r="AB571" s="81" t="str">
        <f t="shared" si="432"/>
        <v/>
      </c>
      <c r="AC571" s="190"/>
      <c r="AD571" s="81" t="str">
        <f t="shared" si="433"/>
        <v/>
      </c>
      <c r="AE571" s="183"/>
    </row>
    <row r="572" spans="2:31" ht="18" customHeight="1" thickBot="1" x14ac:dyDescent="0.2">
      <c r="B572" s="111" t="str">
        <f>IF(C572="","",B571+0.1)</f>
        <v/>
      </c>
      <c r="C572" s="137"/>
      <c r="D572" s="137"/>
      <c r="E572" s="74" t="str">
        <f>IF(ISERROR(VLOOKUP(C572,#REF!,2,0)),"",VLOOKUP(C572,#REF!,2,0))</f>
        <v/>
      </c>
      <c r="F572" s="74"/>
      <c r="G572" s="74" t="str">
        <f>IF(ISERROR(VLOOKUP(C572,#REF!,4,0)),"",VLOOKUP(C572,#REF!,4,0))</f>
        <v/>
      </c>
      <c r="H572" s="74"/>
      <c r="I572" s="74">
        <f>IF(ISERROR(F572-H572),"",F572-H572)</f>
        <v>0</v>
      </c>
      <c r="J572" s="74"/>
      <c r="K572" s="74"/>
      <c r="L572" s="229"/>
      <c r="M572" s="229" t="str">
        <f>IF(ISERROR(VLOOKUP(L572,POA!$A$2:$C$25,3,0)),"",VLOOKUP(L572,POA!$A$2:$C$25,3,0))</f>
        <v/>
      </c>
      <c r="N572" s="88"/>
      <c r="O572" s="88" t="str">
        <f>IF(ISERROR(VLOOKUP(N572,POA!$A$2:$F$25,4,0)),"",VLOOKUP(N572,POA!$A$2:$F$25,4,0))</f>
        <v/>
      </c>
      <c r="P572" s="80" t="str">
        <f>IF(ISERROR(VLOOKUP(L572,POA!$A$2:$C$25,2,0)),"",VLOOKUP(L572,POA!$A$2:$C$25,2,0))</f>
        <v/>
      </c>
      <c r="Q572" s="90"/>
      <c r="R572" s="89" t="str">
        <f>IF(L572=0,"",IF(Q562&gt;=$R$9,"HABIL","NO HABIL"))</f>
        <v/>
      </c>
      <c r="S572" s="178"/>
      <c r="T572" s="89" t="str">
        <f t="shared" si="430"/>
        <v/>
      </c>
      <c r="U572" s="88" t="str">
        <f>IF(ISERROR(VLOOKUP(N572,POA!$A$2:$F$25,5,0)),"",VLOOKUP(N572,POA!$A$2:$F$25,5,0))</f>
        <v/>
      </c>
      <c r="V572" s="88"/>
      <c r="W572" s="89" t="str">
        <f t="shared" si="431"/>
        <v/>
      </c>
      <c r="X572" s="89"/>
      <c r="Y572" s="181">
        <f>IF(ISERROR(F572/$Z$9),"",F572/$Z$9)</f>
        <v>0</v>
      </c>
      <c r="Z572" s="147" t="str">
        <f t="shared" si="435"/>
        <v>MIPYME</v>
      </c>
      <c r="AA572" s="191"/>
      <c r="AB572" s="89" t="str">
        <f t="shared" si="432"/>
        <v/>
      </c>
      <c r="AC572" s="191"/>
      <c r="AD572" s="89" t="str">
        <f t="shared" si="433"/>
        <v/>
      </c>
      <c r="AE572" s="184"/>
    </row>
    <row r="573" spans="2:31" ht="18" customHeight="1" x14ac:dyDescent="0.15">
      <c r="B573" s="83">
        <v>52</v>
      </c>
      <c r="C573" s="84"/>
      <c r="D573" s="135" t="str">
        <f>IF(SUM(D574:D583)=0,"",SUM(D574:D583))</f>
        <v/>
      </c>
      <c r="E573" s="85">
        <f>SUM(E574:E583)</f>
        <v>0</v>
      </c>
      <c r="F573" s="85">
        <f>SUM(F574:F583)</f>
        <v>0</v>
      </c>
      <c r="G573" s="85">
        <f>SUM(G574:G583)</f>
        <v>0</v>
      </c>
      <c r="H573" s="85">
        <f>SUM(H574:H583)</f>
        <v>0</v>
      </c>
      <c r="I573" s="85">
        <f>+F573-H573</f>
        <v>0</v>
      </c>
      <c r="J573" s="85">
        <f>SUM(J574:J583)</f>
        <v>0</v>
      </c>
      <c r="K573" s="85">
        <f>SUM(K574:K583)</f>
        <v>0</v>
      </c>
      <c r="L573" s="78">
        <v>1</v>
      </c>
      <c r="M573" s="78">
        <f>IF(ISERROR(VLOOKUP(L573,POA!$A$2:$C$25,3,0)),"",VLOOKUP(L573,POA!$A$2:$C$25,3,0))</f>
        <v>3</v>
      </c>
      <c r="N573" s="138" t="s">
        <v>229</v>
      </c>
      <c r="O573" s="78">
        <f>+SUM(O574:O583)</f>
        <v>0</v>
      </c>
      <c r="P573" s="79">
        <f>IF(ISERROR(VLOOKUP(L573,POA!$A$2:$C$25,2,0)),"",VLOOKUP(L573,POA!$A$2:$C$25,2,0))</f>
        <v>4167150295</v>
      </c>
      <c r="Q573" s="85" t="e">
        <f>SUM(E573/G573)</f>
        <v>#DIV/0!</v>
      </c>
      <c r="R573" s="86" t="e">
        <f>IF(Q573=0,"",IF(Q573&gt;=$R$9,"HABIL","NO HABIL"))</f>
        <v>#DIV/0!</v>
      </c>
      <c r="S573" s="176" t="e">
        <f>SUM(H573/F573)</f>
        <v>#DIV/0!</v>
      </c>
      <c r="T573" s="86" t="e">
        <f>IF(S573=0,"",IF(S573&lt;=$T$9,"HABIL","NO HABIL"))</f>
        <v>#DIV/0!</v>
      </c>
      <c r="U573" s="78">
        <f>+SUM(U574:U583)</f>
        <v>0</v>
      </c>
      <c r="V573" s="87" t="e">
        <f>SUM(J573/K573)</f>
        <v>#DIV/0!</v>
      </c>
      <c r="W573" s="86" t="e">
        <f>IF(V573=0,"",IF(V573&gt;=$W$9,"HABIL","NO HABIL"))</f>
        <v>#DIV/0!</v>
      </c>
      <c r="X573" s="86" t="e">
        <f>IF(R573=0,"",IF(R573="NO HABIL","NO HABIL",IF(T573="NO HABIL","NO HABIL",IF(W573="NO HABIL","NO HABIL",IF(W573="NO HABIL","NO HABIL","HABIL")))))</f>
        <v>#DIV/0!</v>
      </c>
      <c r="Y573" s="180"/>
      <c r="Z573" s="145"/>
      <c r="AA573" s="176" t="e">
        <f>SUM(J573/I573)</f>
        <v>#DIV/0!</v>
      </c>
      <c r="AB573" s="86" t="e">
        <f>IF(AA573=0,"",IF(AA573&gt;=$AB$9,"HABIL","NO HABIL"))</f>
        <v>#DIV/0!</v>
      </c>
      <c r="AC573" s="176" t="e">
        <f>SUM(J573/F573)</f>
        <v>#DIV/0!</v>
      </c>
      <c r="AD573" s="86" t="e">
        <f>IF(AC573=0,"",IF(AC573&gt;=$AD$9,"HABIL","NO HABIL"))</f>
        <v>#DIV/0!</v>
      </c>
      <c r="AE573" s="182" t="e">
        <f>IF(AB573=0,"",IF(AB573="NO HABIL","NO HABIL",IF(AD573="NO HABIL","NO HABIL",IF(AD573="NO HABIL","NO HABIL","HABIL"))))</f>
        <v>#DIV/0!</v>
      </c>
    </row>
    <row r="574" spans="2:31" ht="18" customHeight="1" x14ac:dyDescent="0.15">
      <c r="B574" s="71" t="str">
        <f t="shared" ref="B574:B579" si="436">IF(C574="","",B573+0.1)</f>
        <v/>
      </c>
      <c r="C574" s="72"/>
      <c r="D574" s="136"/>
      <c r="E574" s="70"/>
      <c r="F574" s="70"/>
      <c r="G574" s="70"/>
      <c r="H574" s="70"/>
      <c r="I574" s="70">
        <f t="shared" ref="I574:I579" si="437">IF(ISERROR(F574-H574),"",F574-H574)</f>
        <v>0</v>
      </c>
      <c r="J574" s="70"/>
      <c r="K574" s="70"/>
      <c r="L574" s="230"/>
      <c r="M574" s="230" t="str">
        <f>IF(ISERROR(VLOOKUP(L574,POA!$A$2:$C$25,3,0)),"",VLOOKUP(L574,POA!$A$2:$C$25,3,0))</f>
        <v/>
      </c>
      <c r="N574" s="73" t="s">
        <v>229</v>
      </c>
      <c r="O574" s="73" t="str">
        <f>IF(ISERROR(VLOOKUP(N574,POA!$A$2:$F$25,4,0)),"",VLOOKUP(N574,POA!$A$2:$F$25,4,0))</f>
        <v/>
      </c>
      <c r="P574" s="75" t="str">
        <f>IF(ISERROR(VLOOKUP(L574,POA!$A$2:$C$25,2,0)),"",VLOOKUP(L574,POA!$A$2:$C$25,2,0))</f>
        <v/>
      </c>
      <c r="Q574" s="82"/>
      <c r="R574" s="81" t="str">
        <f>IF(Q574=0,"",IF(Q573&gt;=$R$9,"HABIL","NO HABIL"))</f>
        <v/>
      </c>
      <c r="S574" s="177"/>
      <c r="T574" s="81" t="str">
        <f t="shared" ref="T574:T583" si="438">IF(S574=0,"",IF(S574&lt;=$T$9,"HABIL","NO HABIL"))</f>
        <v/>
      </c>
      <c r="U574" s="73" t="str">
        <f>IF(ISERROR(VLOOKUP(N574,POA!$A$2:$F$25,5,0)),"",VLOOKUP(N574,POA!$A$2:$F$25,5,0))</f>
        <v/>
      </c>
      <c r="V574" s="73"/>
      <c r="W574" s="81" t="str">
        <f t="shared" ref="W574:W583" si="439">IF(V574=0,"",IF(V574&gt;=$W$9,"HABIL","NO HABIL"))</f>
        <v/>
      </c>
      <c r="X574" s="81"/>
      <c r="Y574" s="179">
        <f>IF(ISERROR(F574/$Z$9),"",F574/$Z$9)</f>
        <v>0</v>
      </c>
      <c r="Z574" s="146" t="str">
        <f>+IF(Y574&lt;$Z$10,"MIPYME","NO CUMPLE")</f>
        <v>MIPYME</v>
      </c>
      <c r="AA574" s="190"/>
      <c r="AB574" s="81" t="str">
        <f t="shared" ref="AB574:AB583" si="440">IF(AA574=0,"",IF(AA574&gt;=$AB$9,"HABIL","NO HABIL"))</f>
        <v/>
      </c>
      <c r="AC574" s="190"/>
      <c r="AD574" s="81" t="str">
        <f t="shared" ref="AD574:AD583" si="441">IF(AC574=0,"",IF(AC574&gt;=$AD$9,"HABIL","NO HABIL"))</f>
        <v/>
      </c>
      <c r="AE574" s="185"/>
    </row>
    <row r="575" spans="2:31" ht="18" customHeight="1" x14ac:dyDescent="0.15">
      <c r="B575" s="71" t="str">
        <f t="shared" si="436"/>
        <v/>
      </c>
      <c r="C575" s="136"/>
      <c r="D575" s="136"/>
      <c r="E575" s="70"/>
      <c r="F575" s="70"/>
      <c r="G575" s="70"/>
      <c r="H575" s="70"/>
      <c r="I575" s="70">
        <f t="shared" si="437"/>
        <v>0</v>
      </c>
      <c r="J575" s="70"/>
      <c r="K575" s="70"/>
      <c r="L575" s="228"/>
      <c r="M575" s="228" t="str">
        <f>IF(ISERROR(VLOOKUP(L575,POA!$A$2:$C$25,3,0)),"",VLOOKUP(L575,POA!$A$2:$C$25,3,0))</f>
        <v/>
      </c>
      <c r="N575" s="73" t="s">
        <v>229</v>
      </c>
      <c r="O575" s="73" t="str">
        <f>IF(ISERROR(VLOOKUP(N575,POA!$A$2:$F$25,4,0)),"",VLOOKUP(N575,POA!$A$2:$F$25,4,0))</f>
        <v/>
      </c>
      <c r="P575" s="75" t="str">
        <f>IF(ISERROR(VLOOKUP(L575,POA!$A$2:$C$25,2,0)),"",VLOOKUP(L575,POA!$A$2:$C$25,2,0))</f>
        <v/>
      </c>
      <c r="Q575" s="82"/>
      <c r="R575" s="81" t="str">
        <f>IF(Q575=0,"",IF(Q573&gt;=$R$9,"HABIL","NO HABIL"))</f>
        <v/>
      </c>
      <c r="S575" s="177"/>
      <c r="T575" s="81" t="str">
        <f t="shared" si="438"/>
        <v/>
      </c>
      <c r="U575" s="73" t="str">
        <f>IF(ISERROR(VLOOKUP(N575,POA!$A$2:$F$25,5,0)),"",VLOOKUP(N575,POA!$A$2:$F$25,5,0))</f>
        <v/>
      </c>
      <c r="V575" s="73"/>
      <c r="W575" s="81" t="str">
        <f t="shared" si="439"/>
        <v/>
      </c>
      <c r="X575" s="81"/>
      <c r="Y575" s="179">
        <f t="shared" ref="Y575:Y582" si="442">IF(ISERROR(F575/$Z$9),"",F575/$Z$9)</f>
        <v>0</v>
      </c>
      <c r="Z575" s="146" t="str">
        <f t="shared" ref="Z575:Z583" si="443">+IF(Y575&lt;$Z$10,"MIPYME","NO CUMPLE")</f>
        <v>MIPYME</v>
      </c>
      <c r="AA575" s="190"/>
      <c r="AB575" s="81" t="str">
        <f t="shared" si="440"/>
        <v/>
      </c>
      <c r="AC575" s="190"/>
      <c r="AD575" s="81" t="str">
        <f t="shared" si="441"/>
        <v/>
      </c>
      <c r="AE575" s="186"/>
    </row>
    <row r="576" spans="2:31" ht="18" customHeight="1" x14ac:dyDescent="0.15">
      <c r="B576" s="71" t="str">
        <f t="shared" si="436"/>
        <v/>
      </c>
      <c r="C576" s="136"/>
      <c r="D576" s="136"/>
      <c r="E576" s="70"/>
      <c r="F576" s="70"/>
      <c r="G576" s="70"/>
      <c r="H576" s="70"/>
      <c r="I576" s="70">
        <f t="shared" si="437"/>
        <v>0</v>
      </c>
      <c r="J576" s="70"/>
      <c r="K576" s="70"/>
      <c r="L576" s="228"/>
      <c r="M576" s="228" t="str">
        <f>IF(ISERROR(VLOOKUP(L576,POA!$A$2:$C$25,3,0)),"",VLOOKUP(L576,POA!$A$2:$C$25,3,0))</f>
        <v/>
      </c>
      <c r="N576" s="73"/>
      <c r="O576" s="73" t="str">
        <f>IF(ISERROR(VLOOKUP(N576,POA!$A$2:$F$25,4,0)),"",VLOOKUP(N576,POA!$A$2:$F$25,4,0))</f>
        <v/>
      </c>
      <c r="P576" s="75" t="str">
        <f>IF(ISERROR(VLOOKUP(L576,POA!$A$2:$C$25,2,0)),"",VLOOKUP(L576,POA!$A$2:$C$25,2,0))</f>
        <v/>
      </c>
      <c r="Q576" s="82"/>
      <c r="R576" s="81" t="str">
        <f>IF(Q576=0,"",IF(Q573&gt;=$R$9,"HABIL","NO HABIL"))</f>
        <v/>
      </c>
      <c r="S576" s="177"/>
      <c r="T576" s="81" t="str">
        <f t="shared" si="438"/>
        <v/>
      </c>
      <c r="U576" s="73" t="str">
        <f>IF(ISERROR(VLOOKUP(N576,POA!$A$2:$F$25,5,0)),"",VLOOKUP(N576,POA!$A$2:$F$25,5,0))</f>
        <v/>
      </c>
      <c r="V576" s="73"/>
      <c r="W576" s="81" t="str">
        <f t="shared" si="439"/>
        <v/>
      </c>
      <c r="X576" s="81"/>
      <c r="Y576" s="179">
        <f t="shared" si="442"/>
        <v>0</v>
      </c>
      <c r="Z576" s="146" t="str">
        <f t="shared" si="443"/>
        <v>MIPYME</v>
      </c>
      <c r="AA576" s="190"/>
      <c r="AB576" s="81" t="str">
        <f t="shared" si="440"/>
        <v/>
      </c>
      <c r="AC576" s="190"/>
      <c r="AD576" s="81" t="str">
        <f t="shared" si="441"/>
        <v/>
      </c>
      <c r="AE576" s="186"/>
    </row>
    <row r="577" spans="2:31" ht="18" customHeight="1" x14ac:dyDescent="0.15">
      <c r="B577" s="71" t="str">
        <f t="shared" si="436"/>
        <v/>
      </c>
      <c r="C577" s="136"/>
      <c r="D577" s="136"/>
      <c r="E577" s="70" t="str">
        <f>IF(ISERROR(VLOOKUP(C577,#REF!,2,0)),"",VLOOKUP(C577,#REF!,2,0))</f>
        <v/>
      </c>
      <c r="F577" s="70"/>
      <c r="G577" s="70" t="str">
        <f>IF(ISERROR(VLOOKUP(C577,#REF!,4,0)),"",VLOOKUP(C577,#REF!,4,0))</f>
        <v/>
      </c>
      <c r="H577" s="70"/>
      <c r="I577" s="70">
        <f t="shared" si="437"/>
        <v>0</v>
      </c>
      <c r="J577" s="70"/>
      <c r="K577" s="70"/>
      <c r="L577" s="228"/>
      <c r="M577" s="228" t="str">
        <f>IF(ISERROR(VLOOKUP(L577,POA!$A$2:$C$25,3,0)),"",VLOOKUP(L577,POA!$A$2:$C$25,3,0))</f>
        <v/>
      </c>
      <c r="N577" s="73"/>
      <c r="O577" s="73" t="str">
        <f>IF(ISERROR(VLOOKUP(N577,POA!$A$2:$F$25,4,0)),"",VLOOKUP(N577,POA!$A$2:$F$25,4,0))</f>
        <v/>
      </c>
      <c r="P577" s="75" t="str">
        <f>IF(ISERROR(VLOOKUP(L577,POA!$A$2:$C$25,2,0)),"",VLOOKUP(L577,POA!$A$2:$C$25,2,0))</f>
        <v/>
      </c>
      <c r="Q577" s="82"/>
      <c r="R577" s="81" t="str">
        <f>IF(L577=0,"",IF(Q573&gt;=$R$9,"HABIL","NO HABIL"))</f>
        <v/>
      </c>
      <c r="S577" s="177"/>
      <c r="T577" s="81" t="str">
        <f t="shared" si="438"/>
        <v/>
      </c>
      <c r="U577" s="73" t="str">
        <f>IF(ISERROR(VLOOKUP(N577,POA!$A$2:$F$25,5,0)),"",VLOOKUP(N577,POA!$A$2:$F$25,5,0))</f>
        <v/>
      </c>
      <c r="V577" s="73"/>
      <c r="W577" s="81" t="str">
        <f t="shared" si="439"/>
        <v/>
      </c>
      <c r="X577" s="81"/>
      <c r="Y577" s="179">
        <f t="shared" si="442"/>
        <v>0</v>
      </c>
      <c r="Z577" s="146" t="str">
        <f t="shared" si="443"/>
        <v>MIPYME</v>
      </c>
      <c r="AA577" s="190"/>
      <c r="AB577" s="81" t="str">
        <f t="shared" si="440"/>
        <v/>
      </c>
      <c r="AC577" s="190"/>
      <c r="AD577" s="81" t="str">
        <f t="shared" si="441"/>
        <v/>
      </c>
      <c r="AE577" s="186"/>
    </row>
    <row r="578" spans="2:31" ht="18" customHeight="1" x14ac:dyDescent="0.15">
      <c r="B578" s="71" t="str">
        <f t="shared" si="436"/>
        <v/>
      </c>
      <c r="C578" s="136"/>
      <c r="D578" s="136"/>
      <c r="E578" s="70" t="str">
        <f>IF(ISERROR(VLOOKUP(C578,#REF!,2,0)),"",VLOOKUP(C578,#REF!,2,0))</f>
        <v/>
      </c>
      <c r="F578" s="70"/>
      <c r="G578" s="70" t="str">
        <f>IF(ISERROR(VLOOKUP(C578,#REF!,4,0)),"",VLOOKUP(C578,#REF!,4,0))</f>
        <v/>
      </c>
      <c r="H578" s="70"/>
      <c r="I578" s="70">
        <f t="shared" si="437"/>
        <v>0</v>
      </c>
      <c r="J578" s="70"/>
      <c r="K578" s="70"/>
      <c r="L578" s="228"/>
      <c r="M578" s="228" t="str">
        <f>IF(ISERROR(VLOOKUP(L578,POA!$A$2:$C$25,3,0)),"",VLOOKUP(L578,POA!$A$2:$C$25,3,0))</f>
        <v/>
      </c>
      <c r="N578" s="73"/>
      <c r="O578" s="73" t="str">
        <f>IF(ISERROR(VLOOKUP(N578,POA!$A$2:$F$25,4,0)),"",VLOOKUP(N578,POA!$A$2:$F$25,4,0))</f>
        <v/>
      </c>
      <c r="P578" s="75" t="str">
        <f>IF(ISERROR(VLOOKUP(L578,POA!$A$2:$C$25,2,0)),"",VLOOKUP(L578,POA!$A$2:$C$25,2,0))</f>
        <v/>
      </c>
      <c r="Q578" s="82"/>
      <c r="R578" s="81" t="str">
        <f>IF(L578=0,"",IF(Q573&gt;=$R$9,"HABIL","NO HABIL"))</f>
        <v/>
      </c>
      <c r="S578" s="177"/>
      <c r="T578" s="81" t="str">
        <f t="shared" si="438"/>
        <v/>
      </c>
      <c r="U578" s="73" t="str">
        <f>IF(ISERROR(VLOOKUP(N578,POA!$A$2:$F$25,5,0)),"",VLOOKUP(N578,POA!$A$2:$F$25,5,0))</f>
        <v/>
      </c>
      <c r="V578" s="73"/>
      <c r="W578" s="81" t="str">
        <f t="shared" si="439"/>
        <v/>
      </c>
      <c r="X578" s="81"/>
      <c r="Y578" s="179">
        <f t="shared" si="442"/>
        <v>0</v>
      </c>
      <c r="Z578" s="146" t="str">
        <f t="shared" si="443"/>
        <v>MIPYME</v>
      </c>
      <c r="AA578" s="190"/>
      <c r="AB578" s="81" t="str">
        <f t="shared" si="440"/>
        <v/>
      </c>
      <c r="AC578" s="190"/>
      <c r="AD578" s="81" t="str">
        <f t="shared" si="441"/>
        <v/>
      </c>
      <c r="AE578" s="183"/>
    </row>
    <row r="579" spans="2:31" ht="18" customHeight="1" x14ac:dyDescent="0.15">
      <c r="B579" s="71" t="str">
        <f t="shared" si="436"/>
        <v/>
      </c>
      <c r="C579" s="136"/>
      <c r="D579" s="136"/>
      <c r="E579" s="70" t="str">
        <f>IF(ISERROR(VLOOKUP(C579,#REF!,2,0)),"",VLOOKUP(C579,#REF!,2,0))</f>
        <v/>
      </c>
      <c r="F579" s="70"/>
      <c r="G579" s="70" t="str">
        <f>IF(ISERROR(VLOOKUP(C579,#REF!,4,0)),"",VLOOKUP(C579,#REF!,4,0))</f>
        <v/>
      </c>
      <c r="H579" s="70"/>
      <c r="I579" s="70">
        <f t="shared" si="437"/>
        <v>0</v>
      </c>
      <c r="J579" s="70"/>
      <c r="K579" s="70"/>
      <c r="L579" s="228"/>
      <c r="M579" s="228" t="str">
        <f>IF(ISERROR(VLOOKUP(L579,POA!$A$2:$C$25,3,0)),"",VLOOKUP(L579,POA!$A$2:$C$25,3,0))</f>
        <v/>
      </c>
      <c r="N579" s="73"/>
      <c r="O579" s="73" t="str">
        <f>IF(ISERROR(VLOOKUP(N579,POA!$A$2:$F$25,4,0)),"",VLOOKUP(N579,POA!$A$2:$F$25,4,0))</f>
        <v/>
      </c>
      <c r="P579" s="75" t="str">
        <f>IF(ISERROR(VLOOKUP(L579,POA!$A$2:$C$25,2,0)),"",VLOOKUP(L579,POA!$A$2:$C$25,2,0))</f>
        <v/>
      </c>
      <c r="Q579" s="82"/>
      <c r="R579" s="81" t="str">
        <f>IF(L579=0,"",IF(Q573&gt;=$R$9,"HABIL","NO HABIL"))</f>
        <v/>
      </c>
      <c r="S579" s="177"/>
      <c r="T579" s="81" t="str">
        <f t="shared" si="438"/>
        <v/>
      </c>
      <c r="U579" s="73" t="str">
        <f>IF(ISERROR(VLOOKUP(N579,POA!$A$2:$F$25,5,0)),"",VLOOKUP(N579,POA!$A$2:$F$25,5,0))</f>
        <v/>
      </c>
      <c r="V579" s="73"/>
      <c r="W579" s="81" t="str">
        <f t="shared" si="439"/>
        <v/>
      </c>
      <c r="X579" s="81"/>
      <c r="Y579" s="179">
        <f t="shared" si="442"/>
        <v>0</v>
      </c>
      <c r="Z579" s="146" t="str">
        <f t="shared" si="443"/>
        <v>MIPYME</v>
      </c>
      <c r="AA579" s="190"/>
      <c r="AB579" s="81" t="str">
        <f t="shared" si="440"/>
        <v/>
      </c>
      <c r="AC579" s="190"/>
      <c r="AD579" s="81" t="str">
        <f t="shared" si="441"/>
        <v/>
      </c>
      <c r="AE579" s="186"/>
    </row>
    <row r="580" spans="2:31" ht="18" customHeight="1" x14ac:dyDescent="0.15">
      <c r="B580" s="71" t="str">
        <f>IF(C580="","",B579+0.1)</f>
        <v/>
      </c>
      <c r="C580" s="136"/>
      <c r="D580" s="136"/>
      <c r="E580" s="70" t="str">
        <f>IF(ISERROR(VLOOKUP(C580,#REF!,2,0)),"",VLOOKUP(C580,#REF!,2,0))</f>
        <v/>
      </c>
      <c r="F580" s="70"/>
      <c r="G580" s="70" t="str">
        <f>IF(ISERROR(VLOOKUP(C580,#REF!,4,0)),"",VLOOKUP(C580,#REF!,4,0))</f>
        <v/>
      </c>
      <c r="H580" s="70"/>
      <c r="I580" s="70">
        <f>IF(ISERROR(F580-H580),"",F580-H580)</f>
        <v>0</v>
      </c>
      <c r="J580" s="70"/>
      <c r="K580" s="70"/>
      <c r="L580" s="228"/>
      <c r="M580" s="228" t="str">
        <f>IF(ISERROR(VLOOKUP(L580,POA!$A$2:$C$25,3,0)),"",VLOOKUP(L580,POA!$A$2:$C$25,3,0))</f>
        <v/>
      </c>
      <c r="N580" s="73"/>
      <c r="O580" s="73" t="str">
        <f>IF(ISERROR(VLOOKUP(N580,POA!$A$2:$F$25,4,0)),"",VLOOKUP(N580,POA!$A$2:$F$25,4,0))</f>
        <v/>
      </c>
      <c r="P580" s="75" t="str">
        <f>IF(ISERROR(VLOOKUP(L580,POA!$A$2:$C$25,2,0)),"",VLOOKUP(L580,POA!$A$2:$C$25,2,0))</f>
        <v/>
      </c>
      <c r="Q580" s="82"/>
      <c r="R580" s="81" t="str">
        <f>IF(L580=0,"",IF(Q573&gt;=$R$9,"HABIL","NO HABIL"))</f>
        <v/>
      </c>
      <c r="S580" s="177"/>
      <c r="T580" s="81" t="str">
        <f t="shared" si="438"/>
        <v/>
      </c>
      <c r="U580" s="73" t="str">
        <f>IF(ISERROR(VLOOKUP(N580,POA!$A$2:$F$25,5,0)),"",VLOOKUP(N580,POA!$A$2:$F$25,5,0))</f>
        <v/>
      </c>
      <c r="V580" s="73"/>
      <c r="W580" s="81" t="str">
        <f t="shared" si="439"/>
        <v/>
      </c>
      <c r="X580" s="81"/>
      <c r="Y580" s="179">
        <f t="shared" si="442"/>
        <v>0</v>
      </c>
      <c r="Z580" s="146" t="str">
        <f t="shared" si="443"/>
        <v>MIPYME</v>
      </c>
      <c r="AA580" s="190"/>
      <c r="AB580" s="81" t="str">
        <f t="shared" si="440"/>
        <v/>
      </c>
      <c r="AC580" s="190"/>
      <c r="AD580" s="81" t="str">
        <f t="shared" si="441"/>
        <v/>
      </c>
      <c r="AE580" s="186"/>
    </row>
    <row r="581" spans="2:31" ht="18" customHeight="1" x14ac:dyDescent="0.15">
      <c r="B581" s="71" t="str">
        <f>IF(C581="","",B580+0.1)</f>
        <v/>
      </c>
      <c r="C581" s="136"/>
      <c r="D581" s="136"/>
      <c r="E581" s="70" t="str">
        <f>IF(ISERROR(VLOOKUP(C581,#REF!,2,0)),"",VLOOKUP(C581,#REF!,2,0))</f>
        <v/>
      </c>
      <c r="F581" s="70"/>
      <c r="G581" s="70" t="str">
        <f>IF(ISERROR(VLOOKUP(C581,#REF!,4,0)),"",VLOOKUP(C581,#REF!,4,0))</f>
        <v/>
      </c>
      <c r="H581" s="70"/>
      <c r="I581" s="70">
        <f>IF(ISERROR(F581-H581),"",F581-H581)</f>
        <v>0</v>
      </c>
      <c r="J581" s="70"/>
      <c r="K581" s="70"/>
      <c r="L581" s="228"/>
      <c r="M581" s="228" t="str">
        <f>IF(ISERROR(VLOOKUP(L581,POA!$A$2:$C$25,3,0)),"",VLOOKUP(L581,POA!$A$2:$C$25,3,0))</f>
        <v/>
      </c>
      <c r="N581" s="73"/>
      <c r="O581" s="73" t="str">
        <f>IF(ISERROR(VLOOKUP(N581,POA!$A$2:$F$25,4,0)),"",VLOOKUP(N581,POA!$A$2:$F$25,4,0))</f>
        <v/>
      </c>
      <c r="P581" s="75" t="str">
        <f>IF(ISERROR(VLOOKUP(L581,POA!$A$2:$C$25,2,0)),"",VLOOKUP(L581,POA!$A$2:$C$25,2,0))</f>
        <v/>
      </c>
      <c r="Q581" s="82"/>
      <c r="R581" s="81" t="str">
        <f>IF(L581=0,"",IF(Q573&gt;=$R$9,"HABIL","NO HABIL"))</f>
        <v/>
      </c>
      <c r="S581" s="177"/>
      <c r="T581" s="81" t="str">
        <f t="shared" si="438"/>
        <v/>
      </c>
      <c r="U581" s="73" t="str">
        <f>IF(ISERROR(VLOOKUP(N581,POA!$A$2:$F$25,5,0)),"",VLOOKUP(N581,POA!$A$2:$F$25,5,0))</f>
        <v/>
      </c>
      <c r="V581" s="73"/>
      <c r="W581" s="81" t="str">
        <f t="shared" si="439"/>
        <v/>
      </c>
      <c r="X581" s="81"/>
      <c r="Y581" s="179">
        <f t="shared" si="442"/>
        <v>0</v>
      </c>
      <c r="Z581" s="146" t="str">
        <f t="shared" si="443"/>
        <v>MIPYME</v>
      </c>
      <c r="AA581" s="190"/>
      <c r="AB581" s="81" t="str">
        <f t="shared" si="440"/>
        <v/>
      </c>
      <c r="AC581" s="190"/>
      <c r="AD581" s="81" t="str">
        <f t="shared" si="441"/>
        <v/>
      </c>
      <c r="AE581" s="183"/>
    </row>
    <row r="582" spans="2:31" ht="18" customHeight="1" x14ac:dyDescent="0.15">
      <c r="B582" s="71" t="str">
        <f>IF(C582="","",B581+0.1)</f>
        <v/>
      </c>
      <c r="C582" s="136"/>
      <c r="D582" s="136"/>
      <c r="E582" s="70" t="str">
        <f>IF(ISERROR(VLOOKUP(C582,#REF!,2,0)),"",VLOOKUP(C582,#REF!,2,0))</f>
        <v/>
      </c>
      <c r="F582" s="70"/>
      <c r="G582" s="70" t="str">
        <f>IF(ISERROR(VLOOKUP(C582,#REF!,4,0)),"",VLOOKUP(C582,#REF!,4,0))</f>
        <v/>
      </c>
      <c r="H582" s="70"/>
      <c r="I582" s="70">
        <f>IF(ISERROR(F582-H582),"",F582-H582)</f>
        <v>0</v>
      </c>
      <c r="J582" s="70"/>
      <c r="K582" s="70"/>
      <c r="L582" s="228"/>
      <c r="M582" s="228" t="str">
        <f>IF(ISERROR(VLOOKUP(L582,POA!$A$2:$C$25,3,0)),"",VLOOKUP(L582,POA!$A$2:$C$25,3,0))</f>
        <v/>
      </c>
      <c r="N582" s="73"/>
      <c r="O582" s="73" t="str">
        <f>IF(ISERROR(VLOOKUP(N582,POA!$A$2:$F$25,4,0)),"",VLOOKUP(N582,POA!$A$2:$F$25,4,0))</f>
        <v/>
      </c>
      <c r="P582" s="75" t="str">
        <f>IF(ISERROR(VLOOKUP(L582,POA!$A$2:$C$25,2,0)),"",VLOOKUP(L582,POA!$A$2:$C$25,2,0))</f>
        <v/>
      </c>
      <c r="Q582" s="82"/>
      <c r="R582" s="81" t="str">
        <f>IF(L582=0,"",IF(Q573&gt;=$R$9,"HABIL","NO HABIL"))</f>
        <v/>
      </c>
      <c r="S582" s="177"/>
      <c r="T582" s="81" t="str">
        <f t="shared" si="438"/>
        <v/>
      </c>
      <c r="U582" s="73" t="str">
        <f>IF(ISERROR(VLOOKUP(N582,POA!$A$2:$F$25,5,0)),"",VLOOKUP(N582,POA!$A$2:$F$25,5,0))</f>
        <v/>
      </c>
      <c r="V582" s="73"/>
      <c r="W582" s="81" t="str">
        <f t="shared" si="439"/>
        <v/>
      </c>
      <c r="X582" s="81"/>
      <c r="Y582" s="179">
        <f t="shared" si="442"/>
        <v>0</v>
      </c>
      <c r="Z582" s="146" t="str">
        <f t="shared" si="443"/>
        <v>MIPYME</v>
      </c>
      <c r="AA582" s="190"/>
      <c r="AB582" s="81" t="str">
        <f t="shared" si="440"/>
        <v/>
      </c>
      <c r="AC582" s="190"/>
      <c r="AD582" s="81" t="str">
        <f t="shared" si="441"/>
        <v/>
      </c>
      <c r="AE582" s="183"/>
    </row>
    <row r="583" spans="2:31" ht="18" customHeight="1" thickBot="1" x14ac:dyDescent="0.2">
      <c r="B583" s="111" t="str">
        <f>IF(C583="","",B582+0.1)</f>
        <v/>
      </c>
      <c r="C583" s="137"/>
      <c r="D583" s="137"/>
      <c r="E583" s="74" t="str">
        <f>IF(ISERROR(VLOOKUP(C583,#REF!,2,0)),"",VLOOKUP(C583,#REF!,2,0))</f>
        <v/>
      </c>
      <c r="F583" s="74"/>
      <c r="G583" s="74" t="str">
        <f>IF(ISERROR(VLOOKUP(C583,#REF!,4,0)),"",VLOOKUP(C583,#REF!,4,0))</f>
        <v/>
      </c>
      <c r="H583" s="74"/>
      <c r="I583" s="74">
        <f>IF(ISERROR(F583-H583),"",F583-H583)</f>
        <v>0</v>
      </c>
      <c r="J583" s="74"/>
      <c r="K583" s="74"/>
      <c r="L583" s="229"/>
      <c r="M583" s="229" t="str">
        <f>IF(ISERROR(VLOOKUP(L583,POA!$A$2:$C$25,3,0)),"",VLOOKUP(L583,POA!$A$2:$C$25,3,0))</f>
        <v/>
      </c>
      <c r="N583" s="88"/>
      <c r="O583" s="88" t="str">
        <f>IF(ISERROR(VLOOKUP(N583,POA!$A$2:$F$25,4,0)),"",VLOOKUP(N583,POA!$A$2:$F$25,4,0))</f>
        <v/>
      </c>
      <c r="P583" s="80" t="str">
        <f>IF(ISERROR(VLOOKUP(L583,POA!$A$2:$C$25,2,0)),"",VLOOKUP(L583,POA!$A$2:$C$25,2,0))</f>
        <v/>
      </c>
      <c r="Q583" s="90"/>
      <c r="R583" s="89" t="str">
        <f>IF(L583=0,"",IF(Q573&gt;=$R$9,"HABIL","NO HABIL"))</f>
        <v/>
      </c>
      <c r="S583" s="178"/>
      <c r="T583" s="89" t="str">
        <f t="shared" si="438"/>
        <v/>
      </c>
      <c r="U583" s="88" t="str">
        <f>IF(ISERROR(VLOOKUP(N583,POA!$A$2:$F$25,5,0)),"",VLOOKUP(N583,POA!$A$2:$F$25,5,0))</f>
        <v/>
      </c>
      <c r="V583" s="88"/>
      <c r="W583" s="89" t="str">
        <f t="shared" si="439"/>
        <v/>
      </c>
      <c r="X583" s="89"/>
      <c r="Y583" s="181">
        <f>IF(ISERROR(F583/$Z$9),"",F583/$Z$9)</f>
        <v>0</v>
      </c>
      <c r="Z583" s="147" t="str">
        <f t="shared" si="443"/>
        <v>MIPYME</v>
      </c>
      <c r="AA583" s="191"/>
      <c r="AB583" s="89" t="str">
        <f t="shared" si="440"/>
        <v/>
      </c>
      <c r="AC583" s="191"/>
      <c r="AD583" s="89" t="str">
        <f t="shared" si="441"/>
        <v/>
      </c>
      <c r="AE583" s="184"/>
    </row>
    <row r="584" spans="2:31" ht="18" customHeight="1" x14ac:dyDescent="0.15">
      <c r="B584" s="83">
        <v>53</v>
      </c>
      <c r="C584" s="84"/>
      <c r="D584" s="135" t="str">
        <f>IF(SUM(D585:D594)=0,"",SUM(D585:D594))</f>
        <v/>
      </c>
      <c r="E584" s="85">
        <f>SUM(E585:E594)</f>
        <v>0</v>
      </c>
      <c r="F584" s="85">
        <f>SUM(F585:F594)</f>
        <v>0</v>
      </c>
      <c r="G584" s="85">
        <f>SUM(G585:G594)</f>
        <v>0</v>
      </c>
      <c r="H584" s="85">
        <f>SUM(H585:H594)</f>
        <v>0</v>
      </c>
      <c r="I584" s="85">
        <f>+F584-H584</f>
        <v>0</v>
      </c>
      <c r="J584" s="85">
        <f>SUM(J585:J594)</f>
        <v>0</v>
      </c>
      <c r="K584" s="85">
        <f>SUM(K585:K594)</f>
        <v>0</v>
      </c>
      <c r="L584" s="78">
        <v>1</v>
      </c>
      <c r="M584" s="78">
        <f>IF(ISERROR(VLOOKUP(L584,POA!$A$2:$C$25,3,0)),"",VLOOKUP(L584,POA!$A$2:$C$25,3,0))</f>
        <v>3</v>
      </c>
      <c r="N584" s="138" t="s">
        <v>229</v>
      </c>
      <c r="O584" s="78">
        <f>+SUM(O585:O594)</f>
        <v>0</v>
      </c>
      <c r="P584" s="79">
        <f>IF(ISERROR(VLOOKUP(L584,POA!$A$2:$C$25,2,0)),"",VLOOKUP(L584,POA!$A$2:$C$25,2,0))</f>
        <v>4167150295</v>
      </c>
      <c r="Q584" s="85" t="e">
        <f>SUM(E584/G584)</f>
        <v>#DIV/0!</v>
      </c>
      <c r="R584" s="86" t="e">
        <f>IF(Q584=0,"",IF(Q584&gt;=$R$9,"HABIL","NO HABIL"))</f>
        <v>#DIV/0!</v>
      </c>
      <c r="S584" s="176" t="e">
        <f>SUM(H584/F584)</f>
        <v>#DIV/0!</v>
      </c>
      <c r="T584" s="86" t="e">
        <f>IF(S584=0,"",IF(S584&lt;=$T$9,"HABIL","NO HABIL"))</f>
        <v>#DIV/0!</v>
      </c>
      <c r="U584" s="78">
        <f>+SUM(U585:U594)</f>
        <v>0</v>
      </c>
      <c r="V584" s="87" t="e">
        <f>SUM(J584/K584)</f>
        <v>#DIV/0!</v>
      </c>
      <c r="W584" s="86" t="e">
        <f>IF(V584=0,"",IF(V584&gt;=$W$9,"HABIL","NO HABIL"))</f>
        <v>#DIV/0!</v>
      </c>
      <c r="X584" s="86" t="e">
        <f>IF(R584=0,"",IF(R584="NO HABIL","NO HABIL",IF(T584="NO HABIL","NO HABIL",IF(W584="NO HABIL","NO HABIL",IF(W584="NO HABIL","NO HABIL","HABIL")))))</f>
        <v>#DIV/0!</v>
      </c>
      <c r="Y584" s="180"/>
      <c r="Z584" s="145"/>
      <c r="AA584" s="176" t="e">
        <f>SUM(J584/I584)</f>
        <v>#DIV/0!</v>
      </c>
      <c r="AB584" s="86" t="e">
        <f>IF(AA584=0,"",IF(AA584&gt;=$AB$9,"HABIL","NO HABIL"))</f>
        <v>#DIV/0!</v>
      </c>
      <c r="AC584" s="176" t="e">
        <f>SUM(J584/F584)</f>
        <v>#DIV/0!</v>
      </c>
      <c r="AD584" s="86" t="e">
        <f>IF(AC584=0,"",IF(AC584&gt;=$AD$9,"HABIL","NO HABIL"))</f>
        <v>#DIV/0!</v>
      </c>
      <c r="AE584" s="182" t="e">
        <f>IF(AB584=0,"",IF(AB584="NO HABIL","NO HABIL",IF(AD584="NO HABIL","NO HABIL",IF(AD584="NO HABIL","NO HABIL","HABIL"))))</f>
        <v>#DIV/0!</v>
      </c>
    </row>
    <row r="585" spans="2:31" ht="18" customHeight="1" x14ac:dyDescent="0.15">
      <c r="B585" s="71" t="str">
        <f t="shared" ref="B585:B590" si="444">IF(C585="","",B584+0.1)</f>
        <v/>
      </c>
      <c r="C585" s="72"/>
      <c r="D585" s="136"/>
      <c r="E585" s="70"/>
      <c r="F585" s="70"/>
      <c r="G585" s="70"/>
      <c r="H585" s="70"/>
      <c r="I585" s="70">
        <f t="shared" ref="I585:I590" si="445">IF(ISERROR(F585-H585),"",F585-H585)</f>
        <v>0</v>
      </c>
      <c r="J585" s="70"/>
      <c r="K585" s="70"/>
      <c r="L585" s="230"/>
      <c r="M585" s="230" t="str">
        <f>IF(ISERROR(VLOOKUP(L585,POA!$A$2:$C$25,3,0)),"",VLOOKUP(L585,POA!$A$2:$C$25,3,0))</f>
        <v/>
      </c>
      <c r="N585" s="73" t="s">
        <v>229</v>
      </c>
      <c r="O585" s="73" t="str">
        <f>IF(ISERROR(VLOOKUP(N585,POA!$A$2:$F$25,4,0)),"",VLOOKUP(N585,POA!$A$2:$F$25,4,0))</f>
        <v/>
      </c>
      <c r="P585" s="75" t="str">
        <f>IF(ISERROR(VLOOKUP(L585,POA!$A$2:$C$25,2,0)),"",VLOOKUP(L585,POA!$A$2:$C$25,2,0))</f>
        <v/>
      </c>
      <c r="Q585" s="82"/>
      <c r="R585" s="81" t="str">
        <f>IF(Q585=0,"",IF(Q584&gt;=$R$9,"HABIL","NO HABIL"))</f>
        <v/>
      </c>
      <c r="S585" s="177"/>
      <c r="T585" s="81" t="str">
        <f t="shared" ref="T585:T594" si="446">IF(S585=0,"",IF(S585&lt;=$T$9,"HABIL","NO HABIL"))</f>
        <v/>
      </c>
      <c r="U585" s="73" t="str">
        <f>IF(ISERROR(VLOOKUP(N585,POA!$A$2:$F$25,5,0)),"",VLOOKUP(N585,POA!$A$2:$F$25,5,0))</f>
        <v/>
      </c>
      <c r="V585" s="73"/>
      <c r="W585" s="81" t="str">
        <f t="shared" ref="W585:W594" si="447">IF(V585=0,"",IF(V585&gt;=$W$9,"HABIL","NO HABIL"))</f>
        <v/>
      </c>
      <c r="X585" s="81"/>
      <c r="Y585" s="179">
        <f>IF(ISERROR(F585/$Z$9),"",F585/$Z$9)</f>
        <v>0</v>
      </c>
      <c r="Z585" s="146" t="str">
        <f>+IF(Y585&lt;$Z$10,"MIPYME","NO CUMPLE")</f>
        <v>MIPYME</v>
      </c>
      <c r="AA585" s="190"/>
      <c r="AB585" s="81" t="str">
        <f t="shared" ref="AB585:AB594" si="448">IF(AA585=0,"",IF(AA585&gt;=$AB$9,"HABIL","NO HABIL"))</f>
        <v/>
      </c>
      <c r="AC585" s="190"/>
      <c r="AD585" s="81" t="str">
        <f t="shared" ref="AD585:AD594" si="449">IF(AC585=0,"",IF(AC585&gt;=$AD$9,"HABIL","NO HABIL"))</f>
        <v/>
      </c>
      <c r="AE585" s="185"/>
    </row>
    <row r="586" spans="2:31" ht="18" customHeight="1" x14ac:dyDescent="0.15">
      <c r="B586" s="71" t="str">
        <f t="shared" si="444"/>
        <v/>
      </c>
      <c r="C586" s="136"/>
      <c r="D586" s="136"/>
      <c r="E586" s="70"/>
      <c r="F586" s="70"/>
      <c r="G586" s="70"/>
      <c r="H586" s="70"/>
      <c r="I586" s="70">
        <f t="shared" si="445"/>
        <v>0</v>
      </c>
      <c r="J586" s="70"/>
      <c r="K586" s="70"/>
      <c r="L586" s="228"/>
      <c r="M586" s="228" t="str">
        <f>IF(ISERROR(VLOOKUP(L586,POA!$A$2:$C$25,3,0)),"",VLOOKUP(L586,POA!$A$2:$C$25,3,0))</f>
        <v/>
      </c>
      <c r="N586" s="73" t="s">
        <v>229</v>
      </c>
      <c r="O586" s="73" t="str">
        <f>IF(ISERROR(VLOOKUP(N586,POA!$A$2:$F$25,4,0)),"",VLOOKUP(N586,POA!$A$2:$F$25,4,0))</f>
        <v/>
      </c>
      <c r="P586" s="75" t="str">
        <f>IF(ISERROR(VLOOKUP(L586,POA!$A$2:$C$25,2,0)),"",VLOOKUP(L586,POA!$A$2:$C$25,2,0))</f>
        <v/>
      </c>
      <c r="Q586" s="82"/>
      <c r="R586" s="81" t="str">
        <f>IF(Q586=0,"",IF(Q584&gt;=$R$9,"HABIL","NO HABIL"))</f>
        <v/>
      </c>
      <c r="S586" s="177"/>
      <c r="T586" s="81" t="str">
        <f t="shared" si="446"/>
        <v/>
      </c>
      <c r="U586" s="73" t="str">
        <f>IF(ISERROR(VLOOKUP(N586,POA!$A$2:$F$25,5,0)),"",VLOOKUP(N586,POA!$A$2:$F$25,5,0))</f>
        <v/>
      </c>
      <c r="V586" s="73"/>
      <c r="W586" s="81" t="str">
        <f t="shared" si="447"/>
        <v/>
      </c>
      <c r="X586" s="81"/>
      <c r="Y586" s="179">
        <f t="shared" ref="Y586:Y593" si="450">IF(ISERROR(F586/$Z$9),"",F586/$Z$9)</f>
        <v>0</v>
      </c>
      <c r="Z586" s="146" t="str">
        <f t="shared" ref="Z586:Z594" si="451">+IF(Y586&lt;$Z$10,"MIPYME","NO CUMPLE")</f>
        <v>MIPYME</v>
      </c>
      <c r="AA586" s="190"/>
      <c r="AB586" s="81" t="str">
        <f t="shared" si="448"/>
        <v/>
      </c>
      <c r="AC586" s="190"/>
      <c r="AD586" s="81" t="str">
        <f t="shared" si="449"/>
        <v/>
      </c>
      <c r="AE586" s="186"/>
    </row>
    <row r="587" spans="2:31" ht="18" customHeight="1" x14ac:dyDescent="0.15">
      <c r="B587" s="71" t="str">
        <f t="shared" si="444"/>
        <v/>
      </c>
      <c r="C587" s="136"/>
      <c r="D587" s="136"/>
      <c r="E587" s="70"/>
      <c r="F587" s="70"/>
      <c r="G587" s="70"/>
      <c r="H587" s="70"/>
      <c r="I587" s="70">
        <f t="shared" si="445"/>
        <v>0</v>
      </c>
      <c r="J587" s="70"/>
      <c r="K587" s="70"/>
      <c r="L587" s="228"/>
      <c r="M587" s="228" t="str">
        <f>IF(ISERROR(VLOOKUP(L587,POA!$A$2:$C$25,3,0)),"",VLOOKUP(L587,POA!$A$2:$C$25,3,0))</f>
        <v/>
      </c>
      <c r="N587" s="73"/>
      <c r="O587" s="73" t="str">
        <f>IF(ISERROR(VLOOKUP(N587,POA!$A$2:$F$25,4,0)),"",VLOOKUP(N587,POA!$A$2:$F$25,4,0))</f>
        <v/>
      </c>
      <c r="P587" s="75" t="str">
        <f>IF(ISERROR(VLOOKUP(L587,POA!$A$2:$C$25,2,0)),"",VLOOKUP(L587,POA!$A$2:$C$25,2,0))</f>
        <v/>
      </c>
      <c r="Q587" s="82"/>
      <c r="R587" s="81" t="str">
        <f>IF(Q587=0,"",IF(Q584&gt;=$R$9,"HABIL","NO HABIL"))</f>
        <v/>
      </c>
      <c r="S587" s="177"/>
      <c r="T587" s="81" t="str">
        <f t="shared" si="446"/>
        <v/>
      </c>
      <c r="U587" s="73" t="str">
        <f>IF(ISERROR(VLOOKUP(N587,POA!$A$2:$F$25,5,0)),"",VLOOKUP(N587,POA!$A$2:$F$25,5,0))</f>
        <v/>
      </c>
      <c r="V587" s="73"/>
      <c r="W587" s="81" t="str">
        <f t="shared" si="447"/>
        <v/>
      </c>
      <c r="X587" s="81"/>
      <c r="Y587" s="179">
        <f t="shared" si="450"/>
        <v>0</v>
      </c>
      <c r="Z587" s="146" t="str">
        <f t="shared" si="451"/>
        <v>MIPYME</v>
      </c>
      <c r="AA587" s="190"/>
      <c r="AB587" s="81" t="str">
        <f t="shared" si="448"/>
        <v/>
      </c>
      <c r="AC587" s="190"/>
      <c r="AD587" s="81" t="str">
        <f t="shared" si="449"/>
        <v/>
      </c>
      <c r="AE587" s="186"/>
    </row>
    <row r="588" spans="2:31" ht="18" customHeight="1" x14ac:dyDescent="0.15">
      <c r="B588" s="71" t="str">
        <f t="shared" si="444"/>
        <v/>
      </c>
      <c r="C588" s="136"/>
      <c r="D588" s="136"/>
      <c r="E588" s="70" t="str">
        <f>IF(ISERROR(VLOOKUP(C588,#REF!,2,0)),"",VLOOKUP(C588,#REF!,2,0))</f>
        <v/>
      </c>
      <c r="F588" s="70"/>
      <c r="G588" s="70" t="str">
        <f>IF(ISERROR(VLOOKUP(C588,#REF!,4,0)),"",VLOOKUP(C588,#REF!,4,0))</f>
        <v/>
      </c>
      <c r="H588" s="70"/>
      <c r="I588" s="70">
        <f t="shared" si="445"/>
        <v>0</v>
      </c>
      <c r="J588" s="70"/>
      <c r="K588" s="70"/>
      <c r="L588" s="228"/>
      <c r="M588" s="228" t="str">
        <f>IF(ISERROR(VLOOKUP(L588,POA!$A$2:$C$25,3,0)),"",VLOOKUP(L588,POA!$A$2:$C$25,3,0))</f>
        <v/>
      </c>
      <c r="N588" s="73"/>
      <c r="O588" s="73" t="str">
        <f>IF(ISERROR(VLOOKUP(N588,POA!$A$2:$F$25,4,0)),"",VLOOKUP(N588,POA!$A$2:$F$25,4,0))</f>
        <v/>
      </c>
      <c r="P588" s="75" t="str">
        <f>IF(ISERROR(VLOOKUP(L588,POA!$A$2:$C$25,2,0)),"",VLOOKUP(L588,POA!$A$2:$C$25,2,0))</f>
        <v/>
      </c>
      <c r="Q588" s="82"/>
      <c r="R588" s="81" t="str">
        <f>IF(L588=0,"",IF(Q584&gt;=$R$9,"HABIL","NO HABIL"))</f>
        <v/>
      </c>
      <c r="S588" s="177"/>
      <c r="T588" s="81" t="str">
        <f t="shared" si="446"/>
        <v/>
      </c>
      <c r="U588" s="73" t="str">
        <f>IF(ISERROR(VLOOKUP(N588,POA!$A$2:$F$25,5,0)),"",VLOOKUP(N588,POA!$A$2:$F$25,5,0))</f>
        <v/>
      </c>
      <c r="V588" s="73"/>
      <c r="W588" s="81" t="str">
        <f t="shared" si="447"/>
        <v/>
      </c>
      <c r="X588" s="81"/>
      <c r="Y588" s="179">
        <f t="shared" si="450"/>
        <v>0</v>
      </c>
      <c r="Z588" s="146" t="str">
        <f t="shared" si="451"/>
        <v>MIPYME</v>
      </c>
      <c r="AA588" s="190"/>
      <c r="AB588" s="81" t="str">
        <f t="shared" si="448"/>
        <v/>
      </c>
      <c r="AC588" s="190"/>
      <c r="AD588" s="81" t="str">
        <f t="shared" si="449"/>
        <v/>
      </c>
      <c r="AE588" s="186"/>
    </row>
    <row r="589" spans="2:31" ht="18" customHeight="1" x14ac:dyDescent="0.15">
      <c r="B589" s="71" t="str">
        <f t="shared" si="444"/>
        <v/>
      </c>
      <c r="C589" s="136"/>
      <c r="D589" s="136"/>
      <c r="E589" s="70" t="str">
        <f>IF(ISERROR(VLOOKUP(C589,#REF!,2,0)),"",VLOOKUP(C589,#REF!,2,0))</f>
        <v/>
      </c>
      <c r="F589" s="70"/>
      <c r="G589" s="70" t="str">
        <f>IF(ISERROR(VLOOKUP(C589,#REF!,4,0)),"",VLOOKUP(C589,#REF!,4,0))</f>
        <v/>
      </c>
      <c r="H589" s="70"/>
      <c r="I589" s="70">
        <f t="shared" si="445"/>
        <v>0</v>
      </c>
      <c r="J589" s="70"/>
      <c r="K589" s="70"/>
      <c r="L589" s="228"/>
      <c r="M589" s="228" t="str">
        <f>IF(ISERROR(VLOOKUP(L589,POA!$A$2:$C$25,3,0)),"",VLOOKUP(L589,POA!$A$2:$C$25,3,0))</f>
        <v/>
      </c>
      <c r="N589" s="73"/>
      <c r="O589" s="73" t="str">
        <f>IF(ISERROR(VLOOKUP(N589,POA!$A$2:$F$25,4,0)),"",VLOOKUP(N589,POA!$A$2:$F$25,4,0))</f>
        <v/>
      </c>
      <c r="P589" s="75" t="str">
        <f>IF(ISERROR(VLOOKUP(L589,POA!$A$2:$C$25,2,0)),"",VLOOKUP(L589,POA!$A$2:$C$25,2,0))</f>
        <v/>
      </c>
      <c r="Q589" s="82"/>
      <c r="R589" s="81" t="str">
        <f>IF(L589=0,"",IF(Q584&gt;=$R$9,"HABIL","NO HABIL"))</f>
        <v/>
      </c>
      <c r="S589" s="177"/>
      <c r="T589" s="81" t="str">
        <f t="shared" si="446"/>
        <v/>
      </c>
      <c r="U589" s="73" t="str">
        <f>IF(ISERROR(VLOOKUP(N589,POA!$A$2:$F$25,5,0)),"",VLOOKUP(N589,POA!$A$2:$F$25,5,0))</f>
        <v/>
      </c>
      <c r="V589" s="73"/>
      <c r="W589" s="81" t="str">
        <f t="shared" si="447"/>
        <v/>
      </c>
      <c r="X589" s="81"/>
      <c r="Y589" s="179">
        <f t="shared" si="450"/>
        <v>0</v>
      </c>
      <c r="Z589" s="146" t="str">
        <f t="shared" si="451"/>
        <v>MIPYME</v>
      </c>
      <c r="AA589" s="190"/>
      <c r="AB589" s="81" t="str">
        <f t="shared" si="448"/>
        <v/>
      </c>
      <c r="AC589" s="190"/>
      <c r="AD589" s="81" t="str">
        <f t="shared" si="449"/>
        <v/>
      </c>
      <c r="AE589" s="183"/>
    </row>
    <row r="590" spans="2:31" ht="18" customHeight="1" x14ac:dyDescent="0.15">
      <c r="B590" s="71" t="str">
        <f t="shared" si="444"/>
        <v/>
      </c>
      <c r="C590" s="136"/>
      <c r="D590" s="136"/>
      <c r="E590" s="70" t="str">
        <f>IF(ISERROR(VLOOKUP(C590,#REF!,2,0)),"",VLOOKUP(C590,#REF!,2,0))</f>
        <v/>
      </c>
      <c r="F590" s="70"/>
      <c r="G590" s="70" t="str">
        <f>IF(ISERROR(VLOOKUP(C590,#REF!,4,0)),"",VLOOKUP(C590,#REF!,4,0))</f>
        <v/>
      </c>
      <c r="H590" s="70"/>
      <c r="I590" s="70">
        <f t="shared" si="445"/>
        <v>0</v>
      </c>
      <c r="J590" s="70"/>
      <c r="K590" s="70"/>
      <c r="L590" s="228"/>
      <c r="M590" s="228" t="str">
        <f>IF(ISERROR(VLOOKUP(L590,POA!$A$2:$C$25,3,0)),"",VLOOKUP(L590,POA!$A$2:$C$25,3,0))</f>
        <v/>
      </c>
      <c r="N590" s="73"/>
      <c r="O590" s="73" t="str">
        <f>IF(ISERROR(VLOOKUP(N590,POA!$A$2:$F$25,4,0)),"",VLOOKUP(N590,POA!$A$2:$F$25,4,0))</f>
        <v/>
      </c>
      <c r="P590" s="75" t="str">
        <f>IF(ISERROR(VLOOKUP(L590,POA!$A$2:$C$25,2,0)),"",VLOOKUP(L590,POA!$A$2:$C$25,2,0))</f>
        <v/>
      </c>
      <c r="Q590" s="82"/>
      <c r="R590" s="81" t="str">
        <f>IF(L590=0,"",IF(Q584&gt;=$R$9,"HABIL","NO HABIL"))</f>
        <v/>
      </c>
      <c r="S590" s="177"/>
      <c r="T590" s="81" t="str">
        <f t="shared" si="446"/>
        <v/>
      </c>
      <c r="U590" s="73" t="str">
        <f>IF(ISERROR(VLOOKUP(N590,POA!$A$2:$F$25,5,0)),"",VLOOKUP(N590,POA!$A$2:$F$25,5,0))</f>
        <v/>
      </c>
      <c r="V590" s="73"/>
      <c r="W590" s="81" t="str">
        <f t="shared" si="447"/>
        <v/>
      </c>
      <c r="X590" s="81"/>
      <c r="Y590" s="179">
        <f t="shared" si="450"/>
        <v>0</v>
      </c>
      <c r="Z590" s="146" t="str">
        <f t="shared" si="451"/>
        <v>MIPYME</v>
      </c>
      <c r="AA590" s="190"/>
      <c r="AB590" s="81" t="str">
        <f t="shared" si="448"/>
        <v/>
      </c>
      <c r="AC590" s="190"/>
      <c r="AD590" s="81" t="str">
        <f t="shared" si="449"/>
        <v/>
      </c>
      <c r="AE590" s="186"/>
    </row>
    <row r="591" spans="2:31" ht="18" customHeight="1" x14ac:dyDescent="0.15">
      <c r="B591" s="71" t="str">
        <f>IF(C591="","",B590+0.1)</f>
        <v/>
      </c>
      <c r="C591" s="136"/>
      <c r="D591" s="136"/>
      <c r="E591" s="70" t="str">
        <f>IF(ISERROR(VLOOKUP(C591,#REF!,2,0)),"",VLOOKUP(C591,#REF!,2,0))</f>
        <v/>
      </c>
      <c r="F591" s="70"/>
      <c r="G591" s="70" t="str">
        <f>IF(ISERROR(VLOOKUP(C591,#REF!,4,0)),"",VLOOKUP(C591,#REF!,4,0))</f>
        <v/>
      </c>
      <c r="H591" s="70"/>
      <c r="I591" s="70">
        <f>IF(ISERROR(F591-H591),"",F591-H591)</f>
        <v>0</v>
      </c>
      <c r="J591" s="70"/>
      <c r="K591" s="70"/>
      <c r="L591" s="228"/>
      <c r="M591" s="228" t="str">
        <f>IF(ISERROR(VLOOKUP(L591,POA!$A$2:$C$25,3,0)),"",VLOOKUP(L591,POA!$A$2:$C$25,3,0))</f>
        <v/>
      </c>
      <c r="N591" s="73"/>
      <c r="O591" s="73" t="str">
        <f>IF(ISERROR(VLOOKUP(N591,POA!$A$2:$F$25,4,0)),"",VLOOKUP(N591,POA!$A$2:$F$25,4,0))</f>
        <v/>
      </c>
      <c r="P591" s="75" t="str">
        <f>IF(ISERROR(VLOOKUP(L591,POA!$A$2:$C$25,2,0)),"",VLOOKUP(L591,POA!$A$2:$C$25,2,0))</f>
        <v/>
      </c>
      <c r="Q591" s="82"/>
      <c r="R591" s="81" t="str">
        <f>IF(L591=0,"",IF(Q584&gt;=$R$9,"HABIL","NO HABIL"))</f>
        <v/>
      </c>
      <c r="S591" s="177"/>
      <c r="T591" s="81" t="str">
        <f t="shared" si="446"/>
        <v/>
      </c>
      <c r="U591" s="73" t="str">
        <f>IF(ISERROR(VLOOKUP(N591,POA!$A$2:$F$25,5,0)),"",VLOOKUP(N591,POA!$A$2:$F$25,5,0))</f>
        <v/>
      </c>
      <c r="V591" s="73"/>
      <c r="W591" s="81" t="str">
        <f t="shared" si="447"/>
        <v/>
      </c>
      <c r="X591" s="81"/>
      <c r="Y591" s="179">
        <f t="shared" si="450"/>
        <v>0</v>
      </c>
      <c r="Z591" s="146" t="str">
        <f t="shared" si="451"/>
        <v>MIPYME</v>
      </c>
      <c r="AA591" s="190"/>
      <c r="AB591" s="81" t="str">
        <f t="shared" si="448"/>
        <v/>
      </c>
      <c r="AC591" s="190"/>
      <c r="AD591" s="81" t="str">
        <f t="shared" si="449"/>
        <v/>
      </c>
      <c r="AE591" s="186"/>
    </row>
    <row r="592" spans="2:31" ht="18" customHeight="1" x14ac:dyDescent="0.15">
      <c r="B592" s="71" t="str">
        <f>IF(C592="","",B591+0.1)</f>
        <v/>
      </c>
      <c r="C592" s="136"/>
      <c r="D592" s="136"/>
      <c r="E592" s="70" t="str">
        <f>IF(ISERROR(VLOOKUP(C592,#REF!,2,0)),"",VLOOKUP(C592,#REF!,2,0))</f>
        <v/>
      </c>
      <c r="F592" s="70"/>
      <c r="G592" s="70" t="str">
        <f>IF(ISERROR(VLOOKUP(C592,#REF!,4,0)),"",VLOOKUP(C592,#REF!,4,0))</f>
        <v/>
      </c>
      <c r="H592" s="70"/>
      <c r="I592" s="70">
        <f>IF(ISERROR(F592-H592),"",F592-H592)</f>
        <v>0</v>
      </c>
      <c r="J592" s="70"/>
      <c r="K592" s="70"/>
      <c r="L592" s="228"/>
      <c r="M592" s="228" t="str">
        <f>IF(ISERROR(VLOOKUP(L592,POA!$A$2:$C$25,3,0)),"",VLOOKUP(L592,POA!$A$2:$C$25,3,0))</f>
        <v/>
      </c>
      <c r="N592" s="73"/>
      <c r="O592" s="73" t="str">
        <f>IF(ISERROR(VLOOKUP(N592,POA!$A$2:$F$25,4,0)),"",VLOOKUP(N592,POA!$A$2:$F$25,4,0))</f>
        <v/>
      </c>
      <c r="P592" s="75" t="str">
        <f>IF(ISERROR(VLOOKUP(L592,POA!$A$2:$C$25,2,0)),"",VLOOKUP(L592,POA!$A$2:$C$25,2,0))</f>
        <v/>
      </c>
      <c r="Q592" s="82"/>
      <c r="R592" s="81" t="str">
        <f>IF(L592=0,"",IF(Q584&gt;=$R$9,"HABIL","NO HABIL"))</f>
        <v/>
      </c>
      <c r="S592" s="177"/>
      <c r="T592" s="81" t="str">
        <f t="shared" si="446"/>
        <v/>
      </c>
      <c r="U592" s="73" t="str">
        <f>IF(ISERROR(VLOOKUP(N592,POA!$A$2:$F$25,5,0)),"",VLOOKUP(N592,POA!$A$2:$F$25,5,0))</f>
        <v/>
      </c>
      <c r="V592" s="73"/>
      <c r="W592" s="81" t="str">
        <f t="shared" si="447"/>
        <v/>
      </c>
      <c r="X592" s="81"/>
      <c r="Y592" s="179">
        <f t="shared" si="450"/>
        <v>0</v>
      </c>
      <c r="Z592" s="146" t="str">
        <f t="shared" si="451"/>
        <v>MIPYME</v>
      </c>
      <c r="AA592" s="190"/>
      <c r="AB592" s="81" t="str">
        <f t="shared" si="448"/>
        <v/>
      </c>
      <c r="AC592" s="190"/>
      <c r="AD592" s="81" t="str">
        <f t="shared" si="449"/>
        <v/>
      </c>
      <c r="AE592" s="183"/>
    </row>
    <row r="593" spans="2:31" ht="18" customHeight="1" x14ac:dyDescent="0.15">
      <c r="B593" s="71" t="str">
        <f>IF(C593="","",B592+0.1)</f>
        <v/>
      </c>
      <c r="C593" s="136"/>
      <c r="D593" s="136"/>
      <c r="E593" s="70" t="str">
        <f>IF(ISERROR(VLOOKUP(C593,#REF!,2,0)),"",VLOOKUP(C593,#REF!,2,0))</f>
        <v/>
      </c>
      <c r="F593" s="70"/>
      <c r="G593" s="70" t="str">
        <f>IF(ISERROR(VLOOKUP(C593,#REF!,4,0)),"",VLOOKUP(C593,#REF!,4,0))</f>
        <v/>
      </c>
      <c r="H593" s="70"/>
      <c r="I593" s="70">
        <f>IF(ISERROR(F593-H593),"",F593-H593)</f>
        <v>0</v>
      </c>
      <c r="J593" s="70"/>
      <c r="K593" s="70"/>
      <c r="L593" s="228"/>
      <c r="M593" s="228" t="str">
        <f>IF(ISERROR(VLOOKUP(L593,POA!$A$2:$C$25,3,0)),"",VLOOKUP(L593,POA!$A$2:$C$25,3,0))</f>
        <v/>
      </c>
      <c r="N593" s="73"/>
      <c r="O593" s="73" t="str">
        <f>IF(ISERROR(VLOOKUP(N593,POA!$A$2:$F$25,4,0)),"",VLOOKUP(N593,POA!$A$2:$F$25,4,0))</f>
        <v/>
      </c>
      <c r="P593" s="75" t="str">
        <f>IF(ISERROR(VLOOKUP(L593,POA!$A$2:$C$25,2,0)),"",VLOOKUP(L593,POA!$A$2:$C$25,2,0))</f>
        <v/>
      </c>
      <c r="Q593" s="82"/>
      <c r="R593" s="81" t="str">
        <f>IF(L593=0,"",IF(Q584&gt;=$R$9,"HABIL","NO HABIL"))</f>
        <v/>
      </c>
      <c r="S593" s="177"/>
      <c r="T593" s="81" t="str">
        <f t="shared" si="446"/>
        <v/>
      </c>
      <c r="U593" s="73" t="str">
        <f>IF(ISERROR(VLOOKUP(N593,POA!$A$2:$F$25,5,0)),"",VLOOKUP(N593,POA!$A$2:$F$25,5,0))</f>
        <v/>
      </c>
      <c r="V593" s="73"/>
      <c r="W593" s="81" t="str">
        <f t="shared" si="447"/>
        <v/>
      </c>
      <c r="X593" s="81"/>
      <c r="Y593" s="179">
        <f t="shared" si="450"/>
        <v>0</v>
      </c>
      <c r="Z593" s="146" t="str">
        <f t="shared" si="451"/>
        <v>MIPYME</v>
      </c>
      <c r="AA593" s="190"/>
      <c r="AB593" s="81" t="str">
        <f t="shared" si="448"/>
        <v/>
      </c>
      <c r="AC593" s="190"/>
      <c r="AD593" s="81" t="str">
        <f t="shared" si="449"/>
        <v/>
      </c>
      <c r="AE593" s="183"/>
    </row>
    <row r="594" spans="2:31" ht="18" customHeight="1" thickBot="1" x14ac:dyDescent="0.2">
      <c r="B594" s="111" t="str">
        <f>IF(C594="","",B593+0.1)</f>
        <v/>
      </c>
      <c r="C594" s="137"/>
      <c r="D594" s="137"/>
      <c r="E594" s="74" t="str">
        <f>IF(ISERROR(VLOOKUP(C594,#REF!,2,0)),"",VLOOKUP(C594,#REF!,2,0))</f>
        <v/>
      </c>
      <c r="F594" s="74"/>
      <c r="G594" s="74" t="str">
        <f>IF(ISERROR(VLOOKUP(C594,#REF!,4,0)),"",VLOOKUP(C594,#REF!,4,0))</f>
        <v/>
      </c>
      <c r="H594" s="74"/>
      <c r="I594" s="74">
        <f>IF(ISERROR(F594-H594),"",F594-H594)</f>
        <v>0</v>
      </c>
      <c r="J594" s="74"/>
      <c r="K594" s="74"/>
      <c r="L594" s="229"/>
      <c r="M594" s="229" t="str">
        <f>IF(ISERROR(VLOOKUP(L594,POA!$A$2:$C$25,3,0)),"",VLOOKUP(L594,POA!$A$2:$C$25,3,0))</f>
        <v/>
      </c>
      <c r="N594" s="88"/>
      <c r="O594" s="88" t="str">
        <f>IF(ISERROR(VLOOKUP(N594,POA!$A$2:$F$25,4,0)),"",VLOOKUP(N594,POA!$A$2:$F$25,4,0))</f>
        <v/>
      </c>
      <c r="P594" s="80" t="str">
        <f>IF(ISERROR(VLOOKUP(L594,POA!$A$2:$C$25,2,0)),"",VLOOKUP(L594,POA!$A$2:$C$25,2,0))</f>
        <v/>
      </c>
      <c r="Q594" s="90"/>
      <c r="R594" s="89" t="str">
        <f>IF(L594=0,"",IF(Q584&gt;=$R$9,"HABIL","NO HABIL"))</f>
        <v/>
      </c>
      <c r="S594" s="178"/>
      <c r="T594" s="89" t="str">
        <f t="shared" si="446"/>
        <v/>
      </c>
      <c r="U594" s="88" t="str">
        <f>IF(ISERROR(VLOOKUP(N594,POA!$A$2:$F$25,5,0)),"",VLOOKUP(N594,POA!$A$2:$F$25,5,0))</f>
        <v/>
      </c>
      <c r="V594" s="88"/>
      <c r="W594" s="89" t="str">
        <f t="shared" si="447"/>
        <v/>
      </c>
      <c r="X594" s="89"/>
      <c r="Y594" s="181">
        <f>IF(ISERROR(F594/$Z$9),"",F594/$Z$9)</f>
        <v>0</v>
      </c>
      <c r="Z594" s="147" t="str">
        <f t="shared" si="451"/>
        <v>MIPYME</v>
      </c>
      <c r="AA594" s="191"/>
      <c r="AB594" s="89" t="str">
        <f t="shared" si="448"/>
        <v/>
      </c>
      <c r="AC594" s="191"/>
      <c r="AD594" s="89" t="str">
        <f t="shared" si="449"/>
        <v/>
      </c>
      <c r="AE594" s="184"/>
    </row>
    <row r="595" spans="2:31" ht="18" customHeight="1" x14ac:dyDescent="0.15">
      <c r="B595" s="83">
        <v>54</v>
      </c>
      <c r="C595" s="84"/>
      <c r="D595" s="135" t="str">
        <f>IF(SUM(D596:D605)=0,"",SUM(D596:D605))</f>
        <v/>
      </c>
      <c r="E595" s="85">
        <f>SUM(E596:E605)</f>
        <v>0</v>
      </c>
      <c r="F595" s="85">
        <f>SUM(F596:F605)</f>
        <v>0</v>
      </c>
      <c r="G595" s="85">
        <f>SUM(G596:G605)</f>
        <v>0</v>
      </c>
      <c r="H595" s="85">
        <f>SUM(H596:H605)</f>
        <v>0</v>
      </c>
      <c r="I595" s="85">
        <f>+F595-H595</f>
        <v>0</v>
      </c>
      <c r="J595" s="85">
        <f>SUM(J596:J605)</f>
        <v>0</v>
      </c>
      <c r="K595" s="85">
        <f>SUM(K596:K605)</f>
        <v>0</v>
      </c>
      <c r="L595" s="78">
        <v>1</v>
      </c>
      <c r="M595" s="78">
        <f>IF(ISERROR(VLOOKUP(L595,POA!$A$2:$C$25,3,0)),"",VLOOKUP(L595,POA!$A$2:$C$25,3,0))</f>
        <v>3</v>
      </c>
      <c r="N595" s="138" t="s">
        <v>229</v>
      </c>
      <c r="O595" s="78">
        <f>+SUM(O596:O605)</f>
        <v>0</v>
      </c>
      <c r="P595" s="79">
        <f>IF(ISERROR(VLOOKUP(L595,POA!$A$2:$C$25,2,0)),"",VLOOKUP(L595,POA!$A$2:$C$25,2,0))</f>
        <v>4167150295</v>
      </c>
      <c r="Q595" s="85" t="e">
        <f>SUM(E595/G595)</f>
        <v>#DIV/0!</v>
      </c>
      <c r="R595" s="86" t="e">
        <f>IF(Q595=0,"",IF(Q595&gt;=$R$9,"HABIL","NO HABIL"))</f>
        <v>#DIV/0!</v>
      </c>
      <c r="S595" s="176" t="e">
        <f>SUM(H595/F595)</f>
        <v>#DIV/0!</v>
      </c>
      <c r="T595" s="86" t="e">
        <f>IF(S595=0,"",IF(S595&lt;=$T$9,"HABIL","NO HABIL"))</f>
        <v>#DIV/0!</v>
      </c>
      <c r="U595" s="78">
        <f>+SUM(U596:U605)</f>
        <v>0</v>
      </c>
      <c r="V595" s="87" t="e">
        <f>SUM(J595/K595)</f>
        <v>#DIV/0!</v>
      </c>
      <c r="W595" s="86" t="e">
        <f>IF(V595=0,"",IF(V595&gt;=$W$9,"HABIL","NO HABIL"))</f>
        <v>#DIV/0!</v>
      </c>
      <c r="X595" s="86" t="e">
        <f>IF(R595=0,"",IF(R595="NO HABIL","NO HABIL",IF(T595="NO HABIL","NO HABIL",IF(W595="NO HABIL","NO HABIL",IF(W595="NO HABIL","NO HABIL","HABIL")))))</f>
        <v>#DIV/0!</v>
      </c>
      <c r="Y595" s="180"/>
      <c r="Z595" s="145"/>
      <c r="AA595" s="176" t="e">
        <f>SUM(J595/I595)</f>
        <v>#DIV/0!</v>
      </c>
      <c r="AB595" s="86" t="e">
        <f>IF(AA595=0,"",IF(AA595&gt;=$AB$9,"HABIL","NO HABIL"))</f>
        <v>#DIV/0!</v>
      </c>
      <c r="AC595" s="176" t="e">
        <f>SUM(J595/F595)</f>
        <v>#DIV/0!</v>
      </c>
      <c r="AD595" s="86" t="e">
        <f>IF(AC595=0,"",IF(AC595&gt;=$AD$9,"HABIL","NO HABIL"))</f>
        <v>#DIV/0!</v>
      </c>
      <c r="AE595" s="182" t="e">
        <f>IF(AB595=0,"",IF(AB595="NO HABIL","NO HABIL",IF(AD595="NO HABIL","NO HABIL",IF(AD595="NO HABIL","NO HABIL","HABIL"))))</f>
        <v>#DIV/0!</v>
      </c>
    </row>
    <row r="596" spans="2:31" ht="18" customHeight="1" x14ac:dyDescent="0.15">
      <c r="B596" s="71" t="str">
        <f t="shared" ref="B596:B601" si="452">IF(C596="","",B595+0.1)</f>
        <v/>
      </c>
      <c r="C596" s="72"/>
      <c r="D596" s="136"/>
      <c r="E596" s="70"/>
      <c r="F596" s="70"/>
      <c r="G596" s="70"/>
      <c r="H596" s="70"/>
      <c r="I596" s="70">
        <f t="shared" ref="I596:I601" si="453">IF(ISERROR(F596-H596),"",F596-H596)</f>
        <v>0</v>
      </c>
      <c r="J596" s="70"/>
      <c r="K596" s="70"/>
      <c r="L596" s="230"/>
      <c r="M596" s="230" t="str">
        <f>IF(ISERROR(VLOOKUP(L596,POA!$A$2:$C$25,3,0)),"",VLOOKUP(L596,POA!$A$2:$C$25,3,0))</f>
        <v/>
      </c>
      <c r="N596" s="73" t="s">
        <v>229</v>
      </c>
      <c r="O596" s="73" t="str">
        <f>IF(ISERROR(VLOOKUP(N596,POA!$A$2:$F$25,4,0)),"",VLOOKUP(N596,POA!$A$2:$F$25,4,0))</f>
        <v/>
      </c>
      <c r="P596" s="75" t="str">
        <f>IF(ISERROR(VLOOKUP(L596,POA!$A$2:$C$25,2,0)),"",VLOOKUP(L596,POA!$A$2:$C$25,2,0))</f>
        <v/>
      </c>
      <c r="Q596" s="82"/>
      <c r="R596" s="81" t="str">
        <f>IF(Q596=0,"",IF(Q595&gt;=$R$9,"HABIL","NO HABIL"))</f>
        <v/>
      </c>
      <c r="S596" s="177"/>
      <c r="T596" s="81" t="str">
        <f t="shared" ref="T596:T605" si="454">IF(S596=0,"",IF(S596&lt;=$T$9,"HABIL","NO HABIL"))</f>
        <v/>
      </c>
      <c r="U596" s="73" t="str">
        <f>IF(ISERROR(VLOOKUP(N596,POA!$A$2:$F$25,5,0)),"",VLOOKUP(N596,POA!$A$2:$F$25,5,0))</f>
        <v/>
      </c>
      <c r="V596" s="73"/>
      <c r="W596" s="81" t="str">
        <f t="shared" ref="W596:W605" si="455">IF(V596=0,"",IF(V596&gt;=$W$9,"HABIL","NO HABIL"))</f>
        <v/>
      </c>
      <c r="X596" s="81"/>
      <c r="Y596" s="179">
        <f>IF(ISERROR(F596/$Z$9),"",F596/$Z$9)</f>
        <v>0</v>
      </c>
      <c r="Z596" s="146" t="str">
        <f>+IF(Y596&lt;$Z$10,"MIPYME","NO CUMPLE")</f>
        <v>MIPYME</v>
      </c>
      <c r="AA596" s="190"/>
      <c r="AB596" s="81" t="str">
        <f t="shared" ref="AB596:AB605" si="456">IF(AA596=0,"",IF(AA596&gt;=$AB$9,"HABIL","NO HABIL"))</f>
        <v/>
      </c>
      <c r="AC596" s="190"/>
      <c r="AD596" s="81" t="str">
        <f t="shared" ref="AD596:AD605" si="457">IF(AC596=0,"",IF(AC596&gt;=$AD$9,"HABIL","NO HABIL"))</f>
        <v/>
      </c>
      <c r="AE596" s="185"/>
    </row>
    <row r="597" spans="2:31" ht="18" customHeight="1" x14ac:dyDescent="0.15">
      <c r="B597" s="71" t="str">
        <f t="shared" si="452"/>
        <v/>
      </c>
      <c r="C597" s="136"/>
      <c r="D597" s="136"/>
      <c r="E597" s="70"/>
      <c r="F597" s="70"/>
      <c r="G597" s="70"/>
      <c r="H597" s="70"/>
      <c r="I597" s="70">
        <f t="shared" si="453"/>
        <v>0</v>
      </c>
      <c r="J597" s="70"/>
      <c r="K597" s="70"/>
      <c r="L597" s="228"/>
      <c r="M597" s="228" t="str">
        <f>IF(ISERROR(VLOOKUP(L597,POA!$A$2:$C$25,3,0)),"",VLOOKUP(L597,POA!$A$2:$C$25,3,0))</f>
        <v/>
      </c>
      <c r="N597" s="73" t="s">
        <v>229</v>
      </c>
      <c r="O597" s="73" t="str">
        <f>IF(ISERROR(VLOOKUP(N597,POA!$A$2:$F$25,4,0)),"",VLOOKUP(N597,POA!$A$2:$F$25,4,0))</f>
        <v/>
      </c>
      <c r="P597" s="75" t="str">
        <f>IF(ISERROR(VLOOKUP(L597,POA!$A$2:$C$25,2,0)),"",VLOOKUP(L597,POA!$A$2:$C$25,2,0))</f>
        <v/>
      </c>
      <c r="Q597" s="82"/>
      <c r="R597" s="81" t="str">
        <f>IF(Q597=0,"",IF(Q595&gt;=$R$9,"HABIL","NO HABIL"))</f>
        <v/>
      </c>
      <c r="S597" s="177"/>
      <c r="T597" s="81" t="str">
        <f t="shared" si="454"/>
        <v/>
      </c>
      <c r="U597" s="73" t="str">
        <f>IF(ISERROR(VLOOKUP(N597,POA!$A$2:$F$25,5,0)),"",VLOOKUP(N597,POA!$A$2:$F$25,5,0))</f>
        <v/>
      </c>
      <c r="V597" s="73"/>
      <c r="W597" s="81" t="str">
        <f t="shared" si="455"/>
        <v/>
      </c>
      <c r="X597" s="81"/>
      <c r="Y597" s="179">
        <f t="shared" ref="Y597:Y604" si="458">IF(ISERROR(F597/$Z$9),"",F597/$Z$9)</f>
        <v>0</v>
      </c>
      <c r="Z597" s="146" t="str">
        <f t="shared" ref="Z597:Z605" si="459">+IF(Y597&lt;$Z$10,"MIPYME","NO CUMPLE")</f>
        <v>MIPYME</v>
      </c>
      <c r="AA597" s="190"/>
      <c r="AB597" s="81" t="str">
        <f t="shared" si="456"/>
        <v/>
      </c>
      <c r="AC597" s="190"/>
      <c r="AD597" s="81" t="str">
        <f t="shared" si="457"/>
        <v/>
      </c>
      <c r="AE597" s="186"/>
    </row>
    <row r="598" spans="2:31" ht="18" customHeight="1" x14ac:dyDescent="0.15">
      <c r="B598" s="71" t="str">
        <f t="shared" si="452"/>
        <v/>
      </c>
      <c r="C598" s="136"/>
      <c r="D598" s="136"/>
      <c r="E598" s="70"/>
      <c r="F598" s="70"/>
      <c r="G598" s="70"/>
      <c r="H598" s="70"/>
      <c r="I598" s="70">
        <f t="shared" si="453"/>
        <v>0</v>
      </c>
      <c r="J598" s="70"/>
      <c r="K598" s="70"/>
      <c r="L598" s="228"/>
      <c r="M598" s="228" t="str">
        <f>IF(ISERROR(VLOOKUP(L598,POA!$A$2:$C$25,3,0)),"",VLOOKUP(L598,POA!$A$2:$C$25,3,0))</f>
        <v/>
      </c>
      <c r="N598" s="73"/>
      <c r="O598" s="73" t="str">
        <f>IF(ISERROR(VLOOKUP(N598,POA!$A$2:$F$25,4,0)),"",VLOOKUP(N598,POA!$A$2:$F$25,4,0))</f>
        <v/>
      </c>
      <c r="P598" s="75" t="str">
        <f>IF(ISERROR(VLOOKUP(L598,POA!$A$2:$C$25,2,0)),"",VLOOKUP(L598,POA!$A$2:$C$25,2,0))</f>
        <v/>
      </c>
      <c r="Q598" s="82"/>
      <c r="R598" s="81" t="str">
        <f>IF(Q598=0,"",IF(Q595&gt;=$R$9,"HABIL","NO HABIL"))</f>
        <v/>
      </c>
      <c r="S598" s="177"/>
      <c r="T598" s="81" t="str">
        <f t="shared" si="454"/>
        <v/>
      </c>
      <c r="U598" s="73" t="str">
        <f>IF(ISERROR(VLOOKUP(N598,POA!$A$2:$F$25,5,0)),"",VLOOKUP(N598,POA!$A$2:$F$25,5,0))</f>
        <v/>
      </c>
      <c r="V598" s="73"/>
      <c r="W598" s="81" t="str">
        <f t="shared" si="455"/>
        <v/>
      </c>
      <c r="X598" s="81"/>
      <c r="Y598" s="179">
        <f t="shared" si="458"/>
        <v>0</v>
      </c>
      <c r="Z598" s="146" t="str">
        <f t="shared" si="459"/>
        <v>MIPYME</v>
      </c>
      <c r="AA598" s="190"/>
      <c r="AB598" s="81" t="str">
        <f t="shared" si="456"/>
        <v/>
      </c>
      <c r="AC598" s="190"/>
      <c r="AD598" s="81" t="str">
        <f t="shared" si="457"/>
        <v/>
      </c>
      <c r="AE598" s="186"/>
    </row>
    <row r="599" spans="2:31" ht="18" customHeight="1" x14ac:dyDescent="0.15">
      <c r="B599" s="71" t="str">
        <f t="shared" si="452"/>
        <v/>
      </c>
      <c r="C599" s="136"/>
      <c r="D599" s="136"/>
      <c r="E599" s="70" t="str">
        <f>IF(ISERROR(VLOOKUP(C599,#REF!,2,0)),"",VLOOKUP(C599,#REF!,2,0))</f>
        <v/>
      </c>
      <c r="F599" s="70"/>
      <c r="G599" s="70" t="str">
        <f>IF(ISERROR(VLOOKUP(C599,#REF!,4,0)),"",VLOOKUP(C599,#REF!,4,0))</f>
        <v/>
      </c>
      <c r="H599" s="70"/>
      <c r="I599" s="70">
        <f t="shared" si="453"/>
        <v>0</v>
      </c>
      <c r="J599" s="70"/>
      <c r="K599" s="70"/>
      <c r="L599" s="228"/>
      <c r="M599" s="228" t="str">
        <f>IF(ISERROR(VLOOKUP(L599,POA!$A$2:$C$25,3,0)),"",VLOOKUP(L599,POA!$A$2:$C$25,3,0))</f>
        <v/>
      </c>
      <c r="N599" s="73"/>
      <c r="O599" s="73" t="str">
        <f>IF(ISERROR(VLOOKUP(N599,POA!$A$2:$F$25,4,0)),"",VLOOKUP(N599,POA!$A$2:$F$25,4,0))</f>
        <v/>
      </c>
      <c r="P599" s="75" t="str">
        <f>IF(ISERROR(VLOOKUP(L599,POA!$A$2:$C$25,2,0)),"",VLOOKUP(L599,POA!$A$2:$C$25,2,0))</f>
        <v/>
      </c>
      <c r="Q599" s="82"/>
      <c r="R599" s="81" t="str">
        <f>IF(L599=0,"",IF(Q595&gt;=$R$9,"HABIL","NO HABIL"))</f>
        <v/>
      </c>
      <c r="S599" s="177"/>
      <c r="T599" s="81" t="str">
        <f t="shared" si="454"/>
        <v/>
      </c>
      <c r="U599" s="73" t="str">
        <f>IF(ISERROR(VLOOKUP(N599,POA!$A$2:$F$25,5,0)),"",VLOOKUP(N599,POA!$A$2:$F$25,5,0))</f>
        <v/>
      </c>
      <c r="V599" s="73"/>
      <c r="W599" s="81" t="str">
        <f t="shared" si="455"/>
        <v/>
      </c>
      <c r="X599" s="81"/>
      <c r="Y599" s="179">
        <f t="shared" si="458"/>
        <v>0</v>
      </c>
      <c r="Z599" s="146" t="str">
        <f t="shared" si="459"/>
        <v>MIPYME</v>
      </c>
      <c r="AA599" s="190"/>
      <c r="AB599" s="81" t="str">
        <f t="shared" si="456"/>
        <v/>
      </c>
      <c r="AC599" s="190"/>
      <c r="AD599" s="81" t="str">
        <f t="shared" si="457"/>
        <v/>
      </c>
      <c r="AE599" s="186"/>
    </row>
    <row r="600" spans="2:31" ht="18" customHeight="1" x14ac:dyDescent="0.15">
      <c r="B600" s="71" t="str">
        <f t="shared" si="452"/>
        <v/>
      </c>
      <c r="C600" s="136"/>
      <c r="D600" s="136"/>
      <c r="E600" s="70" t="str">
        <f>IF(ISERROR(VLOOKUP(C600,#REF!,2,0)),"",VLOOKUP(C600,#REF!,2,0))</f>
        <v/>
      </c>
      <c r="F600" s="70"/>
      <c r="G600" s="70" t="str">
        <f>IF(ISERROR(VLOOKUP(C600,#REF!,4,0)),"",VLOOKUP(C600,#REF!,4,0))</f>
        <v/>
      </c>
      <c r="H600" s="70"/>
      <c r="I600" s="70">
        <f t="shared" si="453"/>
        <v>0</v>
      </c>
      <c r="J600" s="70"/>
      <c r="K600" s="70"/>
      <c r="L600" s="228"/>
      <c r="M600" s="228" t="str">
        <f>IF(ISERROR(VLOOKUP(L600,POA!$A$2:$C$25,3,0)),"",VLOOKUP(L600,POA!$A$2:$C$25,3,0))</f>
        <v/>
      </c>
      <c r="N600" s="73"/>
      <c r="O600" s="73" t="str">
        <f>IF(ISERROR(VLOOKUP(N600,POA!$A$2:$F$25,4,0)),"",VLOOKUP(N600,POA!$A$2:$F$25,4,0))</f>
        <v/>
      </c>
      <c r="P600" s="75" t="str">
        <f>IF(ISERROR(VLOOKUP(L600,POA!$A$2:$C$25,2,0)),"",VLOOKUP(L600,POA!$A$2:$C$25,2,0))</f>
        <v/>
      </c>
      <c r="Q600" s="82"/>
      <c r="R600" s="81" t="str">
        <f>IF(L600=0,"",IF(Q595&gt;=$R$9,"HABIL","NO HABIL"))</f>
        <v/>
      </c>
      <c r="S600" s="177"/>
      <c r="T600" s="81" t="str">
        <f t="shared" si="454"/>
        <v/>
      </c>
      <c r="U600" s="73" t="str">
        <f>IF(ISERROR(VLOOKUP(N600,POA!$A$2:$F$25,5,0)),"",VLOOKUP(N600,POA!$A$2:$F$25,5,0))</f>
        <v/>
      </c>
      <c r="V600" s="73"/>
      <c r="W600" s="81" t="str">
        <f t="shared" si="455"/>
        <v/>
      </c>
      <c r="X600" s="81"/>
      <c r="Y600" s="179">
        <f t="shared" si="458"/>
        <v>0</v>
      </c>
      <c r="Z600" s="146" t="str">
        <f t="shared" si="459"/>
        <v>MIPYME</v>
      </c>
      <c r="AA600" s="190"/>
      <c r="AB600" s="81" t="str">
        <f t="shared" si="456"/>
        <v/>
      </c>
      <c r="AC600" s="190"/>
      <c r="AD600" s="81" t="str">
        <f t="shared" si="457"/>
        <v/>
      </c>
      <c r="AE600" s="183"/>
    </row>
    <row r="601" spans="2:31" ht="18" customHeight="1" x14ac:dyDescent="0.15">
      <c r="B601" s="71" t="str">
        <f t="shared" si="452"/>
        <v/>
      </c>
      <c r="C601" s="136"/>
      <c r="D601" s="136"/>
      <c r="E601" s="70" t="str">
        <f>IF(ISERROR(VLOOKUP(C601,#REF!,2,0)),"",VLOOKUP(C601,#REF!,2,0))</f>
        <v/>
      </c>
      <c r="F601" s="70"/>
      <c r="G601" s="70" t="str">
        <f>IF(ISERROR(VLOOKUP(C601,#REF!,4,0)),"",VLOOKUP(C601,#REF!,4,0))</f>
        <v/>
      </c>
      <c r="H601" s="70"/>
      <c r="I601" s="70">
        <f t="shared" si="453"/>
        <v>0</v>
      </c>
      <c r="J601" s="70"/>
      <c r="K601" s="70"/>
      <c r="L601" s="228"/>
      <c r="M601" s="228" t="str">
        <f>IF(ISERROR(VLOOKUP(L601,POA!$A$2:$C$25,3,0)),"",VLOOKUP(L601,POA!$A$2:$C$25,3,0))</f>
        <v/>
      </c>
      <c r="N601" s="73"/>
      <c r="O601" s="73" t="str">
        <f>IF(ISERROR(VLOOKUP(N601,POA!$A$2:$F$25,4,0)),"",VLOOKUP(N601,POA!$A$2:$F$25,4,0))</f>
        <v/>
      </c>
      <c r="P601" s="75" t="str">
        <f>IF(ISERROR(VLOOKUP(L601,POA!$A$2:$C$25,2,0)),"",VLOOKUP(L601,POA!$A$2:$C$25,2,0))</f>
        <v/>
      </c>
      <c r="Q601" s="82"/>
      <c r="R601" s="81" t="str">
        <f>IF(L601=0,"",IF(Q595&gt;=$R$9,"HABIL","NO HABIL"))</f>
        <v/>
      </c>
      <c r="S601" s="177"/>
      <c r="T601" s="81" t="str">
        <f t="shared" si="454"/>
        <v/>
      </c>
      <c r="U601" s="73" t="str">
        <f>IF(ISERROR(VLOOKUP(N601,POA!$A$2:$F$25,5,0)),"",VLOOKUP(N601,POA!$A$2:$F$25,5,0))</f>
        <v/>
      </c>
      <c r="V601" s="73"/>
      <c r="W601" s="81" t="str">
        <f t="shared" si="455"/>
        <v/>
      </c>
      <c r="X601" s="81"/>
      <c r="Y601" s="179">
        <f t="shared" si="458"/>
        <v>0</v>
      </c>
      <c r="Z601" s="146" t="str">
        <f t="shared" si="459"/>
        <v>MIPYME</v>
      </c>
      <c r="AA601" s="190"/>
      <c r="AB601" s="81" t="str">
        <f t="shared" si="456"/>
        <v/>
      </c>
      <c r="AC601" s="190"/>
      <c r="AD601" s="81" t="str">
        <f t="shared" si="457"/>
        <v/>
      </c>
      <c r="AE601" s="186"/>
    </row>
    <row r="602" spans="2:31" ht="18" customHeight="1" x14ac:dyDescent="0.15">
      <c r="B602" s="71" t="str">
        <f>IF(C602="","",B601+0.1)</f>
        <v/>
      </c>
      <c r="C602" s="136"/>
      <c r="D602" s="136"/>
      <c r="E602" s="70" t="str">
        <f>IF(ISERROR(VLOOKUP(C602,#REF!,2,0)),"",VLOOKUP(C602,#REF!,2,0))</f>
        <v/>
      </c>
      <c r="F602" s="70"/>
      <c r="G602" s="70" t="str">
        <f>IF(ISERROR(VLOOKUP(C602,#REF!,4,0)),"",VLOOKUP(C602,#REF!,4,0))</f>
        <v/>
      </c>
      <c r="H602" s="70"/>
      <c r="I602" s="70">
        <f>IF(ISERROR(F602-H602),"",F602-H602)</f>
        <v>0</v>
      </c>
      <c r="J602" s="70"/>
      <c r="K602" s="70"/>
      <c r="L602" s="228"/>
      <c r="M602" s="228" t="str">
        <f>IF(ISERROR(VLOOKUP(L602,POA!$A$2:$C$25,3,0)),"",VLOOKUP(L602,POA!$A$2:$C$25,3,0))</f>
        <v/>
      </c>
      <c r="N602" s="73"/>
      <c r="O602" s="73" t="str">
        <f>IF(ISERROR(VLOOKUP(N602,POA!$A$2:$F$25,4,0)),"",VLOOKUP(N602,POA!$A$2:$F$25,4,0))</f>
        <v/>
      </c>
      <c r="P602" s="75" t="str">
        <f>IF(ISERROR(VLOOKUP(L602,POA!$A$2:$C$25,2,0)),"",VLOOKUP(L602,POA!$A$2:$C$25,2,0))</f>
        <v/>
      </c>
      <c r="Q602" s="82"/>
      <c r="R602" s="81" t="str">
        <f>IF(L602=0,"",IF(Q595&gt;=$R$9,"HABIL","NO HABIL"))</f>
        <v/>
      </c>
      <c r="S602" s="177"/>
      <c r="T602" s="81" t="str">
        <f t="shared" si="454"/>
        <v/>
      </c>
      <c r="U602" s="73" t="str">
        <f>IF(ISERROR(VLOOKUP(N602,POA!$A$2:$F$25,5,0)),"",VLOOKUP(N602,POA!$A$2:$F$25,5,0))</f>
        <v/>
      </c>
      <c r="V602" s="73"/>
      <c r="W602" s="81" t="str">
        <f t="shared" si="455"/>
        <v/>
      </c>
      <c r="X602" s="81"/>
      <c r="Y602" s="179">
        <f t="shared" si="458"/>
        <v>0</v>
      </c>
      <c r="Z602" s="146" t="str">
        <f t="shared" si="459"/>
        <v>MIPYME</v>
      </c>
      <c r="AA602" s="190"/>
      <c r="AB602" s="81" t="str">
        <f t="shared" si="456"/>
        <v/>
      </c>
      <c r="AC602" s="190"/>
      <c r="AD602" s="81" t="str">
        <f t="shared" si="457"/>
        <v/>
      </c>
      <c r="AE602" s="186"/>
    </row>
    <row r="603" spans="2:31" ht="18" customHeight="1" x14ac:dyDescent="0.15">
      <c r="B603" s="71" t="str">
        <f>IF(C603="","",B602+0.1)</f>
        <v/>
      </c>
      <c r="C603" s="136"/>
      <c r="D603" s="136"/>
      <c r="E603" s="70" t="str">
        <f>IF(ISERROR(VLOOKUP(C603,#REF!,2,0)),"",VLOOKUP(C603,#REF!,2,0))</f>
        <v/>
      </c>
      <c r="F603" s="70"/>
      <c r="G603" s="70" t="str">
        <f>IF(ISERROR(VLOOKUP(C603,#REF!,4,0)),"",VLOOKUP(C603,#REF!,4,0))</f>
        <v/>
      </c>
      <c r="H603" s="70"/>
      <c r="I603" s="70">
        <f>IF(ISERROR(F603-H603),"",F603-H603)</f>
        <v>0</v>
      </c>
      <c r="J603" s="70"/>
      <c r="K603" s="70"/>
      <c r="L603" s="228"/>
      <c r="M603" s="228" t="str">
        <f>IF(ISERROR(VLOOKUP(L603,POA!$A$2:$C$25,3,0)),"",VLOOKUP(L603,POA!$A$2:$C$25,3,0))</f>
        <v/>
      </c>
      <c r="N603" s="73"/>
      <c r="O603" s="73" t="str">
        <f>IF(ISERROR(VLOOKUP(N603,POA!$A$2:$F$25,4,0)),"",VLOOKUP(N603,POA!$A$2:$F$25,4,0))</f>
        <v/>
      </c>
      <c r="P603" s="75" t="str">
        <f>IF(ISERROR(VLOOKUP(L603,POA!$A$2:$C$25,2,0)),"",VLOOKUP(L603,POA!$A$2:$C$25,2,0))</f>
        <v/>
      </c>
      <c r="Q603" s="82"/>
      <c r="R603" s="81" t="str">
        <f>IF(L603=0,"",IF(Q595&gt;=$R$9,"HABIL","NO HABIL"))</f>
        <v/>
      </c>
      <c r="S603" s="177"/>
      <c r="T603" s="81" t="str">
        <f t="shared" si="454"/>
        <v/>
      </c>
      <c r="U603" s="73" t="str">
        <f>IF(ISERROR(VLOOKUP(N603,POA!$A$2:$F$25,5,0)),"",VLOOKUP(N603,POA!$A$2:$F$25,5,0))</f>
        <v/>
      </c>
      <c r="V603" s="73"/>
      <c r="W603" s="81" t="str">
        <f t="shared" si="455"/>
        <v/>
      </c>
      <c r="X603" s="81"/>
      <c r="Y603" s="179">
        <f t="shared" si="458"/>
        <v>0</v>
      </c>
      <c r="Z603" s="146" t="str">
        <f t="shared" si="459"/>
        <v>MIPYME</v>
      </c>
      <c r="AA603" s="190"/>
      <c r="AB603" s="81" t="str">
        <f t="shared" si="456"/>
        <v/>
      </c>
      <c r="AC603" s="190"/>
      <c r="AD603" s="81" t="str">
        <f t="shared" si="457"/>
        <v/>
      </c>
      <c r="AE603" s="183"/>
    </row>
    <row r="604" spans="2:31" ht="18" customHeight="1" x14ac:dyDescent="0.15">
      <c r="B604" s="71" t="str">
        <f>IF(C604="","",B603+0.1)</f>
        <v/>
      </c>
      <c r="C604" s="136"/>
      <c r="D604" s="136"/>
      <c r="E604" s="70" t="str">
        <f>IF(ISERROR(VLOOKUP(C604,#REF!,2,0)),"",VLOOKUP(C604,#REF!,2,0))</f>
        <v/>
      </c>
      <c r="F604" s="70"/>
      <c r="G604" s="70" t="str">
        <f>IF(ISERROR(VLOOKUP(C604,#REF!,4,0)),"",VLOOKUP(C604,#REF!,4,0))</f>
        <v/>
      </c>
      <c r="H604" s="70"/>
      <c r="I604" s="70">
        <f>IF(ISERROR(F604-H604),"",F604-H604)</f>
        <v>0</v>
      </c>
      <c r="J604" s="70"/>
      <c r="K604" s="70"/>
      <c r="L604" s="228"/>
      <c r="M604" s="228" t="str">
        <f>IF(ISERROR(VLOOKUP(L604,POA!$A$2:$C$25,3,0)),"",VLOOKUP(L604,POA!$A$2:$C$25,3,0))</f>
        <v/>
      </c>
      <c r="N604" s="73"/>
      <c r="O604" s="73" t="str">
        <f>IF(ISERROR(VLOOKUP(N604,POA!$A$2:$F$25,4,0)),"",VLOOKUP(N604,POA!$A$2:$F$25,4,0))</f>
        <v/>
      </c>
      <c r="P604" s="75" t="str">
        <f>IF(ISERROR(VLOOKUP(L604,POA!$A$2:$C$25,2,0)),"",VLOOKUP(L604,POA!$A$2:$C$25,2,0))</f>
        <v/>
      </c>
      <c r="Q604" s="82"/>
      <c r="R604" s="81" t="str">
        <f>IF(L604=0,"",IF(Q595&gt;=$R$9,"HABIL","NO HABIL"))</f>
        <v/>
      </c>
      <c r="S604" s="177"/>
      <c r="T604" s="81" t="str">
        <f t="shared" si="454"/>
        <v/>
      </c>
      <c r="U604" s="73" t="str">
        <f>IF(ISERROR(VLOOKUP(N604,POA!$A$2:$F$25,5,0)),"",VLOOKUP(N604,POA!$A$2:$F$25,5,0))</f>
        <v/>
      </c>
      <c r="V604" s="73"/>
      <c r="W604" s="81" t="str">
        <f t="shared" si="455"/>
        <v/>
      </c>
      <c r="X604" s="81"/>
      <c r="Y604" s="179">
        <f t="shared" si="458"/>
        <v>0</v>
      </c>
      <c r="Z604" s="146" t="str">
        <f t="shared" si="459"/>
        <v>MIPYME</v>
      </c>
      <c r="AA604" s="190"/>
      <c r="AB604" s="81" t="str">
        <f t="shared" si="456"/>
        <v/>
      </c>
      <c r="AC604" s="190"/>
      <c r="AD604" s="81" t="str">
        <f t="shared" si="457"/>
        <v/>
      </c>
      <c r="AE604" s="183"/>
    </row>
    <row r="605" spans="2:31" ht="18" customHeight="1" thickBot="1" x14ac:dyDescent="0.2">
      <c r="B605" s="111" t="str">
        <f>IF(C605="","",B604+0.1)</f>
        <v/>
      </c>
      <c r="C605" s="137"/>
      <c r="D605" s="137"/>
      <c r="E605" s="74" t="str">
        <f>IF(ISERROR(VLOOKUP(C605,#REF!,2,0)),"",VLOOKUP(C605,#REF!,2,0))</f>
        <v/>
      </c>
      <c r="F605" s="74"/>
      <c r="G605" s="74" t="str">
        <f>IF(ISERROR(VLOOKUP(C605,#REF!,4,0)),"",VLOOKUP(C605,#REF!,4,0))</f>
        <v/>
      </c>
      <c r="H605" s="74"/>
      <c r="I605" s="74">
        <f>IF(ISERROR(F605-H605),"",F605-H605)</f>
        <v>0</v>
      </c>
      <c r="J605" s="74"/>
      <c r="K605" s="74"/>
      <c r="L605" s="229"/>
      <c r="M605" s="229" t="str">
        <f>IF(ISERROR(VLOOKUP(L605,POA!$A$2:$C$25,3,0)),"",VLOOKUP(L605,POA!$A$2:$C$25,3,0))</f>
        <v/>
      </c>
      <c r="N605" s="88"/>
      <c r="O605" s="88" t="str">
        <f>IF(ISERROR(VLOOKUP(N605,POA!$A$2:$F$25,4,0)),"",VLOOKUP(N605,POA!$A$2:$F$25,4,0))</f>
        <v/>
      </c>
      <c r="P605" s="80" t="str">
        <f>IF(ISERROR(VLOOKUP(L605,POA!$A$2:$C$25,2,0)),"",VLOOKUP(L605,POA!$A$2:$C$25,2,0))</f>
        <v/>
      </c>
      <c r="Q605" s="90"/>
      <c r="R605" s="89" t="str">
        <f>IF(L605=0,"",IF(Q595&gt;=$R$9,"HABIL","NO HABIL"))</f>
        <v/>
      </c>
      <c r="S605" s="178"/>
      <c r="T605" s="89" t="str">
        <f t="shared" si="454"/>
        <v/>
      </c>
      <c r="U605" s="88" t="str">
        <f>IF(ISERROR(VLOOKUP(N605,POA!$A$2:$F$25,5,0)),"",VLOOKUP(N605,POA!$A$2:$F$25,5,0))</f>
        <v/>
      </c>
      <c r="V605" s="88"/>
      <c r="W605" s="89" t="str">
        <f t="shared" si="455"/>
        <v/>
      </c>
      <c r="X605" s="89"/>
      <c r="Y605" s="181">
        <f>IF(ISERROR(F605/$Z$9),"",F605/$Z$9)</f>
        <v>0</v>
      </c>
      <c r="Z605" s="147" t="str">
        <f t="shared" si="459"/>
        <v>MIPYME</v>
      </c>
      <c r="AA605" s="191"/>
      <c r="AB605" s="89" t="str">
        <f t="shared" si="456"/>
        <v/>
      </c>
      <c r="AC605" s="191"/>
      <c r="AD605" s="89" t="str">
        <f t="shared" si="457"/>
        <v/>
      </c>
      <c r="AE605" s="184"/>
    </row>
    <row r="606" spans="2:31" ht="18" customHeight="1" x14ac:dyDescent="0.15">
      <c r="B606" s="83">
        <v>55</v>
      </c>
      <c r="C606" s="84"/>
      <c r="D606" s="135" t="str">
        <f>IF(SUM(D607:D616)=0,"",SUM(D607:D616))</f>
        <v/>
      </c>
      <c r="E606" s="85">
        <f>SUM(E607:E616)</f>
        <v>0</v>
      </c>
      <c r="F606" s="85">
        <f>SUM(F607:F616)</f>
        <v>0</v>
      </c>
      <c r="G606" s="85">
        <f>SUM(G607:G616)</f>
        <v>0</v>
      </c>
      <c r="H606" s="85">
        <f>SUM(H607:H616)</f>
        <v>0</v>
      </c>
      <c r="I606" s="85">
        <f>+F606-H606</f>
        <v>0</v>
      </c>
      <c r="J606" s="85">
        <f>SUM(J607:J616)</f>
        <v>0</v>
      </c>
      <c r="K606" s="85">
        <f>SUM(K607:K616)</f>
        <v>0</v>
      </c>
      <c r="L606" s="78">
        <v>1</v>
      </c>
      <c r="M606" s="78">
        <f>IF(ISERROR(VLOOKUP(L606,POA!$A$2:$C$25,3,0)),"",VLOOKUP(L606,POA!$A$2:$C$25,3,0))</f>
        <v>3</v>
      </c>
      <c r="N606" s="138" t="s">
        <v>229</v>
      </c>
      <c r="O606" s="78">
        <f>+SUM(O607:O616)</f>
        <v>0</v>
      </c>
      <c r="P606" s="79">
        <f>IF(ISERROR(VLOOKUP(L606,POA!$A$2:$C$25,2,0)),"",VLOOKUP(L606,POA!$A$2:$C$25,2,0))</f>
        <v>4167150295</v>
      </c>
      <c r="Q606" s="85" t="e">
        <f>SUM(E606/G606)</f>
        <v>#DIV/0!</v>
      </c>
      <c r="R606" s="86" t="e">
        <f>IF(Q606=0,"",IF(Q606&gt;=$R$9,"HABIL","NO HABIL"))</f>
        <v>#DIV/0!</v>
      </c>
      <c r="S606" s="176" t="e">
        <f>SUM(H606/F606)</f>
        <v>#DIV/0!</v>
      </c>
      <c r="T606" s="86" t="e">
        <f>IF(S606=0,"",IF(S606&lt;=$T$9,"HABIL","NO HABIL"))</f>
        <v>#DIV/0!</v>
      </c>
      <c r="U606" s="78">
        <f>+SUM(U607:U616)</f>
        <v>0</v>
      </c>
      <c r="V606" s="87" t="e">
        <f>SUM(J606/K606)</f>
        <v>#DIV/0!</v>
      </c>
      <c r="W606" s="86" t="e">
        <f>IF(V606=0,"",IF(V606&gt;=$W$9,"HABIL","NO HABIL"))</f>
        <v>#DIV/0!</v>
      </c>
      <c r="X606" s="86" t="e">
        <f>IF(R606=0,"",IF(R606="NO HABIL","NO HABIL",IF(T606="NO HABIL","NO HABIL",IF(W606="NO HABIL","NO HABIL",IF(W606="NO HABIL","NO HABIL","HABIL")))))</f>
        <v>#DIV/0!</v>
      </c>
      <c r="Y606" s="180"/>
      <c r="Z606" s="145"/>
      <c r="AA606" s="176" t="e">
        <f>SUM(J606/I606)</f>
        <v>#DIV/0!</v>
      </c>
      <c r="AB606" s="86" t="e">
        <f>IF(AA606=0,"",IF(AA606&gt;=$AB$9,"HABIL","NO HABIL"))</f>
        <v>#DIV/0!</v>
      </c>
      <c r="AC606" s="176" t="e">
        <f>SUM(J606/F606)</f>
        <v>#DIV/0!</v>
      </c>
      <c r="AD606" s="86" t="e">
        <f>IF(AC606=0,"",IF(AC606&gt;=$AD$9,"HABIL","NO HABIL"))</f>
        <v>#DIV/0!</v>
      </c>
      <c r="AE606" s="182" t="e">
        <f>IF(AB606=0,"",IF(AB606="NO HABIL","NO HABIL",IF(AD606="NO HABIL","NO HABIL",IF(AD606="NO HABIL","NO HABIL","HABIL"))))</f>
        <v>#DIV/0!</v>
      </c>
    </row>
    <row r="607" spans="2:31" ht="18" customHeight="1" x14ac:dyDescent="0.15">
      <c r="B607" s="71" t="str">
        <f t="shared" ref="B607:B612" si="460">IF(C607="","",B606+0.1)</f>
        <v/>
      </c>
      <c r="C607" s="72"/>
      <c r="D607" s="136"/>
      <c r="E607" s="70"/>
      <c r="F607" s="70"/>
      <c r="G607" s="70"/>
      <c r="H607" s="70"/>
      <c r="I607" s="70">
        <f t="shared" ref="I607:I612" si="461">IF(ISERROR(F607-H607),"",F607-H607)</f>
        <v>0</v>
      </c>
      <c r="J607" s="70"/>
      <c r="K607" s="70"/>
      <c r="L607" s="230"/>
      <c r="M607" s="230" t="str">
        <f>IF(ISERROR(VLOOKUP(L607,POA!$A$2:$C$25,3,0)),"",VLOOKUP(L607,POA!$A$2:$C$25,3,0))</f>
        <v/>
      </c>
      <c r="N607" s="73" t="s">
        <v>229</v>
      </c>
      <c r="O607" s="73" t="str">
        <f>IF(ISERROR(VLOOKUP(N607,POA!$A$2:$F$25,4,0)),"",VLOOKUP(N607,POA!$A$2:$F$25,4,0))</f>
        <v/>
      </c>
      <c r="P607" s="75" t="str">
        <f>IF(ISERROR(VLOOKUP(L607,POA!$A$2:$C$25,2,0)),"",VLOOKUP(L607,POA!$A$2:$C$25,2,0))</f>
        <v/>
      </c>
      <c r="Q607" s="82"/>
      <c r="R607" s="81" t="str">
        <f>IF(Q607=0,"",IF(Q606&gt;=$R$9,"HABIL","NO HABIL"))</f>
        <v/>
      </c>
      <c r="S607" s="177"/>
      <c r="T607" s="81" t="str">
        <f t="shared" ref="T607:T616" si="462">IF(S607=0,"",IF(S607&lt;=$T$9,"HABIL","NO HABIL"))</f>
        <v/>
      </c>
      <c r="U607" s="73" t="str">
        <f>IF(ISERROR(VLOOKUP(N607,POA!$A$2:$F$25,5,0)),"",VLOOKUP(N607,POA!$A$2:$F$25,5,0))</f>
        <v/>
      </c>
      <c r="V607" s="73"/>
      <c r="W607" s="81" t="str">
        <f t="shared" ref="W607:W616" si="463">IF(V607=0,"",IF(V607&gt;=$W$9,"HABIL","NO HABIL"))</f>
        <v/>
      </c>
      <c r="X607" s="81"/>
      <c r="Y607" s="179">
        <f>IF(ISERROR(F607/$Z$9),"",F607/$Z$9)</f>
        <v>0</v>
      </c>
      <c r="Z607" s="146" t="str">
        <f>+IF(Y607&lt;$Z$10,"MIPYME","NO CUMPLE")</f>
        <v>MIPYME</v>
      </c>
      <c r="AA607" s="190"/>
      <c r="AB607" s="81" t="str">
        <f t="shared" ref="AB607:AB616" si="464">IF(AA607=0,"",IF(AA607&gt;=$AB$9,"HABIL","NO HABIL"))</f>
        <v/>
      </c>
      <c r="AC607" s="190"/>
      <c r="AD607" s="81" t="str">
        <f t="shared" ref="AD607:AD616" si="465">IF(AC607=0,"",IF(AC607&gt;=$AD$9,"HABIL","NO HABIL"))</f>
        <v/>
      </c>
      <c r="AE607" s="185"/>
    </row>
    <row r="608" spans="2:31" ht="18" customHeight="1" x14ac:dyDescent="0.15">
      <c r="B608" s="71" t="str">
        <f t="shared" si="460"/>
        <v/>
      </c>
      <c r="C608" s="136"/>
      <c r="D608" s="136"/>
      <c r="E608" s="70"/>
      <c r="F608" s="70"/>
      <c r="G608" s="70"/>
      <c r="H608" s="70"/>
      <c r="I608" s="70">
        <f t="shared" si="461"/>
        <v>0</v>
      </c>
      <c r="J608" s="70"/>
      <c r="K608" s="70"/>
      <c r="L608" s="228"/>
      <c r="M608" s="228" t="str">
        <f>IF(ISERROR(VLOOKUP(L608,POA!$A$2:$C$25,3,0)),"",VLOOKUP(L608,POA!$A$2:$C$25,3,0))</f>
        <v/>
      </c>
      <c r="N608" s="73" t="s">
        <v>229</v>
      </c>
      <c r="O608" s="73" t="str">
        <f>IF(ISERROR(VLOOKUP(N608,POA!$A$2:$F$25,4,0)),"",VLOOKUP(N608,POA!$A$2:$F$25,4,0))</f>
        <v/>
      </c>
      <c r="P608" s="75" t="str">
        <f>IF(ISERROR(VLOOKUP(L608,POA!$A$2:$C$25,2,0)),"",VLOOKUP(L608,POA!$A$2:$C$25,2,0))</f>
        <v/>
      </c>
      <c r="Q608" s="82"/>
      <c r="R608" s="81" t="str">
        <f>IF(Q608=0,"",IF(Q606&gt;=$R$9,"HABIL","NO HABIL"))</f>
        <v/>
      </c>
      <c r="S608" s="177"/>
      <c r="T608" s="81" t="str">
        <f t="shared" si="462"/>
        <v/>
      </c>
      <c r="U608" s="73" t="str">
        <f>IF(ISERROR(VLOOKUP(N608,POA!$A$2:$F$25,5,0)),"",VLOOKUP(N608,POA!$A$2:$F$25,5,0))</f>
        <v/>
      </c>
      <c r="V608" s="73"/>
      <c r="W608" s="81" t="str">
        <f t="shared" si="463"/>
        <v/>
      </c>
      <c r="X608" s="81"/>
      <c r="Y608" s="179">
        <f t="shared" ref="Y608:Y615" si="466">IF(ISERROR(F608/$Z$9),"",F608/$Z$9)</f>
        <v>0</v>
      </c>
      <c r="Z608" s="146" t="str">
        <f t="shared" ref="Z608:Z616" si="467">+IF(Y608&lt;$Z$10,"MIPYME","NO CUMPLE")</f>
        <v>MIPYME</v>
      </c>
      <c r="AA608" s="190"/>
      <c r="AB608" s="81" t="str">
        <f t="shared" si="464"/>
        <v/>
      </c>
      <c r="AC608" s="190"/>
      <c r="AD608" s="81" t="str">
        <f t="shared" si="465"/>
        <v/>
      </c>
      <c r="AE608" s="186"/>
    </row>
    <row r="609" spans="2:31" ht="18" customHeight="1" x14ac:dyDescent="0.15">
      <c r="B609" s="71" t="str">
        <f t="shared" si="460"/>
        <v/>
      </c>
      <c r="C609" s="136"/>
      <c r="D609" s="136"/>
      <c r="E609" s="70"/>
      <c r="F609" s="70"/>
      <c r="G609" s="70"/>
      <c r="H609" s="70"/>
      <c r="I609" s="70">
        <f t="shared" si="461"/>
        <v>0</v>
      </c>
      <c r="J609" s="70"/>
      <c r="K609" s="70"/>
      <c r="L609" s="228"/>
      <c r="M609" s="228" t="str">
        <f>IF(ISERROR(VLOOKUP(L609,POA!$A$2:$C$25,3,0)),"",VLOOKUP(L609,POA!$A$2:$C$25,3,0))</f>
        <v/>
      </c>
      <c r="N609" s="73"/>
      <c r="O609" s="73" t="str">
        <f>IF(ISERROR(VLOOKUP(N609,POA!$A$2:$F$25,4,0)),"",VLOOKUP(N609,POA!$A$2:$F$25,4,0))</f>
        <v/>
      </c>
      <c r="P609" s="75" t="str">
        <f>IF(ISERROR(VLOOKUP(L609,POA!$A$2:$C$25,2,0)),"",VLOOKUP(L609,POA!$A$2:$C$25,2,0))</f>
        <v/>
      </c>
      <c r="Q609" s="82"/>
      <c r="R609" s="81" t="str">
        <f>IF(Q609=0,"",IF(Q606&gt;=$R$9,"HABIL","NO HABIL"))</f>
        <v/>
      </c>
      <c r="S609" s="177"/>
      <c r="T609" s="81" t="str">
        <f t="shared" si="462"/>
        <v/>
      </c>
      <c r="U609" s="73" t="str">
        <f>IF(ISERROR(VLOOKUP(N609,POA!$A$2:$F$25,5,0)),"",VLOOKUP(N609,POA!$A$2:$F$25,5,0))</f>
        <v/>
      </c>
      <c r="V609" s="73"/>
      <c r="W609" s="81" t="str">
        <f t="shared" si="463"/>
        <v/>
      </c>
      <c r="X609" s="81"/>
      <c r="Y609" s="179">
        <f t="shared" si="466"/>
        <v>0</v>
      </c>
      <c r="Z609" s="146" t="str">
        <f t="shared" si="467"/>
        <v>MIPYME</v>
      </c>
      <c r="AA609" s="190"/>
      <c r="AB609" s="81" t="str">
        <f t="shared" si="464"/>
        <v/>
      </c>
      <c r="AC609" s="190"/>
      <c r="AD609" s="81" t="str">
        <f t="shared" si="465"/>
        <v/>
      </c>
      <c r="AE609" s="186"/>
    </row>
    <row r="610" spans="2:31" ht="18" customHeight="1" x14ac:dyDescent="0.15">
      <c r="B610" s="71" t="str">
        <f t="shared" si="460"/>
        <v/>
      </c>
      <c r="C610" s="136"/>
      <c r="D610" s="136"/>
      <c r="E610" s="70" t="str">
        <f>IF(ISERROR(VLOOKUP(C610,#REF!,2,0)),"",VLOOKUP(C610,#REF!,2,0))</f>
        <v/>
      </c>
      <c r="F610" s="70"/>
      <c r="G610" s="70" t="str">
        <f>IF(ISERROR(VLOOKUP(C610,#REF!,4,0)),"",VLOOKUP(C610,#REF!,4,0))</f>
        <v/>
      </c>
      <c r="H610" s="70"/>
      <c r="I610" s="70">
        <f t="shared" si="461"/>
        <v>0</v>
      </c>
      <c r="J610" s="70"/>
      <c r="K610" s="70"/>
      <c r="L610" s="228"/>
      <c r="M610" s="228" t="str">
        <f>IF(ISERROR(VLOOKUP(L610,POA!$A$2:$C$25,3,0)),"",VLOOKUP(L610,POA!$A$2:$C$25,3,0))</f>
        <v/>
      </c>
      <c r="N610" s="73"/>
      <c r="O610" s="73" t="str">
        <f>IF(ISERROR(VLOOKUP(N610,POA!$A$2:$F$25,4,0)),"",VLOOKUP(N610,POA!$A$2:$F$25,4,0))</f>
        <v/>
      </c>
      <c r="P610" s="75" t="str">
        <f>IF(ISERROR(VLOOKUP(L610,POA!$A$2:$C$25,2,0)),"",VLOOKUP(L610,POA!$A$2:$C$25,2,0))</f>
        <v/>
      </c>
      <c r="Q610" s="82"/>
      <c r="R610" s="81" t="str">
        <f>IF(L610=0,"",IF(Q606&gt;=$R$9,"HABIL","NO HABIL"))</f>
        <v/>
      </c>
      <c r="S610" s="177"/>
      <c r="T610" s="81" t="str">
        <f t="shared" si="462"/>
        <v/>
      </c>
      <c r="U610" s="73" t="str">
        <f>IF(ISERROR(VLOOKUP(N610,POA!$A$2:$F$25,5,0)),"",VLOOKUP(N610,POA!$A$2:$F$25,5,0))</f>
        <v/>
      </c>
      <c r="V610" s="73"/>
      <c r="W610" s="81" t="str">
        <f t="shared" si="463"/>
        <v/>
      </c>
      <c r="X610" s="81"/>
      <c r="Y610" s="179">
        <f t="shared" si="466"/>
        <v>0</v>
      </c>
      <c r="Z610" s="146" t="str">
        <f t="shared" si="467"/>
        <v>MIPYME</v>
      </c>
      <c r="AA610" s="190"/>
      <c r="AB610" s="81" t="str">
        <f t="shared" si="464"/>
        <v/>
      </c>
      <c r="AC610" s="190"/>
      <c r="AD610" s="81" t="str">
        <f t="shared" si="465"/>
        <v/>
      </c>
      <c r="AE610" s="186"/>
    </row>
    <row r="611" spans="2:31" ht="18" customHeight="1" x14ac:dyDescent="0.15">
      <c r="B611" s="71" t="str">
        <f t="shared" si="460"/>
        <v/>
      </c>
      <c r="C611" s="136"/>
      <c r="D611" s="136"/>
      <c r="E611" s="70" t="str">
        <f>IF(ISERROR(VLOOKUP(C611,#REF!,2,0)),"",VLOOKUP(C611,#REF!,2,0))</f>
        <v/>
      </c>
      <c r="F611" s="70"/>
      <c r="G611" s="70" t="str">
        <f>IF(ISERROR(VLOOKUP(C611,#REF!,4,0)),"",VLOOKUP(C611,#REF!,4,0))</f>
        <v/>
      </c>
      <c r="H611" s="70"/>
      <c r="I611" s="70">
        <f t="shared" si="461"/>
        <v>0</v>
      </c>
      <c r="J611" s="70"/>
      <c r="K611" s="70"/>
      <c r="L611" s="228"/>
      <c r="M611" s="228" t="str">
        <f>IF(ISERROR(VLOOKUP(L611,POA!$A$2:$C$25,3,0)),"",VLOOKUP(L611,POA!$A$2:$C$25,3,0))</f>
        <v/>
      </c>
      <c r="N611" s="73"/>
      <c r="O611" s="73" t="str">
        <f>IF(ISERROR(VLOOKUP(N611,POA!$A$2:$F$25,4,0)),"",VLOOKUP(N611,POA!$A$2:$F$25,4,0))</f>
        <v/>
      </c>
      <c r="P611" s="75" t="str">
        <f>IF(ISERROR(VLOOKUP(L611,POA!$A$2:$C$25,2,0)),"",VLOOKUP(L611,POA!$A$2:$C$25,2,0))</f>
        <v/>
      </c>
      <c r="Q611" s="82"/>
      <c r="R611" s="81" t="str">
        <f>IF(L611=0,"",IF(Q606&gt;=$R$9,"HABIL","NO HABIL"))</f>
        <v/>
      </c>
      <c r="S611" s="177"/>
      <c r="T611" s="81" t="str">
        <f t="shared" si="462"/>
        <v/>
      </c>
      <c r="U611" s="73" t="str">
        <f>IF(ISERROR(VLOOKUP(N611,POA!$A$2:$F$25,5,0)),"",VLOOKUP(N611,POA!$A$2:$F$25,5,0))</f>
        <v/>
      </c>
      <c r="V611" s="73"/>
      <c r="W611" s="81" t="str">
        <f t="shared" si="463"/>
        <v/>
      </c>
      <c r="X611" s="81"/>
      <c r="Y611" s="179">
        <f t="shared" si="466"/>
        <v>0</v>
      </c>
      <c r="Z611" s="146" t="str">
        <f t="shared" si="467"/>
        <v>MIPYME</v>
      </c>
      <c r="AA611" s="190"/>
      <c r="AB611" s="81" t="str">
        <f t="shared" si="464"/>
        <v/>
      </c>
      <c r="AC611" s="190"/>
      <c r="AD611" s="81" t="str">
        <f t="shared" si="465"/>
        <v/>
      </c>
      <c r="AE611" s="183"/>
    </row>
    <row r="612" spans="2:31" ht="18" customHeight="1" x14ac:dyDescent="0.15">
      <c r="B612" s="71" t="str">
        <f t="shared" si="460"/>
        <v/>
      </c>
      <c r="C612" s="136"/>
      <c r="D612" s="136"/>
      <c r="E612" s="70" t="str">
        <f>IF(ISERROR(VLOOKUP(C612,#REF!,2,0)),"",VLOOKUP(C612,#REF!,2,0))</f>
        <v/>
      </c>
      <c r="F612" s="70"/>
      <c r="G612" s="70" t="str">
        <f>IF(ISERROR(VLOOKUP(C612,#REF!,4,0)),"",VLOOKUP(C612,#REF!,4,0))</f>
        <v/>
      </c>
      <c r="H612" s="70"/>
      <c r="I612" s="70">
        <f t="shared" si="461"/>
        <v>0</v>
      </c>
      <c r="J612" s="70"/>
      <c r="K612" s="70"/>
      <c r="L612" s="228"/>
      <c r="M612" s="228" t="str">
        <f>IF(ISERROR(VLOOKUP(L612,POA!$A$2:$C$25,3,0)),"",VLOOKUP(L612,POA!$A$2:$C$25,3,0))</f>
        <v/>
      </c>
      <c r="N612" s="73"/>
      <c r="O612" s="73" t="str">
        <f>IF(ISERROR(VLOOKUP(N612,POA!$A$2:$F$25,4,0)),"",VLOOKUP(N612,POA!$A$2:$F$25,4,0))</f>
        <v/>
      </c>
      <c r="P612" s="75" t="str">
        <f>IF(ISERROR(VLOOKUP(L612,POA!$A$2:$C$25,2,0)),"",VLOOKUP(L612,POA!$A$2:$C$25,2,0))</f>
        <v/>
      </c>
      <c r="Q612" s="82"/>
      <c r="R612" s="81" t="str">
        <f>IF(L612=0,"",IF(Q606&gt;=$R$9,"HABIL","NO HABIL"))</f>
        <v/>
      </c>
      <c r="S612" s="177"/>
      <c r="T612" s="81" t="str">
        <f t="shared" si="462"/>
        <v/>
      </c>
      <c r="U612" s="73" t="str">
        <f>IF(ISERROR(VLOOKUP(N612,POA!$A$2:$F$25,5,0)),"",VLOOKUP(N612,POA!$A$2:$F$25,5,0))</f>
        <v/>
      </c>
      <c r="V612" s="73"/>
      <c r="W612" s="81" t="str">
        <f t="shared" si="463"/>
        <v/>
      </c>
      <c r="X612" s="81"/>
      <c r="Y612" s="179">
        <f t="shared" si="466"/>
        <v>0</v>
      </c>
      <c r="Z612" s="146" t="str">
        <f t="shared" si="467"/>
        <v>MIPYME</v>
      </c>
      <c r="AA612" s="190"/>
      <c r="AB612" s="81" t="str">
        <f t="shared" si="464"/>
        <v/>
      </c>
      <c r="AC612" s="190"/>
      <c r="AD612" s="81" t="str">
        <f t="shared" si="465"/>
        <v/>
      </c>
      <c r="AE612" s="186"/>
    </row>
    <row r="613" spans="2:31" ht="18" customHeight="1" x14ac:dyDescent="0.15">
      <c r="B613" s="71" t="str">
        <f>IF(C613="","",B612+0.1)</f>
        <v/>
      </c>
      <c r="C613" s="136"/>
      <c r="D613" s="136"/>
      <c r="E613" s="70" t="str">
        <f>IF(ISERROR(VLOOKUP(C613,#REF!,2,0)),"",VLOOKUP(C613,#REF!,2,0))</f>
        <v/>
      </c>
      <c r="F613" s="70"/>
      <c r="G613" s="70" t="str">
        <f>IF(ISERROR(VLOOKUP(C613,#REF!,4,0)),"",VLOOKUP(C613,#REF!,4,0))</f>
        <v/>
      </c>
      <c r="H613" s="70"/>
      <c r="I613" s="70">
        <f>IF(ISERROR(F613-H613),"",F613-H613)</f>
        <v>0</v>
      </c>
      <c r="J613" s="70"/>
      <c r="K613" s="70"/>
      <c r="L613" s="228"/>
      <c r="M613" s="228" t="str">
        <f>IF(ISERROR(VLOOKUP(L613,POA!$A$2:$C$25,3,0)),"",VLOOKUP(L613,POA!$A$2:$C$25,3,0))</f>
        <v/>
      </c>
      <c r="N613" s="73"/>
      <c r="O613" s="73" t="str">
        <f>IF(ISERROR(VLOOKUP(N613,POA!$A$2:$F$25,4,0)),"",VLOOKUP(N613,POA!$A$2:$F$25,4,0))</f>
        <v/>
      </c>
      <c r="P613" s="75" t="str">
        <f>IF(ISERROR(VLOOKUP(L613,POA!$A$2:$C$25,2,0)),"",VLOOKUP(L613,POA!$A$2:$C$25,2,0))</f>
        <v/>
      </c>
      <c r="Q613" s="82"/>
      <c r="R613" s="81" t="str">
        <f>IF(L613=0,"",IF(Q606&gt;=$R$9,"HABIL","NO HABIL"))</f>
        <v/>
      </c>
      <c r="S613" s="177"/>
      <c r="T613" s="81" t="str">
        <f t="shared" si="462"/>
        <v/>
      </c>
      <c r="U613" s="73" t="str">
        <f>IF(ISERROR(VLOOKUP(N613,POA!$A$2:$F$25,5,0)),"",VLOOKUP(N613,POA!$A$2:$F$25,5,0))</f>
        <v/>
      </c>
      <c r="V613" s="73"/>
      <c r="W613" s="81" t="str">
        <f t="shared" si="463"/>
        <v/>
      </c>
      <c r="X613" s="81"/>
      <c r="Y613" s="179">
        <f t="shared" si="466"/>
        <v>0</v>
      </c>
      <c r="Z613" s="146" t="str">
        <f t="shared" si="467"/>
        <v>MIPYME</v>
      </c>
      <c r="AA613" s="190"/>
      <c r="AB613" s="81" t="str">
        <f t="shared" si="464"/>
        <v/>
      </c>
      <c r="AC613" s="190"/>
      <c r="AD613" s="81" t="str">
        <f t="shared" si="465"/>
        <v/>
      </c>
      <c r="AE613" s="186"/>
    </row>
    <row r="614" spans="2:31" ht="18" customHeight="1" x14ac:dyDescent="0.15">
      <c r="B614" s="71" t="str">
        <f>IF(C614="","",B613+0.1)</f>
        <v/>
      </c>
      <c r="C614" s="136"/>
      <c r="D614" s="136"/>
      <c r="E614" s="70" t="str">
        <f>IF(ISERROR(VLOOKUP(C614,#REF!,2,0)),"",VLOOKUP(C614,#REF!,2,0))</f>
        <v/>
      </c>
      <c r="F614" s="70"/>
      <c r="G614" s="70" t="str">
        <f>IF(ISERROR(VLOOKUP(C614,#REF!,4,0)),"",VLOOKUP(C614,#REF!,4,0))</f>
        <v/>
      </c>
      <c r="H614" s="70"/>
      <c r="I614" s="70">
        <f>IF(ISERROR(F614-H614),"",F614-H614)</f>
        <v>0</v>
      </c>
      <c r="J614" s="70"/>
      <c r="K614" s="70"/>
      <c r="L614" s="228"/>
      <c r="M614" s="228" t="str">
        <f>IF(ISERROR(VLOOKUP(L614,POA!$A$2:$C$25,3,0)),"",VLOOKUP(L614,POA!$A$2:$C$25,3,0))</f>
        <v/>
      </c>
      <c r="N614" s="73"/>
      <c r="O614" s="73" t="str">
        <f>IF(ISERROR(VLOOKUP(N614,POA!$A$2:$F$25,4,0)),"",VLOOKUP(N614,POA!$A$2:$F$25,4,0))</f>
        <v/>
      </c>
      <c r="P614" s="75" t="str">
        <f>IF(ISERROR(VLOOKUP(L614,POA!$A$2:$C$25,2,0)),"",VLOOKUP(L614,POA!$A$2:$C$25,2,0))</f>
        <v/>
      </c>
      <c r="Q614" s="82"/>
      <c r="R614" s="81" t="str">
        <f>IF(L614=0,"",IF(Q606&gt;=$R$9,"HABIL","NO HABIL"))</f>
        <v/>
      </c>
      <c r="S614" s="177"/>
      <c r="T614" s="81" t="str">
        <f t="shared" si="462"/>
        <v/>
      </c>
      <c r="U614" s="73" t="str">
        <f>IF(ISERROR(VLOOKUP(N614,POA!$A$2:$F$25,5,0)),"",VLOOKUP(N614,POA!$A$2:$F$25,5,0))</f>
        <v/>
      </c>
      <c r="V614" s="73"/>
      <c r="W614" s="81" t="str">
        <f t="shared" si="463"/>
        <v/>
      </c>
      <c r="X614" s="81"/>
      <c r="Y614" s="179">
        <f t="shared" si="466"/>
        <v>0</v>
      </c>
      <c r="Z614" s="146" t="str">
        <f t="shared" si="467"/>
        <v>MIPYME</v>
      </c>
      <c r="AA614" s="190"/>
      <c r="AB614" s="81" t="str">
        <f t="shared" si="464"/>
        <v/>
      </c>
      <c r="AC614" s="190"/>
      <c r="AD614" s="81" t="str">
        <f t="shared" si="465"/>
        <v/>
      </c>
      <c r="AE614" s="183"/>
    </row>
    <row r="615" spans="2:31" ht="18" customHeight="1" x14ac:dyDescent="0.15">
      <c r="B615" s="71" t="str">
        <f>IF(C615="","",B614+0.1)</f>
        <v/>
      </c>
      <c r="C615" s="136"/>
      <c r="D615" s="136"/>
      <c r="E615" s="70" t="str">
        <f>IF(ISERROR(VLOOKUP(C615,#REF!,2,0)),"",VLOOKUP(C615,#REF!,2,0))</f>
        <v/>
      </c>
      <c r="F615" s="70"/>
      <c r="G615" s="70" t="str">
        <f>IF(ISERROR(VLOOKUP(C615,#REF!,4,0)),"",VLOOKUP(C615,#REF!,4,0))</f>
        <v/>
      </c>
      <c r="H615" s="70"/>
      <c r="I615" s="70">
        <f>IF(ISERROR(F615-H615),"",F615-H615)</f>
        <v>0</v>
      </c>
      <c r="J615" s="70"/>
      <c r="K615" s="70"/>
      <c r="L615" s="228"/>
      <c r="M615" s="228" t="str">
        <f>IF(ISERROR(VLOOKUP(L615,POA!$A$2:$C$25,3,0)),"",VLOOKUP(L615,POA!$A$2:$C$25,3,0))</f>
        <v/>
      </c>
      <c r="N615" s="73"/>
      <c r="O615" s="73" t="str">
        <f>IF(ISERROR(VLOOKUP(N615,POA!$A$2:$F$25,4,0)),"",VLOOKUP(N615,POA!$A$2:$F$25,4,0))</f>
        <v/>
      </c>
      <c r="P615" s="75" t="str">
        <f>IF(ISERROR(VLOOKUP(L615,POA!$A$2:$C$25,2,0)),"",VLOOKUP(L615,POA!$A$2:$C$25,2,0))</f>
        <v/>
      </c>
      <c r="Q615" s="82"/>
      <c r="R615" s="81" t="str">
        <f>IF(L615=0,"",IF(Q606&gt;=$R$9,"HABIL","NO HABIL"))</f>
        <v/>
      </c>
      <c r="S615" s="177"/>
      <c r="T615" s="81" t="str">
        <f t="shared" si="462"/>
        <v/>
      </c>
      <c r="U615" s="73" t="str">
        <f>IF(ISERROR(VLOOKUP(N615,POA!$A$2:$F$25,5,0)),"",VLOOKUP(N615,POA!$A$2:$F$25,5,0))</f>
        <v/>
      </c>
      <c r="V615" s="73"/>
      <c r="W615" s="81" t="str">
        <f t="shared" si="463"/>
        <v/>
      </c>
      <c r="X615" s="81"/>
      <c r="Y615" s="179">
        <f t="shared" si="466"/>
        <v>0</v>
      </c>
      <c r="Z615" s="146" t="str">
        <f t="shared" si="467"/>
        <v>MIPYME</v>
      </c>
      <c r="AA615" s="190"/>
      <c r="AB615" s="81" t="str">
        <f t="shared" si="464"/>
        <v/>
      </c>
      <c r="AC615" s="190"/>
      <c r="AD615" s="81" t="str">
        <f t="shared" si="465"/>
        <v/>
      </c>
      <c r="AE615" s="183"/>
    </row>
    <row r="616" spans="2:31" ht="18" customHeight="1" thickBot="1" x14ac:dyDescent="0.2">
      <c r="B616" s="111" t="str">
        <f>IF(C616="","",B615+0.1)</f>
        <v/>
      </c>
      <c r="C616" s="137"/>
      <c r="D616" s="137"/>
      <c r="E616" s="74" t="str">
        <f>IF(ISERROR(VLOOKUP(C616,#REF!,2,0)),"",VLOOKUP(C616,#REF!,2,0))</f>
        <v/>
      </c>
      <c r="F616" s="74"/>
      <c r="G616" s="74" t="str">
        <f>IF(ISERROR(VLOOKUP(C616,#REF!,4,0)),"",VLOOKUP(C616,#REF!,4,0))</f>
        <v/>
      </c>
      <c r="H616" s="74"/>
      <c r="I616" s="74">
        <f>IF(ISERROR(F616-H616),"",F616-H616)</f>
        <v>0</v>
      </c>
      <c r="J616" s="74"/>
      <c r="K616" s="74"/>
      <c r="L616" s="229"/>
      <c r="M616" s="229" t="str">
        <f>IF(ISERROR(VLOOKUP(L616,POA!$A$2:$C$25,3,0)),"",VLOOKUP(L616,POA!$A$2:$C$25,3,0))</f>
        <v/>
      </c>
      <c r="N616" s="88"/>
      <c r="O616" s="88" t="str">
        <f>IF(ISERROR(VLOOKUP(N616,POA!$A$2:$F$25,4,0)),"",VLOOKUP(N616,POA!$A$2:$F$25,4,0))</f>
        <v/>
      </c>
      <c r="P616" s="80" t="str">
        <f>IF(ISERROR(VLOOKUP(L616,POA!$A$2:$C$25,2,0)),"",VLOOKUP(L616,POA!$A$2:$C$25,2,0))</f>
        <v/>
      </c>
      <c r="Q616" s="90"/>
      <c r="R616" s="89" t="str">
        <f>IF(L616=0,"",IF(Q606&gt;=$R$9,"HABIL","NO HABIL"))</f>
        <v/>
      </c>
      <c r="S616" s="178"/>
      <c r="T616" s="89" t="str">
        <f t="shared" si="462"/>
        <v/>
      </c>
      <c r="U616" s="88" t="str">
        <f>IF(ISERROR(VLOOKUP(N616,POA!$A$2:$F$25,5,0)),"",VLOOKUP(N616,POA!$A$2:$F$25,5,0))</f>
        <v/>
      </c>
      <c r="V616" s="88"/>
      <c r="W616" s="89" t="str">
        <f t="shared" si="463"/>
        <v/>
      </c>
      <c r="X616" s="89"/>
      <c r="Y616" s="181">
        <f>IF(ISERROR(F616/$Z$9),"",F616/$Z$9)</f>
        <v>0</v>
      </c>
      <c r="Z616" s="147" t="str">
        <f t="shared" si="467"/>
        <v>MIPYME</v>
      </c>
      <c r="AA616" s="191"/>
      <c r="AB616" s="89" t="str">
        <f t="shared" si="464"/>
        <v/>
      </c>
      <c r="AC616" s="191"/>
      <c r="AD616" s="89" t="str">
        <f t="shared" si="465"/>
        <v/>
      </c>
      <c r="AE616" s="184"/>
    </row>
    <row r="617" spans="2:31" ht="18" customHeight="1" x14ac:dyDescent="0.15">
      <c r="B617" s="83">
        <v>56</v>
      </c>
      <c r="C617" s="84"/>
      <c r="D617" s="135" t="str">
        <f>IF(SUM(D618:D627)=0,"",SUM(D618:D627))</f>
        <v/>
      </c>
      <c r="E617" s="85">
        <f>SUM(E618:E627)</f>
        <v>0</v>
      </c>
      <c r="F617" s="85">
        <f>SUM(F618:F627)</f>
        <v>0</v>
      </c>
      <c r="G617" s="85">
        <f>SUM(G618:G627)</f>
        <v>0</v>
      </c>
      <c r="H617" s="85">
        <f>SUM(H618:H627)</f>
        <v>0</v>
      </c>
      <c r="I617" s="85">
        <f>+F617-H617</f>
        <v>0</v>
      </c>
      <c r="J617" s="85">
        <f>SUM(J618:J627)</f>
        <v>0</v>
      </c>
      <c r="K617" s="85">
        <f>SUM(K618:K627)</f>
        <v>0</v>
      </c>
      <c r="L617" s="78">
        <v>1</v>
      </c>
      <c r="M617" s="78">
        <f>IF(ISERROR(VLOOKUP(L617,POA!$A$2:$C$25,3,0)),"",VLOOKUP(L617,POA!$A$2:$C$25,3,0))</f>
        <v>3</v>
      </c>
      <c r="N617" s="138" t="s">
        <v>229</v>
      </c>
      <c r="O617" s="78">
        <f>+SUM(O618:O627)</f>
        <v>0</v>
      </c>
      <c r="P617" s="79">
        <f>IF(ISERROR(VLOOKUP(L617,POA!$A$2:$C$25,2,0)),"",VLOOKUP(L617,POA!$A$2:$C$25,2,0))</f>
        <v>4167150295</v>
      </c>
      <c r="Q617" s="85" t="e">
        <f>SUM(E617/G617)</f>
        <v>#DIV/0!</v>
      </c>
      <c r="R617" s="86" t="e">
        <f>IF(Q617=0,"",IF(Q617&gt;=$R$9,"HABIL","NO HABIL"))</f>
        <v>#DIV/0!</v>
      </c>
      <c r="S617" s="176" t="e">
        <f>SUM(H617/F617)</f>
        <v>#DIV/0!</v>
      </c>
      <c r="T617" s="86" t="e">
        <f>IF(S617=0,"",IF(S617&lt;=$T$9,"HABIL","NO HABIL"))</f>
        <v>#DIV/0!</v>
      </c>
      <c r="U617" s="78">
        <f>+SUM(U618:U627)</f>
        <v>0</v>
      </c>
      <c r="V617" s="87" t="e">
        <f>SUM(J617/K617)</f>
        <v>#DIV/0!</v>
      </c>
      <c r="W617" s="86" t="e">
        <f>IF(V617=0,"",IF(V617&gt;=$W$9,"HABIL","NO HABIL"))</f>
        <v>#DIV/0!</v>
      </c>
      <c r="X617" s="86" t="e">
        <f>IF(R617=0,"",IF(R617="NO HABIL","NO HABIL",IF(T617="NO HABIL","NO HABIL",IF(W617="NO HABIL","NO HABIL",IF(W617="NO HABIL","NO HABIL","HABIL")))))</f>
        <v>#DIV/0!</v>
      </c>
      <c r="Y617" s="180"/>
      <c r="Z617" s="145"/>
      <c r="AA617" s="176" t="e">
        <f>SUM(J617/I617)</f>
        <v>#DIV/0!</v>
      </c>
      <c r="AB617" s="86" t="e">
        <f>IF(AA617=0,"",IF(AA617&gt;=$AB$9,"HABIL","NO HABIL"))</f>
        <v>#DIV/0!</v>
      </c>
      <c r="AC617" s="176" t="e">
        <f>SUM(J617/F617)</f>
        <v>#DIV/0!</v>
      </c>
      <c r="AD617" s="86" t="e">
        <f>IF(AC617=0,"",IF(AC617&gt;=$AD$9,"HABIL","NO HABIL"))</f>
        <v>#DIV/0!</v>
      </c>
      <c r="AE617" s="182" t="e">
        <f>IF(AB617=0,"",IF(AB617="NO HABIL","NO HABIL",IF(AD617="NO HABIL","NO HABIL",IF(AD617="NO HABIL","NO HABIL","HABIL"))))</f>
        <v>#DIV/0!</v>
      </c>
    </row>
    <row r="618" spans="2:31" ht="18" customHeight="1" x14ac:dyDescent="0.15">
      <c r="B618" s="71" t="str">
        <f t="shared" ref="B618:B623" si="468">IF(C618="","",B617+0.1)</f>
        <v/>
      </c>
      <c r="C618" s="72"/>
      <c r="D618" s="136"/>
      <c r="E618" s="70"/>
      <c r="F618" s="70"/>
      <c r="G618" s="70"/>
      <c r="H618" s="70"/>
      <c r="I618" s="70">
        <f t="shared" ref="I618:I623" si="469">IF(ISERROR(F618-H618),"",F618-H618)</f>
        <v>0</v>
      </c>
      <c r="J618" s="70"/>
      <c r="K618" s="70"/>
      <c r="L618" s="230"/>
      <c r="M618" s="230" t="str">
        <f>IF(ISERROR(VLOOKUP(L618,POA!$A$2:$C$25,3,0)),"",VLOOKUP(L618,POA!$A$2:$C$25,3,0))</f>
        <v/>
      </c>
      <c r="N618" s="73" t="s">
        <v>229</v>
      </c>
      <c r="O618" s="73" t="str">
        <f>IF(ISERROR(VLOOKUP(N618,POA!$A$2:$F$25,4,0)),"",VLOOKUP(N618,POA!$A$2:$F$25,4,0))</f>
        <v/>
      </c>
      <c r="P618" s="75" t="str">
        <f>IF(ISERROR(VLOOKUP(L618,POA!$A$2:$C$25,2,0)),"",VLOOKUP(L618,POA!$A$2:$C$25,2,0))</f>
        <v/>
      </c>
      <c r="Q618" s="82"/>
      <c r="R618" s="81" t="str">
        <f>IF(Q618=0,"",IF(Q617&gt;=$R$9,"HABIL","NO HABIL"))</f>
        <v/>
      </c>
      <c r="S618" s="177"/>
      <c r="T618" s="81" t="str">
        <f t="shared" ref="T618:T627" si="470">IF(S618=0,"",IF(S618&lt;=$T$9,"HABIL","NO HABIL"))</f>
        <v/>
      </c>
      <c r="U618" s="73" t="str">
        <f>IF(ISERROR(VLOOKUP(N618,POA!$A$2:$F$25,5,0)),"",VLOOKUP(N618,POA!$A$2:$F$25,5,0))</f>
        <v/>
      </c>
      <c r="V618" s="73"/>
      <c r="W618" s="81" t="str">
        <f t="shared" ref="W618:W627" si="471">IF(V618=0,"",IF(V618&gt;=$W$9,"HABIL","NO HABIL"))</f>
        <v/>
      </c>
      <c r="X618" s="81"/>
      <c r="Y618" s="179">
        <f>IF(ISERROR(F618/$Z$9),"",F618/$Z$9)</f>
        <v>0</v>
      </c>
      <c r="Z618" s="146" t="str">
        <f>+IF(Y618&lt;$Z$10,"MIPYME","NO CUMPLE")</f>
        <v>MIPYME</v>
      </c>
      <c r="AA618" s="190"/>
      <c r="AB618" s="81" t="str">
        <f t="shared" ref="AB618:AB627" si="472">IF(AA618=0,"",IF(AA618&gt;=$AB$9,"HABIL","NO HABIL"))</f>
        <v/>
      </c>
      <c r="AC618" s="190"/>
      <c r="AD618" s="81" t="str">
        <f t="shared" ref="AD618:AD627" si="473">IF(AC618=0,"",IF(AC618&gt;=$AD$9,"HABIL","NO HABIL"))</f>
        <v/>
      </c>
      <c r="AE618" s="185"/>
    </row>
    <row r="619" spans="2:31" ht="18" customHeight="1" x14ac:dyDescent="0.15">
      <c r="B619" s="71" t="str">
        <f t="shared" si="468"/>
        <v/>
      </c>
      <c r="C619" s="136"/>
      <c r="D619" s="136"/>
      <c r="E619" s="70"/>
      <c r="F619" s="70"/>
      <c r="G619" s="70"/>
      <c r="H619" s="70"/>
      <c r="I619" s="70">
        <f t="shared" si="469"/>
        <v>0</v>
      </c>
      <c r="J619" s="70"/>
      <c r="K619" s="70"/>
      <c r="L619" s="228"/>
      <c r="M619" s="228" t="str">
        <f>IF(ISERROR(VLOOKUP(L619,POA!$A$2:$C$25,3,0)),"",VLOOKUP(L619,POA!$A$2:$C$25,3,0))</f>
        <v/>
      </c>
      <c r="N619" s="73" t="s">
        <v>229</v>
      </c>
      <c r="O619" s="73" t="str">
        <f>IF(ISERROR(VLOOKUP(N619,POA!$A$2:$F$25,4,0)),"",VLOOKUP(N619,POA!$A$2:$F$25,4,0))</f>
        <v/>
      </c>
      <c r="P619" s="75" t="str">
        <f>IF(ISERROR(VLOOKUP(L619,POA!$A$2:$C$25,2,0)),"",VLOOKUP(L619,POA!$A$2:$C$25,2,0))</f>
        <v/>
      </c>
      <c r="Q619" s="82"/>
      <c r="R619" s="81" t="str">
        <f>IF(Q619=0,"",IF(Q617&gt;=$R$9,"HABIL","NO HABIL"))</f>
        <v/>
      </c>
      <c r="S619" s="177"/>
      <c r="T619" s="81" t="str">
        <f t="shared" si="470"/>
        <v/>
      </c>
      <c r="U619" s="73" t="str">
        <f>IF(ISERROR(VLOOKUP(N619,POA!$A$2:$F$25,5,0)),"",VLOOKUP(N619,POA!$A$2:$F$25,5,0))</f>
        <v/>
      </c>
      <c r="V619" s="73"/>
      <c r="W619" s="81" t="str">
        <f t="shared" si="471"/>
        <v/>
      </c>
      <c r="X619" s="81"/>
      <c r="Y619" s="179">
        <f t="shared" ref="Y619:Y626" si="474">IF(ISERROR(F619/$Z$9),"",F619/$Z$9)</f>
        <v>0</v>
      </c>
      <c r="Z619" s="146" t="str">
        <f t="shared" ref="Z619:Z627" si="475">+IF(Y619&lt;$Z$10,"MIPYME","NO CUMPLE")</f>
        <v>MIPYME</v>
      </c>
      <c r="AA619" s="190"/>
      <c r="AB619" s="81" t="str">
        <f t="shared" si="472"/>
        <v/>
      </c>
      <c r="AC619" s="190"/>
      <c r="AD619" s="81" t="str">
        <f t="shared" si="473"/>
        <v/>
      </c>
      <c r="AE619" s="186"/>
    </row>
    <row r="620" spans="2:31" ht="18" customHeight="1" x14ac:dyDescent="0.15">
      <c r="B620" s="71" t="str">
        <f t="shared" si="468"/>
        <v/>
      </c>
      <c r="C620" s="136"/>
      <c r="D620" s="136"/>
      <c r="E620" s="70"/>
      <c r="F620" s="70"/>
      <c r="G620" s="70"/>
      <c r="H620" s="70"/>
      <c r="I620" s="70">
        <f t="shared" si="469"/>
        <v>0</v>
      </c>
      <c r="J620" s="70"/>
      <c r="K620" s="70"/>
      <c r="L620" s="228"/>
      <c r="M620" s="228" t="str">
        <f>IF(ISERROR(VLOOKUP(L620,POA!$A$2:$C$25,3,0)),"",VLOOKUP(L620,POA!$A$2:$C$25,3,0))</f>
        <v/>
      </c>
      <c r="N620" s="73"/>
      <c r="O620" s="73" t="str">
        <f>IF(ISERROR(VLOOKUP(N620,POA!$A$2:$F$25,4,0)),"",VLOOKUP(N620,POA!$A$2:$F$25,4,0))</f>
        <v/>
      </c>
      <c r="P620" s="75" t="str">
        <f>IF(ISERROR(VLOOKUP(L620,POA!$A$2:$C$25,2,0)),"",VLOOKUP(L620,POA!$A$2:$C$25,2,0))</f>
        <v/>
      </c>
      <c r="Q620" s="82"/>
      <c r="R620" s="81" t="str">
        <f>IF(Q620=0,"",IF(Q617&gt;=$R$9,"HABIL","NO HABIL"))</f>
        <v/>
      </c>
      <c r="S620" s="177"/>
      <c r="T620" s="81" t="str">
        <f t="shared" si="470"/>
        <v/>
      </c>
      <c r="U620" s="73" t="str">
        <f>IF(ISERROR(VLOOKUP(N620,POA!$A$2:$F$25,5,0)),"",VLOOKUP(N620,POA!$A$2:$F$25,5,0))</f>
        <v/>
      </c>
      <c r="V620" s="73"/>
      <c r="W620" s="81" t="str">
        <f t="shared" si="471"/>
        <v/>
      </c>
      <c r="X620" s="81"/>
      <c r="Y620" s="179">
        <f t="shared" si="474"/>
        <v>0</v>
      </c>
      <c r="Z620" s="146" t="str">
        <f t="shared" si="475"/>
        <v>MIPYME</v>
      </c>
      <c r="AA620" s="190"/>
      <c r="AB620" s="81" t="str">
        <f t="shared" si="472"/>
        <v/>
      </c>
      <c r="AC620" s="190"/>
      <c r="AD620" s="81" t="str">
        <f t="shared" si="473"/>
        <v/>
      </c>
      <c r="AE620" s="186"/>
    </row>
    <row r="621" spans="2:31" ht="18" customHeight="1" x14ac:dyDescent="0.15">
      <c r="B621" s="71" t="str">
        <f t="shared" si="468"/>
        <v/>
      </c>
      <c r="C621" s="136"/>
      <c r="D621" s="136"/>
      <c r="E621" s="70" t="str">
        <f>IF(ISERROR(VLOOKUP(C621,#REF!,2,0)),"",VLOOKUP(C621,#REF!,2,0))</f>
        <v/>
      </c>
      <c r="F621" s="70"/>
      <c r="G621" s="70" t="str">
        <f>IF(ISERROR(VLOOKUP(C621,#REF!,4,0)),"",VLOOKUP(C621,#REF!,4,0))</f>
        <v/>
      </c>
      <c r="H621" s="70"/>
      <c r="I621" s="70">
        <f t="shared" si="469"/>
        <v>0</v>
      </c>
      <c r="J621" s="70"/>
      <c r="K621" s="70"/>
      <c r="L621" s="228"/>
      <c r="M621" s="228" t="str">
        <f>IF(ISERROR(VLOOKUP(L621,POA!$A$2:$C$25,3,0)),"",VLOOKUP(L621,POA!$A$2:$C$25,3,0))</f>
        <v/>
      </c>
      <c r="N621" s="73"/>
      <c r="O621" s="73" t="str">
        <f>IF(ISERROR(VLOOKUP(N621,POA!$A$2:$F$25,4,0)),"",VLOOKUP(N621,POA!$A$2:$F$25,4,0))</f>
        <v/>
      </c>
      <c r="P621" s="75" t="str">
        <f>IF(ISERROR(VLOOKUP(L621,POA!$A$2:$C$25,2,0)),"",VLOOKUP(L621,POA!$A$2:$C$25,2,0))</f>
        <v/>
      </c>
      <c r="Q621" s="82"/>
      <c r="R621" s="81" t="str">
        <f>IF(L621=0,"",IF(Q617&gt;=$R$9,"HABIL","NO HABIL"))</f>
        <v/>
      </c>
      <c r="S621" s="177"/>
      <c r="T621" s="81" t="str">
        <f t="shared" si="470"/>
        <v/>
      </c>
      <c r="U621" s="73" t="str">
        <f>IF(ISERROR(VLOOKUP(N621,POA!$A$2:$F$25,5,0)),"",VLOOKUP(N621,POA!$A$2:$F$25,5,0))</f>
        <v/>
      </c>
      <c r="V621" s="73"/>
      <c r="W621" s="81" t="str">
        <f t="shared" si="471"/>
        <v/>
      </c>
      <c r="X621" s="81"/>
      <c r="Y621" s="179">
        <f t="shared" si="474"/>
        <v>0</v>
      </c>
      <c r="Z621" s="146" t="str">
        <f t="shared" si="475"/>
        <v>MIPYME</v>
      </c>
      <c r="AA621" s="190"/>
      <c r="AB621" s="81" t="str">
        <f t="shared" si="472"/>
        <v/>
      </c>
      <c r="AC621" s="190"/>
      <c r="AD621" s="81" t="str">
        <f t="shared" si="473"/>
        <v/>
      </c>
      <c r="AE621" s="186"/>
    </row>
    <row r="622" spans="2:31" ht="18" customHeight="1" x14ac:dyDescent="0.15">
      <c r="B622" s="71" t="str">
        <f t="shared" si="468"/>
        <v/>
      </c>
      <c r="C622" s="136"/>
      <c r="D622" s="136"/>
      <c r="E622" s="70" t="str">
        <f>IF(ISERROR(VLOOKUP(C622,#REF!,2,0)),"",VLOOKUP(C622,#REF!,2,0))</f>
        <v/>
      </c>
      <c r="F622" s="70"/>
      <c r="G622" s="70" t="str">
        <f>IF(ISERROR(VLOOKUP(C622,#REF!,4,0)),"",VLOOKUP(C622,#REF!,4,0))</f>
        <v/>
      </c>
      <c r="H622" s="70"/>
      <c r="I622" s="70">
        <f t="shared" si="469"/>
        <v>0</v>
      </c>
      <c r="J622" s="70"/>
      <c r="K622" s="70"/>
      <c r="L622" s="228"/>
      <c r="M622" s="228" t="str">
        <f>IF(ISERROR(VLOOKUP(L622,POA!$A$2:$C$25,3,0)),"",VLOOKUP(L622,POA!$A$2:$C$25,3,0))</f>
        <v/>
      </c>
      <c r="N622" s="73"/>
      <c r="O622" s="73" t="str">
        <f>IF(ISERROR(VLOOKUP(N622,POA!$A$2:$F$25,4,0)),"",VLOOKUP(N622,POA!$A$2:$F$25,4,0))</f>
        <v/>
      </c>
      <c r="P622" s="75" t="str">
        <f>IF(ISERROR(VLOOKUP(L622,POA!$A$2:$C$25,2,0)),"",VLOOKUP(L622,POA!$A$2:$C$25,2,0))</f>
        <v/>
      </c>
      <c r="Q622" s="82"/>
      <c r="R622" s="81" t="str">
        <f>IF(L622=0,"",IF(Q617&gt;=$R$9,"HABIL","NO HABIL"))</f>
        <v/>
      </c>
      <c r="S622" s="177"/>
      <c r="T622" s="81" t="str">
        <f t="shared" si="470"/>
        <v/>
      </c>
      <c r="U622" s="73" t="str">
        <f>IF(ISERROR(VLOOKUP(N622,POA!$A$2:$F$25,5,0)),"",VLOOKUP(N622,POA!$A$2:$F$25,5,0))</f>
        <v/>
      </c>
      <c r="V622" s="73"/>
      <c r="W622" s="81" t="str">
        <f t="shared" si="471"/>
        <v/>
      </c>
      <c r="X622" s="81"/>
      <c r="Y622" s="179">
        <f t="shared" si="474"/>
        <v>0</v>
      </c>
      <c r="Z622" s="146" t="str">
        <f t="shared" si="475"/>
        <v>MIPYME</v>
      </c>
      <c r="AA622" s="190"/>
      <c r="AB622" s="81" t="str">
        <f t="shared" si="472"/>
        <v/>
      </c>
      <c r="AC622" s="190"/>
      <c r="AD622" s="81" t="str">
        <f t="shared" si="473"/>
        <v/>
      </c>
      <c r="AE622" s="183"/>
    </row>
    <row r="623" spans="2:31" ht="18" customHeight="1" x14ac:dyDescent="0.15">
      <c r="B623" s="71" t="str">
        <f t="shared" si="468"/>
        <v/>
      </c>
      <c r="C623" s="136"/>
      <c r="D623" s="136"/>
      <c r="E623" s="70" t="str">
        <f>IF(ISERROR(VLOOKUP(C623,#REF!,2,0)),"",VLOOKUP(C623,#REF!,2,0))</f>
        <v/>
      </c>
      <c r="F623" s="70"/>
      <c r="G623" s="70" t="str">
        <f>IF(ISERROR(VLOOKUP(C623,#REF!,4,0)),"",VLOOKUP(C623,#REF!,4,0))</f>
        <v/>
      </c>
      <c r="H623" s="70"/>
      <c r="I623" s="70">
        <f t="shared" si="469"/>
        <v>0</v>
      </c>
      <c r="J623" s="70"/>
      <c r="K623" s="70"/>
      <c r="L623" s="228"/>
      <c r="M623" s="228" t="str">
        <f>IF(ISERROR(VLOOKUP(L623,POA!$A$2:$C$25,3,0)),"",VLOOKUP(L623,POA!$A$2:$C$25,3,0))</f>
        <v/>
      </c>
      <c r="N623" s="73"/>
      <c r="O623" s="73" t="str">
        <f>IF(ISERROR(VLOOKUP(N623,POA!$A$2:$F$25,4,0)),"",VLOOKUP(N623,POA!$A$2:$F$25,4,0))</f>
        <v/>
      </c>
      <c r="P623" s="75" t="str">
        <f>IF(ISERROR(VLOOKUP(L623,POA!$A$2:$C$25,2,0)),"",VLOOKUP(L623,POA!$A$2:$C$25,2,0))</f>
        <v/>
      </c>
      <c r="Q623" s="82"/>
      <c r="R623" s="81" t="str">
        <f>IF(L623=0,"",IF(Q617&gt;=$R$9,"HABIL","NO HABIL"))</f>
        <v/>
      </c>
      <c r="S623" s="177"/>
      <c r="T623" s="81" t="str">
        <f t="shared" si="470"/>
        <v/>
      </c>
      <c r="U623" s="73" t="str">
        <f>IF(ISERROR(VLOOKUP(N623,POA!$A$2:$F$25,5,0)),"",VLOOKUP(N623,POA!$A$2:$F$25,5,0))</f>
        <v/>
      </c>
      <c r="V623" s="73"/>
      <c r="W623" s="81" t="str">
        <f t="shared" si="471"/>
        <v/>
      </c>
      <c r="X623" s="81"/>
      <c r="Y623" s="179">
        <f t="shared" si="474"/>
        <v>0</v>
      </c>
      <c r="Z623" s="146" t="str">
        <f t="shared" si="475"/>
        <v>MIPYME</v>
      </c>
      <c r="AA623" s="190"/>
      <c r="AB623" s="81" t="str">
        <f t="shared" si="472"/>
        <v/>
      </c>
      <c r="AC623" s="190"/>
      <c r="AD623" s="81" t="str">
        <f t="shared" si="473"/>
        <v/>
      </c>
      <c r="AE623" s="186"/>
    </row>
    <row r="624" spans="2:31" ht="18" customHeight="1" x14ac:dyDescent="0.15">
      <c r="B624" s="71" t="str">
        <f>IF(C624="","",B623+0.1)</f>
        <v/>
      </c>
      <c r="C624" s="136"/>
      <c r="D624" s="136"/>
      <c r="E624" s="70" t="str">
        <f>IF(ISERROR(VLOOKUP(C624,#REF!,2,0)),"",VLOOKUP(C624,#REF!,2,0))</f>
        <v/>
      </c>
      <c r="F624" s="70"/>
      <c r="G624" s="70" t="str">
        <f>IF(ISERROR(VLOOKUP(C624,#REF!,4,0)),"",VLOOKUP(C624,#REF!,4,0))</f>
        <v/>
      </c>
      <c r="H624" s="70"/>
      <c r="I624" s="70">
        <f>IF(ISERROR(F624-H624),"",F624-H624)</f>
        <v>0</v>
      </c>
      <c r="J624" s="70"/>
      <c r="K624" s="70"/>
      <c r="L624" s="228"/>
      <c r="M624" s="228" t="str">
        <f>IF(ISERROR(VLOOKUP(L624,POA!$A$2:$C$25,3,0)),"",VLOOKUP(L624,POA!$A$2:$C$25,3,0))</f>
        <v/>
      </c>
      <c r="N624" s="73"/>
      <c r="O624" s="73" t="str">
        <f>IF(ISERROR(VLOOKUP(N624,POA!$A$2:$F$25,4,0)),"",VLOOKUP(N624,POA!$A$2:$F$25,4,0))</f>
        <v/>
      </c>
      <c r="P624" s="75" t="str">
        <f>IF(ISERROR(VLOOKUP(L624,POA!$A$2:$C$25,2,0)),"",VLOOKUP(L624,POA!$A$2:$C$25,2,0))</f>
        <v/>
      </c>
      <c r="Q624" s="82"/>
      <c r="R624" s="81" t="str">
        <f>IF(L624=0,"",IF(Q617&gt;=$R$9,"HABIL","NO HABIL"))</f>
        <v/>
      </c>
      <c r="S624" s="177"/>
      <c r="T624" s="81" t="str">
        <f t="shared" si="470"/>
        <v/>
      </c>
      <c r="U624" s="73" t="str">
        <f>IF(ISERROR(VLOOKUP(N624,POA!$A$2:$F$25,5,0)),"",VLOOKUP(N624,POA!$A$2:$F$25,5,0))</f>
        <v/>
      </c>
      <c r="V624" s="73"/>
      <c r="W624" s="81" t="str">
        <f t="shared" si="471"/>
        <v/>
      </c>
      <c r="X624" s="81"/>
      <c r="Y624" s="179">
        <f t="shared" si="474"/>
        <v>0</v>
      </c>
      <c r="Z624" s="146" t="str">
        <f t="shared" si="475"/>
        <v>MIPYME</v>
      </c>
      <c r="AA624" s="190"/>
      <c r="AB624" s="81" t="str">
        <f t="shared" si="472"/>
        <v/>
      </c>
      <c r="AC624" s="190"/>
      <c r="AD624" s="81" t="str">
        <f t="shared" si="473"/>
        <v/>
      </c>
      <c r="AE624" s="186"/>
    </row>
    <row r="625" spans="2:31" ht="18" customHeight="1" x14ac:dyDescent="0.15">
      <c r="B625" s="71" t="str">
        <f>IF(C625="","",B624+0.1)</f>
        <v/>
      </c>
      <c r="C625" s="136"/>
      <c r="D625" s="136"/>
      <c r="E625" s="70" t="str">
        <f>IF(ISERROR(VLOOKUP(C625,#REF!,2,0)),"",VLOOKUP(C625,#REF!,2,0))</f>
        <v/>
      </c>
      <c r="F625" s="70"/>
      <c r="G625" s="70" t="str">
        <f>IF(ISERROR(VLOOKUP(C625,#REF!,4,0)),"",VLOOKUP(C625,#REF!,4,0))</f>
        <v/>
      </c>
      <c r="H625" s="70"/>
      <c r="I625" s="70">
        <f>IF(ISERROR(F625-H625),"",F625-H625)</f>
        <v>0</v>
      </c>
      <c r="J625" s="70"/>
      <c r="K625" s="70"/>
      <c r="L625" s="228"/>
      <c r="M625" s="228" t="str">
        <f>IF(ISERROR(VLOOKUP(L625,POA!$A$2:$C$25,3,0)),"",VLOOKUP(L625,POA!$A$2:$C$25,3,0))</f>
        <v/>
      </c>
      <c r="N625" s="73"/>
      <c r="O625" s="73" t="str">
        <f>IF(ISERROR(VLOOKUP(N625,POA!$A$2:$F$25,4,0)),"",VLOOKUP(N625,POA!$A$2:$F$25,4,0))</f>
        <v/>
      </c>
      <c r="P625" s="75" t="str">
        <f>IF(ISERROR(VLOOKUP(L625,POA!$A$2:$C$25,2,0)),"",VLOOKUP(L625,POA!$A$2:$C$25,2,0))</f>
        <v/>
      </c>
      <c r="Q625" s="82"/>
      <c r="R625" s="81" t="str">
        <f>IF(L625=0,"",IF(Q617&gt;=$R$9,"HABIL","NO HABIL"))</f>
        <v/>
      </c>
      <c r="S625" s="177"/>
      <c r="T625" s="81" t="str">
        <f t="shared" si="470"/>
        <v/>
      </c>
      <c r="U625" s="73" t="str">
        <f>IF(ISERROR(VLOOKUP(N625,POA!$A$2:$F$25,5,0)),"",VLOOKUP(N625,POA!$A$2:$F$25,5,0))</f>
        <v/>
      </c>
      <c r="V625" s="73"/>
      <c r="W625" s="81" t="str">
        <f t="shared" si="471"/>
        <v/>
      </c>
      <c r="X625" s="81"/>
      <c r="Y625" s="179">
        <f t="shared" si="474"/>
        <v>0</v>
      </c>
      <c r="Z625" s="146" t="str">
        <f t="shared" si="475"/>
        <v>MIPYME</v>
      </c>
      <c r="AA625" s="190"/>
      <c r="AB625" s="81" t="str">
        <f t="shared" si="472"/>
        <v/>
      </c>
      <c r="AC625" s="190"/>
      <c r="AD625" s="81" t="str">
        <f t="shared" si="473"/>
        <v/>
      </c>
      <c r="AE625" s="183"/>
    </row>
    <row r="626" spans="2:31" ht="18" customHeight="1" x14ac:dyDescent="0.15">
      <c r="B626" s="71" t="str">
        <f>IF(C626="","",B625+0.1)</f>
        <v/>
      </c>
      <c r="C626" s="136"/>
      <c r="D626" s="136"/>
      <c r="E626" s="70" t="str">
        <f>IF(ISERROR(VLOOKUP(C626,#REF!,2,0)),"",VLOOKUP(C626,#REF!,2,0))</f>
        <v/>
      </c>
      <c r="F626" s="70"/>
      <c r="G626" s="70" t="str">
        <f>IF(ISERROR(VLOOKUP(C626,#REF!,4,0)),"",VLOOKUP(C626,#REF!,4,0))</f>
        <v/>
      </c>
      <c r="H626" s="70"/>
      <c r="I626" s="70">
        <f>IF(ISERROR(F626-H626),"",F626-H626)</f>
        <v>0</v>
      </c>
      <c r="J626" s="70"/>
      <c r="K626" s="70"/>
      <c r="L626" s="228"/>
      <c r="M626" s="228" t="str">
        <f>IF(ISERROR(VLOOKUP(L626,POA!$A$2:$C$25,3,0)),"",VLOOKUP(L626,POA!$A$2:$C$25,3,0))</f>
        <v/>
      </c>
      <c r="N626" s="73"/>
      <c r="O626" s="73" t="str">
        <f>IF(ISERROR(VLOOKUP(N626,POA!$A$2:$F$25,4,0)),"",VLOOKUP(N626,POA!$A$2:$F$25,4,0))</f>
        <v/>
      </c>
      <c r="P626" s="75" t="str">
        <f>IF(ISERROR(VLOOKUP(L626,POA!$A$2:$C$25,2,0)),"",VLOOKUP(L626,POA!$A$2:$C$25,2,0))</f>
        <v/>
      </c>
      <c r="Q626" s="82"/>
      <c r="R626" s="81" t="str">
        <f>IF(L626=0,"",IF(Q617&gt;=$R$9,"HABIL","NO HABIL"))</f>
        <v/>
      </c>
      <c r="S626" s="177"/>
      <c r="T626" s="81" t="str">
        <f t="shared" si="470"/>
        <v/>
      </c>
      <c r="U626" s="73" t="str">
        <f>IF(ISERROR(VLOOKUP(N626,POA!$A$2:$F$25,5,0)),"",VLOOKUP(N626,POA!$A$2:$F$25,5,0))</f>
        <v/>
      </c>
      <c r="V626" s="73"/>
      <c r="W626" s="81" t="str">
        <f t="shared" si="471"/>
        <v/>
      </c>
      <c r="X626" s="81"/>
      <c r="Y626" s="179">
        <f t="shared" si="474"/>
        <v>0</v>
      </c>
      <c r="Z626" s="146" t="str">
        <f t="shared" si="475"/>
        <v>MIPYME</v>
      </c>
      <c r="AA626" s="190"/>
      <c r="AB626" s="81" t="str">
        <f t="shared" si="472"/>
        <v/>
      </c>
      <c r="AC626" s="190"/>
      <c r="AD626" s="81" t="str">
        <f t="shared" si="473"/>
        <v/>
      </c>
      <c r="AE626" s="183"/>
    </row>
    <row r="627" spans="2:31" ht="18" customHeight="1" thickBot="1" x14ac:dyDescent="0.2">
      <c r="B627" s="111" t="str">
        <f>IF(C627="","",B626+0.1)</f>
        <v/>
      </c>
      <c r="C627" s="137"/>
      <c r="D627" s="137"/>
      <c r="E627" s="74" t="str">
        <f>IF(ISERROR(VLOOKUP(C627,#REF!,2,0)),"",VLOOKUP(C627,#REF!,2,0))</f>
        <v/>
      </c>
      <c r="F627" s="74"/>
      <c r="G627" s="74" t="str">
        <f>IF(ISERROR(VLOOKUP(C627,#REF!,4,0)),"",VLOOKUP(C627,#REF!,4,0))</f>
        <v/>
      </c>
      <c r="H627" s="74"/>
      <c r="I627" s="74">
        <f>IF(ISERROR(F627-H627),"",F627-H627)</f>
        <v>0</v>
      </c>
      <c r="J627" s="74"/>
      <c r="K627" s="74"/>
      <c r="L627" s="229"/>
      <c r="M627" s="229" t="str">
        <f>IF(ISERROR(VLOOKUP(L627,POA!$A$2:$C$25,3,0)),"",VLOOKUP(L627,POA!$A$2:$C$25,3,0))</f>
        <v/>
      </c>
      <c r="N627" s="88"/>
      <c r="O627" s="88" t="str">
        <f>IF(ISERROR(VLOOKUP(N627,POA!$A$2:$F$25,4,0)),"",VLOOKUP(N627,POA!$A$2:$F$25,4,0))</f>
        <v/>
      </c>
      <c r="P627" s="80" t="str">
        <f>IF(ISERROR(VLOOKUP(L627,POA!$A$2:$C$25,2,0)),"",VLOOKUP(L627,POA!$A$2:$C$25,2,0))</f>
        <v/>
      </c>
      <c r="Q627" s="90"/>
      <c r="R627" s="89" t="str">
        <f>IF(L627=0,"",IF(Q617&gt;=$R$9,"HABIL","NO HABIL"))</f>
        <v/>
      </c>
      <c r="S627" s="178"/>
      <c r="T627" s="89" t="str">
        <f t="shared" si="470"/>
        <v/>
      </c>
      <c r="U627" s="88" t="str">
        <f>IF(ISERROR(VLOOKUP(N627,POA!$A$2:$F$25,5,0)),"",VLOOKUP(N627,POA!$A$2:$F$25,5,0))</f>
        <v/>
      </c>
      <c r="V627" s="88"/>
      <c r="W627" s="89" t="str">
        <f t="shared" si="471"/>
        <v/>
      </c>
      <c r="X627" s="89"/>
      <c r="Y627" s="181">
        <f>IF(ISERROR(F627/$Z$9),"",F627/$Z$9)</f>
        <v>0</v>
      </c>
      <c r="Z627" s="147" t="str">
        <f t="shared" si="475"/>
        <v>MIPYME</v>
      </c>
      <c r="AA627" s="191"/>
      <c r="AB627" s="89" t="str">
        <f t="shared" si="472"/>
        <v/>
      </c>
      <c r="AC627" s="191"/>
      <c r="AD627" s="89" t="str">
        <f t="shared" si="473"/>
        <v/>
      </c>
      <c r="AE627" s="184"/>
    </row>
    <row r="628" spans="2:31" ht="18" customHeight="1" x14ac:dyDescent="0.15">
      <c r="B628" s="83">
        <v>57</v>
      </c>
      <c r="C628" s="84"/>
      <c r="D628" s="135" t="str">
        <f>IF(SUM(D629:D638)=0,"",SUM(D629:D638))</f>
        <v/>
      </c>
      <c r="E628" s="85">
        <f>SUM(E629:E638)</f>
        <v>0</v>
      </c>
      <c r="F628" s="85">
        <f>SUM(F629:F638)</f>
        <v>0</v>
      </c>
      <c r="G628" s="85">
        <f>SUM(G629:G638)</f>
        <v>0</v>
      </c>
      <c r="H628" s="85">
        <f>SUM(H629:H638)</f>
        <v>0</v>
      </c>
      <c r="I628" s="85">
        <f>+F628-H628</f>
        <v>0</v>
      </c>
      <c r="J628" s="85">
        <f>SUM(J629:J638)</f>
        <v>0</v>
      </c>
      <c r="K628" s="85">
        <f>SUM(K629:K638)</f>
        <v>0</v>
      </c>
      <c r="L628" s="78">
        <v>1</v>
      </c>
      <c r="M628" s="78">
        <f>IF(ISERROR(VLOOKUP(L628,POA!$A$2:$C$25,3,0)),"",VLOOKUP(L628,POA!$A$2:$C$25,3,0))</f>
        <v>3</v>
      </c>
      <c r="N628" s="138" t="s">
        <v>229</v>
      </c>
      <c r="O628" s="78">
        <f>+SUM(O629:O638)</f>
        <v>0</v>
      </c>
      <c r="P628" s="79">
        <f>IF(ISERROR(VLOOKUP(L628,POA!$A$2:$C$25,2,0)),"",VLOOKUP(L628,POA!$A$2:$C$25,2,0))</f>
        <v>4167150295</v>
      </c>
      <c r="Q628" s="85" t="e">
        <f>SUM(E628/G628)</f>
        <v>#DIV/0!</v>
      </c>
      <c r="R628" s="86" t="e">
        <f>IF(Q628=0,"",IF(Q628&gt;=$R$9,"HABIL","NO HABIL"))</f>
        <v>#DIV/0!</v>
      </c>
      <c r="S628" s="176" t="e">
        <f>SUM(H628/F628)</f>
        <v>#DIV/0!</v>
      </c>
      <c r="T628" s="86" t="e">
        <f>IF(S628=0,"",IF(S628&lt;=$T$9,"HABIL","NO HABIL"))</f>
        <v>#DIV/0!</v>
      </c>
      <c r="U628" s="78">
        <f>+SUM(U629:U638)</f>
        <v>0</v>
      </c>
      <c r="V628" s="87" t="e">
        <f>SUM(J628/K628)</f>
        <v>#DIV/0!</v>
      </c>
      <c r="W628" s="86" t="e">
        <f>IF(V628=0,"",IF(V628&gt;=$W$9,"HABIL","NO HABIL"))</f>
        <v>#DIV/0!</v>
      </c>
      <c r="X628" s="86" t="e">
        <f>IF(R628=0,"",IF(R628="NO HABIL","NO HABIL",IF(T628="NO HABIL","NO HABIL",IF(W628="NO HABIL","NO HABIL",IF(W628="NO HABIL","NO HABIL","HABIL")))))</f>
        <v>#DIV/0!</v>
      </c>
      <c r="Y628" s="180"/>
      <c r="Z628" s="145"/>
      <c r="AA628" s="176" t="e">
        <f>SUM(J628/I628)</f>
        <v>#DIV/0!</v>
      </c>
      <c r="AB628" s="86" t="e">
        <f>IF(AA628=0,"",IF(AA628&gt;=$AB$9,"HABIL","NO HABIL"))</f>
        <v>#DIV/0!</v>
      </c>
      <c r="AC628" s="176" t="e">
        <f>SUM(J628/F628)</f>
        <v>#DIV/0!</v>
      </c>
      <c r="AD628" s="86" t="e">
        <f>IF(AC628=0,"",IF(AC628&gt;=$AD$9,"HABIL","NO HABIL"))</f>
        <v>#DIV/0!</v>
      </c>
      <c r="AE628" s="182" t="e">
        <f>IF(AB628=0,"",IF(AB628="NO HABIL","NO HABIL",IF(AD628="NO HABIL","NO HABIL",IF(AD628="NO HABIL","NO HABIL","HABIL"))))</f>
        <v>#DIV/0!</v>
      </c>
    </row>
    <row r="629" spans="2:31" ht="18" customHeight="1" x14ac:dyDescent="0.15">
      <c r="B629" s="71" t="str">
        <f t="shared" ref="B629:B634" si="476">IF(C629="","",B628+0.1)</f>
        <v/>
      </c>
      <c r="C629" s="72"/>
      <c r="D629" s="136"/>
      <c r="E629" s="70"/>
      <c r="F629" s="70"/>
      <c r="G629" s="70"/>
      <c r="H629" s="70"/>
      <c r="I629" s="70">
        <f t="shared" ref="I629:I634" si="477">IF(ISERROR(F629-H629),"",F629-H629)</f>
        <v>0</v>
      </c>
      <c r="J629" s="70"/>
      <c r="K629" s="70"/>
      <c r="L629" s="230"/>
      <c r="M629" s="230" t="str">
        <f>IF(ISERROR(VLOOKUP(L629,POA!$A$2:$C$25,3,0)),"",VLOOKUP(L629,POA!$A$2:$C$25,3,0))</f>
        <v/>
      </c>
      <c r="N629" s="73" t="s">
        <v>229</v>
      </c>
      <c r="O629" s="73" t="str">
        <f>IF(ISERROR(VLOOKUP(N629,POA!$A$2:$F$25,4,0)),"",VLOOKUP(N629,POA!$A$2:$F$25,4,0))</f>
        <v/>
      </c>
      <c r="P629" s="75" t="str">
        <f>IF(ISERROR(VLOOKUP(L629,POA!$A$2:$C$25,2,0)),"",VLOOKUP(L629,POA!$A$2:$C$25,2,0))</f>
        <v/>
      </c>
      <c r="Q629" s="82"/>
      <c r="R629" s="81" t="str">
        <f>IF(Q629=0,"",IF(Q628&gt;=$R$9,"HABIL","NO HABIL"))</f>
        <v/>
      </c>
      <c r="S629" s="177"/>
      <c r="T629" s="81" t="str">
        <f t="shared" ref="T629:T638" si="478">IF(S629=0,"",IF(S629&lt;=$T$9,"HABIL","NO HABIL"))</f>
        <v/>
      </c>
      <c r="U629" s="73" t="str">
        <f>IF(ISERROR(VLOOKUP(N629,POA!$A$2:$F$25,5,0)),"",VLOOKUP(N629,POA!$A$2:$F$25,5,0))</f>
        <v/>
      </c>
      <c r="V629" s="73"/>
      <c r="W629" s="81" t="str">
        <f t="shared" ref="W629:W638" si="479">IF(V629=0,"",IF(V629&gt;=$W$9,"HABIL","NO HABIL"))</f>
        <v/>
      </c>
      <c r="X629" s="81"/>
      <c r="Y629" s="179">
        <f>IF(ISERROR(F629/$Z$9),"",F629/$Z$9)</f>
        <v>0</v>
      </c>
      <c r="Z629" s="146" t="str">
        <f>+IF(Y629&lt;$Z$10,"MIPYME","NO CUMPLE")</f>
        <v>MIPYME</v>
      </c>
      <c r="AA629" s="190"/>
      <c r="AB629" s="81" t="str">
        <f t="shared" ref="AB629:AB638" si="480">IF(AA629=0,"",IF(AA629&gt;=$AB$9,"HABIL","NO HABIL"))</f>
        <v/>
      </c>
      <c r="AC629" s="190"/>
      <c r="AD629" s="81" t="str">
        <f t="shared" ref="AD629:AD638" si="481">IF(AC629=0,"",IF(AC629&gt;=$AD$9,"HABIL","NO HABIL"))</f>
        <v/>
      </c>
      <c r="AE629" s="185"/>
    </row>
    <row r="630" spans="2:31" ht="18" customHeight="1" x14ac:dyDescent="0.15">
      <c r="B630" s="71" t="str">
        <f t="shared" si="476"/>
        <v/>
      </c>
      <c r="C630" s="136"/>
      <c r="D630" s="136"/>
      <c r="E630" s="70"/>
      <c r="F630" s="70"/>
      <c r="G630" s="70"/>
      <c r="H630" s="70"/>
      <c r="I630" s="70">
        <f t="shared" si="477"/>
        <v>0</v>
      </c>
      <c r="J630" s="70"/>
      <c r="K630" s="70"/>
      <c r="L630" s="228"/>
      <c r="M630" s="228" t="str">
        <f>IF(ISERROR(VLOOKUP(L630,POA!$A$2:$C$25,3,0)),"",VLOOKUP(L630,POA!$A$2:$C$25,3,0))</f>
        <v/>
      </c>
      <c r="N630" s="73" t="s">
        <v>229</v>
      </c>
      <c r="O630" s="73" t="str">
        <f>IF(ISERROR(VLOOKUP(N630,POA!$A$2:$F$25,4,0)),"",VLOOKUP(N630,POA!$A$2:$F$25,4,0))</f>
        <v/>
      </c>
      <c r="P630" s="75" t="str">
        <f>IF(ISERROR(VLOOKUP(L630,POA!$A$2:$C$25,2,0)),"",VLOOKUP(L630,POA!$A$2:$C$25,2,0))</f>
        <v/>
      </c>
      <c r="Q630" s="82"/>
      <c r="R630" s="81" t="str">
        <f>IF(Q630=0,"",IF(Q628&gt;=$R$9,"HABIL","NO HABIL"))</f>
        <v/>
      </c>
      <c r="S630" s="177"/>
      <c r="T630" s="81" t="str">
        <f t="shared" si="478"/>
        <v/>
      </c>
      <c r="U630" s="73" t="str">
        <f>IF(ISERROR(VLOOKUP(N630,POA!$A$2:$F$25,5,0)),"",VLOOKUP(N630,POA!$A$2:$F$25,5,0))</f>
        <v/>
      </c>
      <c r="V630" s="73"/>
      <c r="W630" s="81" t="str">
        <f t="shared" si="479"/>
        <v/>
      </c>
      <c r="X630" s="81"/>
      <c r="Y630" s="179">
        <f t="shared" ref="Y630:Y637" si="482">IF(ISERROR(F630/$Z$9),"",F630/$Z$9)</f>
        <v>0</v>
      </c>
      <c r="Z630" s="146" t="str">
        <f t="shared" ref="Z630:Z638" si="483">+IF(Y630&lt;$Z$10,"MIPYME","NO CUMPLE")</f>
        <v>MIPYME</v>
      </c>
      <c r="AA630" s="190"/>
      <c r="AB630" s="81" t="str">
        <f t="shared" si="480"/>
        <v/>
      </c>
      <c r="AC630" s="190"/>
      <c r="AD630" s="81" t="str">
        <f t="shared" si="481"/>
        <v/>
      </c>
      <c r="AE630" s="186"/>
    </row>
    <row r="631" spans="2:31" ht="18" customHeight="1" x14ac:dyDescent="0.15">
      <c r="B631" s="71" t="str">
        <f t="shared" si="476"/>
        <v/>
      </c>
      <c r="C631" s="136"/>
      <c r="D631" s="136"/>
      <c r="E631" s="70"/>
      <c r="F631" s="70"/>
      <c r="G631" s="70"/>
      <c r="H631" s="70"/>
      <c r="I631" s="70">
        <f t="shared" si="477"/>
        <v>0</v>
      </c>
      <c r="J631" s="70"/>
      <c r="K631" s="70"/>
      <c r="L631" s="228"/>
      <c r="M631" s="228" t="str">
        <f>IF(ISERROR(VLOOKUP(L631,POA!$A$2:$C$25,3,0)),"",VLOOKUP(L631,POA!$A$2:$C$25,3,0))</f>
        <v/>
      </c>
      <c r="N631" s="73"/>
      <c r="O631" s="73" t="str">
        <f>IF(ISERROR(VLOOKUP(N631,POA!$A$2:$F$25,4,0)),"",VLOOKUP(N631,POA!$A$2:$F$25,4,0))</f>
        <v/>
      </c>
      <c r="P631" s="75" t="str">
        <f>IF(ISERROR(VLOOKUP(L631,POA!$A$2:$C$25,2,0)),"",VLOOKUP(L631,POA!$A$2:$C$25,2,0))</f>
        <v/>
      </c>
      <c r="Q631" s="82"/>
      <c r="R631" s="81" t="str">
        <f>IF(Q631=0,"",IF(Q628&gt;=$R$9,"HABIL","NO HABIL"))</f>
        <v/>
      </c>
      <c r="S631" s="177"/>
      <c r="T631" s="81" t="str">
        <f t="shared" si="478"/>
        <v/>
      </c>
      <c r="U631" s="73" t="str">
        <f>IF(ISERROR(VLOOKUP(N631,POA!$A$2:$F$25,5,0)),"",VLOOKUP(N631,POA!$A$2:$F$25,5,0))</f>
        <v/>
      </c>
      <c r="V631" s="73"/>
      <c r="W631" s="81" t="str">
        <f t="shared" si="479"/>
        <v/>
      </c>
      <c r="X631" s="81"/>
      <c r="Y631" s="179">
        <f t="shared" si="482"/>
        <v>0</v>
      </c>
      <c r="Z631" s="146" t="str">
        <f t="shared" si="483"/>
        <v>MIPYME</v>
      </c>
      <c r="AA631" s="190"/>
      <c r="AB631" s="81" t="str">
        <f t="shared" si="480"/>
        <v/>
      </c>
      <c r="AC631" s="190"/>
      <c r="AD631" s="81" t="str">
        <f t="shared" si="481"/>
        <v/>
      </c>
      <c r="AE631" s="186"/>
    </row>
    <row r="632" spans="2:31" ht="18" customHeight="1" x14ac:dyDescent="0.15">
      <c r="B632" s="71" t="str">
        <f t="shared" si="476"/>
        <v/>
      </c>
      <c r="C632" s="136"/>
      <c r="D632" s="136"/>
      <c r="E632" s="70" t="str">
        <f>IF(ISERROR(VLOOKUP(C632,#REF!,2,0)),"",VLOOKUP(C632,#REF!,2,0))</f>
        <v/>
      </c>
      <c r="F632" s="70"/>
      <c r="G632" s="70" t="str">
        <f>IF(ISERROR(VLOOKUP(C632,#REF!,4,0)),"",VLOOKUP(C632,#REF!,4,0))</f>
        <v/>
      </c>
      <c r="H632" s="70"/>
      <c r="I632" s="70">
        <f t="shared" si="477"/>
        <v>0</v>
      </c>
      <c r="J632" s="70"/>
      <c r="K632" s="70"/>
      <c r="L632" s="228"/>
      <c r="M632" s="228" t="str">
        <f>IF(ISERROR(VLOOKUP(L632,POA!$A$2:$C$25,3,0)),"",VLOOKUP(L632,POA!$A$2:$C$25,3,0))</f>
        <v/>
      </c>
      <c r="N632" s="73"/>
      <c r="O632" s="73" t="str">
        <f>IF(ISERROR(VLOOKUP(N632,POA!$A$2:$F$25,4,0)),"",VLOOKUP(N632,POA!$A$2:$F$25,4,0))</f>
        <v/>
      </c>
      <c r="P632" s="75" t="str">
        <f>IF(ISERROR(VLOOKUP(L632,POA!$A$2:$C$25,2,0)),"",VLOOKUP(L632,POA!$A$2:$C$25,2,0))</f>
        <v/>
      </c>
      <c r="Q632" s="82"/>
      <c r="R632" s="81" t="str">
        <f>IF(L632=0,"",IF(Q628&gt;=$R$9,"HABIL","NO HABIL"))</f>
        <v/>
      </c>
      <c r="S632" s="177"/>
      <c r="T632" s="81" t="str">
        <f t="shared" si="478"/>
        <v/>
      </c>
      <c r="U632" s="73" t="str">
        <f>IF(ISERROR(VLOOKUP(N632,POA!$A$2:$F$25,5,0)),"",VLOOKUP(N632,POA!$A$2:$F$25,5,0))</f>
        <v/>
      </c>
      <c r="V632" s="73"/>
      <c r="W632" s="81" t="str">
        <f t="shared" si="479"/>
        <v/>
      </c>
      <c r="X632" s="81"/>
      <c r="Y632" s="179">
        <f t="shared" si="482"/>
        <v>0</v>
      </c>
      <c r="Z632" s="146" t="str">
        <f t="shared" si="483"/>
        <v>MIPYME</v>
      </c>
      <c r="AA632" s="190"/>
      <c r="AB632" s="81" t="str">
        <f t="shared" si="480"/>
        <v/>
      </c>
      <c r="AC632" s="190"/>
      <c r="AD632" s="81" t="str">
        <f t="shared" si="481"/>
        <v/>
      </c>
      <c r="AE632" s="186"/>
    </row>
    <row r="633" spans="2:31" ht="18" customHeight="1" x14ac:dyDescent="0.15">
      <c r="B633" s="71" t="str">
        <f t="shared" si="476"/>
        <v/>
      </c>
      <c r="C633" s="136"/>
      <c r="D633" s="136"/>
      <c r="E633" s="70" t="str">
        <f>IF(ISERROR(VLOOKUP(C633,#REF!,2,0)),"",VLOOKUP(C633,#REF!,2,0))</f>
        <v/>
      </c>
      <c r="F633" s="70"/>
      <c r="G633" s="70" t="str">
        <f>IF(ISERROR(VLOOKUP(C633,#REF!,4,0)),"",VLOOKUP(C633,#REF!,4,0))</f>
        <v/>
      </c>
      <c r="H633" s="70"/>
      <c r="I633" s="70">
        <f t="shared" si="477"/>
        <v>0</v>
      </c>
      <c r="J633" s="70"/>
      <c r="K633" s="70"/>
      <c r="L633" s="228"/>
      <c r="M633" s="228" t="str">
        <f>IF(ISERROR(VLOOKUP(L633,POA!$A$2:$C$25,3,0)),"",VLOOKUP(L633,POA!$A$2:$C$25,3,0))</f>
        <v/>
      </c>
      <c r="N633" s="73"/>
      <c r="O633" s="73" t="str">
        <f>IF(ISERROR(VLOOKUP(N633,POA!$A$2:$F$25,4,0)),"",VLOOKUP(N633,POA!$A$2:$F$25,4,0))</f>
        <v/>
      </c>
      <c r="P633" s="75" t="str">
        <f>IF(ISERROR(VLOOKUP(L633,POA!$A$2:$C$25,2,0)),"",VLOOKUP(L633,POA!$A$2:$C$25,2,0))</f>
        <v/>
      </c>
      <c r="Q633" s="82"/>
      <c r="R633" s="81" t="str">
        <f>IF(L633=0,"",IF(Q628&gt;=$R$9,"HABIL","NO HABIL"))</f>
        <v/>
      </c>
      <c r="S633" s="177"/>
      <c r="T633" s="81" t="str">
        <f t="shared" si="478"/>
        <v/>
      </c>
      <c r="U633" s="73" t="str">
        <f>IF(ISERROR(VLOOKUP(N633,POA!$A$2:$F$25,5,0)),"",VLOOKUP(N633,POA!$A$2:$F$25,5,0))</f>
        <v/>
      </c>
      <c r="V633" s="73"/>
      <c r="W633" s="81" t="str">
        <f t="shared" si="479"/>
        <v/>
      </c>
      <c r="X633" s="81"/>
      <c r="Y633" s="179">
        <f t="shared" si="482"/>
        <v>0</v>
      </c>
      <c r="Z633" s="146" t="str">
        <f t="shared" si="483"/>
        <v>MIPYME</v>
      </c>
      <c r="AA633" s="190"/>
      <c r="AB633" s="81" t="str">
        <f t="shared" si="480"/>
        <v/>
      </c>
      <c r="AC633" s="190"/>
      <c r="AD633" s="81" t="str">
        <f t="shared" si="481"/>
        <v/>
      </c>
      <c r="AE633" s="183"/>
    </row>
    <row r="634" spans="2:31" ht="18" customHeight="1" x14ac:dyDescent="0.15">
      <c r="B634" s="71" t="str">
        <f t="shared" si="476"/>
        <v/>
      </c>
      <c r="C634" s="136"/>
      <c r="D634" s="136"/>
      <c r="E634" s="70" t="str">
        <f>IF(ISERROR(VLOOKUP(C634,#REF!,2,0)),"",VLOOKUP(C634,#REF!,2,0))</f>
        <v/>
      </c>
      <c r="F634" s="70"/>
      <c r="G634" s="70" t="str">
        <f>IF(ISERROR(VLOOKUP(C634,#REF!,4,0)),"",VLOOKUP(C634,#REF!,4,0))</f>
        <v/>
      </c>
      <c r="H634" s="70"/>
      <c r="I634" s="70">
        <f t="shared" si="477"/>
        <v>0</v>
      </c>
      <c r="J634" s="70"/>
      <c r="K634" s="70"/>
      <c r="L634" s="228"/>
      <c r="M634" s="228" t="str">
        <f>IF(ISERROR(VLOOKUP(L634,POA!$A$2:$C$25,3,0)),"",VLOOKUP(L634,POA!$A$2:$C$25,3,0))</f>
        <v/>
      </c>
      <c r="N634" s="73"/>
      <c r="O634" s="73" t="str">
        <f>IF(ISERROR(VLOOKUP(N634,POA!$A$2:$F$25,4,0)),"",VLOOKUP(N634,POA!$A$2:$F$25,4,0))</f>
        <v/>
      </c>
      <c r="P634" s="75" t="str">
        <f>IF(ISERROR(VLOOKUP(L634,POA!$A$2:$C$25,2,0)),"",VLOOKUP(L634,POA!$A$2:$C$25,2,0))</f>
        <v/>
      </c>
      <c r="Q634" s="82"/>
      <c r="R634" s="81" t="str">
        <f>IF(L634=0,"",IF(Q628&gt;=$R$9,"HABIL","NO HABIL"))</f>
        <v/>
      </c>
      <c r="S634" s="177"/>
      <c r="T634" s="81" t="str">
        <f t="shared" si="478"/>
        <v/>
      </c>
      <c r="U634" s="73" t="str">
        <f>IF(ISERROR(VLOOKUP(N634,POA!$A$2:$F$25,5,0)),"",VLOOKUP(N634,POA!$A$2:$F$25,5,0))</f>
        <v/>
      </c>
      <c r="V634" s="73"/>
      <c r="W634" s="81" t="str">
        <f t="shared" si="479"/>
        <v/>
      </c>
      <c r="X634" s="81"/>
      <c r="Y634" s="179">
        <f t="shared" si="482"/>
        <v>0</v>
      </c>
      <c r="Z634" s="146" t="str">
        <f t="shared" si="483"/>
        <v>MIPYME</v>
      </c>
      <c r="AA634" s="190"/>
      <c r="AB634" s="81" t="str">
        <f t="shared" si="480"/>
        <v/>
      </c>
      <c r="AC634" s="190"/>
      <c r="AD634" s="81" t="str">
        <f t="shared" si="481"/>
        <v/>
      </c>
      <c r="AE634" s="186"/>
    </row>
    <row r="635" spans="2:31" ht="18" customHeight="1" x14ac:dyDescent="0.15">
      <c r="B635" s="71" t="str">
        <f>IF(C635="","",B634+0.1)</f>
        <v/>
      </c>
      <c r="C635" s="136"/>
      <c r="D635" s="136"/>
      <c r="E635" s="70" t="str">
        <f>IF(ISERROR(VLOOKUP(C635,#REF!,2,0)),"",VLOOKUP(C635,#REF!,2,0))</f>
        <v/>
      </c>
      <c r="F635" s="70"/>
      <c r="G635" s="70" t="str">
        <f>IF(ISERROR(VLOOKUP(C635,#REF!,4,0)),"",VLOOKUP(C635,#REF!,4,0))</f>
        <v/>
      </c>
      <c r="H635" s="70"/>
      <c r="I635" s="70">
        <f>IF(ISERROR(F635-H635),"",F635-H635)</f>
        <v>0</v>
      </c>
      <c r="J635" s="70"/>
      <c r="K635" s="70"/>
      <c r="L635" s="228"/>
      <c r="M635" s="228" t="str">
        <f>IF(ISERROR(VLOOKUP(L635,POA!$A$2:$C$25,3,0)),"",VLOOKUP(L635,POA!$A$2:$C$25,3,0))</f>
        <v/>
      </c>
      <c r="N635" s="73"/>
      <c r="O635" s="73" t="str">
        <f>IF(ISERROR(VLOOKUP(N635,POA!$A$2:$F$25,4,0)),"",VLOOKUP(N635,POA!$A$2:$F$25,4,0))</f>
        <v/>
      </c>
      <c r="P635" s="75" t="str">
        <f>IF(ISERROR(VLOOKUP(L635,POA!$A$2:$C$25,2,0)),"",VLOOKUP(L635,POA!$A$2:$C$25,2,0))</f>
        <v/>
      </c>
      <c r="Q635" s="82"/>
      <c r="R635" s="81" t="str">
        <f>IF(L635=0,"",IF(Q628&gt;=$R$9,"HABIL","NO HABIL"))</f>
        <v/>
      </c>
      <c r="S635" s="177"/>
      <c r="T635" s="81" t="str">
        <f t="shared" si="478"/>
        <v/>
      </c>
      <c r="U635" s="73" t="str">
        <f>IF(ISERROR(VLOOKUP(N635,POA!$A$2:$F$25,5,0)),"",VLOOKUP(N635,POA!$A$2:$F$25,5,0))</f>
        <v/>
      </c>
      <c r="V635" s="73"/>
      <c r="W635" s="81" t="str">
        <f t="shared" si="479"/>
        <v/>
      </c>
      <c r="X635" s="81"/>
      <c r="Y635" s="179">
        <f t="shared" si="482"/>
        <v>0</v>
      </c>
      <c r="Z635" s="146" t="str">
        <f t="shared" si="483"/>
        <v>MIPYME</v>
      </c>
      <c r="AA635" s="190"/>
      <c r="AB635" s="81" t="str">
        <f t="shared" si="480"/>
        <v/>
      </c>
      <c r="AC635" s="190"/>
      <c r="AD635" s="81" t="str">
        <f t="shared" si="481"/>
        <v/>
      </c>
      <c r="AE635" s="186"/>
    </row>
    <row r="636" spans="2:31" ht="18" customHeight="1" x14ac:dyDescent="0.15">
      <c r="B636" s="71" t="str">
        <f>IF(C636="","",B635+0.1)</f>
        <v/>
      </c>
      <c r="C636" s="136"/>
      <c r="D636" s="136"/>
      <c r="E636" s="70" t="str">
        <f>IF(ISERROR(VLOOKUP(C636,#REF!,2,0)),"",VLOOKUP(C636,#REF!,2,0))</f>
        <v/>
      </c>
      <c r="F636" s="70"/>
      <c r="G636" s="70" t="str">
        <f>IF(ISERROR(VLOOKUP(C636,#REF!,4,0)),"",VLOOKUP(C636,#REF!,4,0))</f>
        <v/>
      </c>
      <c r="H636" s="70"/>
      <c r="I636" s="70">
        <f>IF(ISERROR(F636-H636),"",F636-H636)</f>
        <v>0</v>
      </c>
      <c r="J636" s="70"/>
      <c r="K636" s="70"/>
      <c r="L636" s="228"/>
      <c r="M636" s="228" t="str">
        <f>IF(ISERROR(VLOOKUP(L636,POA!$A$2:$C$25,3,0)),"",VLOOKUP(L636,POA!$A$2:$C$25,3,0))</f>
        <v/>
      </c>
      <c r="N636" s="73"/>
      <c r="O636" s="73" t="str">
        <f>IF(ISERROR(VLOOKUP(N636,POA!$A$2:$F$25,4,0)),"",VLOOKUP(N636,POA!$A$2:$F$25,4,0))</f>
        <v/>
      </c>
      <c r="P636" s="75" t="str">
        <f>IF(ISERROR(VLOOKUP(L636,POA!$A$2:$C$25,2,0)),"",VLOOKUP(L636,POA!$A$2:$C$25,2,0))</f>
        <v/>
      </c>
      <c r="Q636" s="82"/>
      <c r="R636" s="81" t="str">
        <f>IF(L636=0,"",IF(Q628&gt;=$R$9,"HABIL","NO HABIL"))</f>
        <v/>
      </c>
      <c r="S636" s="177"/>
      <c r="T636" s="81" t="str">
        <f t="shared" si="478"/>
        <v/>
      </c>
      <c r="U636" s="73" t="str">
        <f>IF(ISERROR(VLOOKUP(N636,POA!$A$2:$F$25,5,0)),"",VLOOKUP(N636,POA!$A$2:$F$25,5,0))</f>
        <v/>
      </c>
      <c r="V636" s="73"/>
      <c r="W636" s="81" t="str">
        <f t="shared" si="479"/>
        <v/>
      </c>
      <c r="X636" s="81"/>
      <c r="Y636" s="179">
        <f t="shared" si="482"/>
        <v>0</v>
      </c>
      <c r="Z636" s="146" t="str">
        <f t="shared" si="483"/>
        <v>MIPYME</v>
      </c>
      <c r="AA636" s="190"/>
      <c r="AB636" s="81" t="str">
        <f t="shared" si="480"/>
        <v/>
      </c>
      <c r="AC636" s="190"/>
      <c r="AD636" s="81" t="str">
        <f t="shared" si="481"/>
        <v/>
      </c>
      <c r="AE636" s="183"/>
    </row>
    <row r="637" spans="2:31" ht="18" customHeight="1" x14ac:dyDescent="0.15">
      <c r="B637" s="71" t="str">
        <f>IF(C637="","",B636+0.1)</f>
        <v/>
      </c>
      <c r="C637" s="136"/>
      <c r="D637" s="136"/>
      <c r="E637" s="70" t="str">
        <f>IF(ISERROR(VLOOKUP(C637,#REF!,2,0)),"",VLOOKUP(C637,#REF!,2,0))</f>
        <v/>
      </c>
      <c r="F637" s="70"/>
      <c r="G637" s="70" t="str">
        <f>IF(ISERROR(VLOOKUP(C637,#REF!,4,0)),"",VLOOKUP(C637,#REF!,4,0))</f>
        <v/>
      </c>
      <c r="H637" s="70"/>
      <c r="I637" s="70">
        <f>IF(ISERROR(F637-H637),"",F637-H637)</f>
        <v>0</v>
      </c>
      <c r="J637" s="70"/>
      <c r="K637" s="70"/>
      <c r="L637" s="228"/>
      <c r="M637" s="228" t="str">
        <f>IF(ISERROR(VLOOKUP(L637,POA!$A$2:$C$25,3,0)),"",VLOOKUP(L637,POA!$A$2:$C$25,3,0))</f>
        <v/>
      </c>
      <c r="N637" s="73"/>
      <c r="O637" s="73" t="str">
        <f>IF(ISERROR(VLOOKUP(N637,POA!$A$2:$F$25,4,0)),"",VLOOKUP(N637,POA!$A$2:$F$25,4,0))</f>
        <v/>
      </c>
      <c r="P637" s="75" t="str">
        <f>IF(ISERROR(VLOOKUP(L637,POA!$A$2:$C$25,2,0)),"",VLOOKUP(L637,POA!$A$2:$C$25,2,0))</f>
        <v/>
      </c>
      <c r="Q637" s="82"/>
      <c r="R637" s="81" t="str">
        <f>IF(L637=0,"",IF(Q628&gt;=$R$9,"HABIL","NO HABIL"))</f>
        <v/>
      </c>
      <c r="S637" s="177"/>
      <c r="T637" s="81" t="str">
        <f t="shared" si="478"/>
        <v/>
      </c>
      <c r="U637" s="73" t="str">
        <f>IF(ISERROR(VLOOKUP(N637,POA!$A$2:$F$25,5,0)),"",VLOOKUP(N637,POA!$A$2:$F$25,5,0))</f>
        <v/>
      </c>
      <c r="V637" s="73"/>
      <c r="W637" s="81" t="str">
        <f t="shared" si="479"/>
        <v/>
      </c>
      <c r="X637" s="81"/>
      <c r="Y637" s="179">
        <f t="shared" si="482"/>
        <v>0</v>
      </c>
      <c r="Z637" s="146" t="str">
        <f t="shared" si="483"/>
        <v>MIPYME</v>
      </c>
      <c r="AA637" s="190"/>
      <c r="AB637" s="81" t="str">
        <f t="shared" si="480"/>
        <v/>
      </c>
      <c r="AC637" s="190"/>
      <c r="AD637" s="81" t="str">
        <f t="shared" si="481"/>
        <v/>
      </c>
      <c r="AE637" s="183"/>
    </row>
    <row r="638" spans="2:31" ht="18" customHeight="1" thickBot="1" x14ac:dyDescent="0.2">
      <c r="B638" s="111" t="str">
        <f>IF(C638="","",B637+0.1)</f>
        <v/>
      </c>
      <c r="C638" s="137"/>
      <c r="D638" s="137"/>
      <c r="E638" s="74" t="str">
        <f>IF(ISERROR(VLOOKUP(C638,#REF!,2,0)),"",VLOOKUP(C638,#REF!,2,0))</f>
        <v/>
      </c>
      <c r="F638" s="74"/>
      <c r="G638" s="74" t="str">
        <f>IF(ISERROR(VLOOKUP(C638,#REF!,4,0)),"",VLOOKUP(C638,#REF!,4,0))</f>
        <v/>
      </c>
      <c r="H638" s="74"/>
      <c r="I638" s="74">
        <f>IF(ISERROR(F638-H638),"",F638-H638)</f>
        <v>0</v>
      </c>
      <c r="J638" s="74"/>
      <c r="K638" s="74"/>
      <c r="L638" s="229"/>
      <c r="M638" s="229" t="str">
        <f>IF(ISERROR(VLOOKUP(L638,POA!$A$2:$C$25,3,0)),"",VLOOKUP(L638,POA!$A$2:$C$25,3,0))</f>
        <v/>
      </c>
      <c r="N638" s="88"/>
      <c r="O638" s="88" t="str">
        <f>IF(ISERROR(VLOOKUP(N638,POA!$A$2:$F$25,4,0)),"",VLOOKUP(N638,POA!$A$2:$F$25,4,0))</f>
        <v/>
      </c>
      <c r="P638" s="80" t="str">
        <f>IF(ISERROR(VLOOKUP(L638,POA!$A$2:$C$25,2,0)),"",VLOOKUP(L638,POA!$A$2:$C$25,2,0))</f>
        <v/>
      </c>
      <c r="Q638" s="90"/>
      <c r="R638" s="89" t="str">
        <f>IF(L638=0,"",IF(Q628&gt;=$R$9,"HABIL","NO HABIL"))</f>
        <v/>
      </c>
      <c r="S638" s="178"/>
      <c r="T638" s="89" t="str">
        <f t="shared" si="478"/>
        <v/>
      </c>
      <c r="U638" s="88" t="str">
        <f>IF(ISERROR(VLOOKUP(N638,POA!$A$2:$F$25,5,0)),"",VLOOKUP(N638,POA!$A$2:$F$25,5,0))</f>
        <v/>
      </c>
      <c r="V638" s="88"/>
      <c r="W638" s="89" t="str">
        <f t="shared" si="479"/>
        <v/>
      </c>
      <c r="X638" s="89"/>
      <c r="Y638" s="181">
        <f>IF(ISERROR(F638/$Z$9),"",F638/$Z$9)</f>
        <v>0</v>
      </c>
      <c r="Z638" s="147" t="str">
        <f t="shared" si="483"/>
        <v>MIPYME</v>
      </c>
      <c r="AA638" s="191"/>
      <c r="AB638" s="89" t="str">
        <f t="shared" si="480"/>
        <v/>
      </c>
      <c r="AC638" s="191"/>
      <c r="AD638" s="89" t="str">
        <f t="shared" si="481"/>
        <v/>
      </c>
      <c r="AE638" s="184"/>
    </row>
    <row r="639" spans="2:31" ht="18" customHeight="1" x14ac:dyDescent="0.15">
      <c r="B639" s="83">
        <v>58</v>
      </c>
      <c r="C639" s="84"/>
      <c r="D639" s="135" t="str">
        <f>IF(SUM(D640:D649)=0,"",SUM(D640:D649))</f>
        <v/>
      </c>
      <c r="E639" s="85">
        <f>SUM(E640:E649)</f>
        <v>0</v>
      </c>
      <c r="F639" s="85">
        <f>SUM(F640:F649)</f>
        <v>0</v>
      </c>
      <c r="G639" s="85">
        <f>SUM(G640:G649)</f>
        <v>0</v>
      </c>
      <c r="H639" s="85">
        <f>SUM(H640:H649)</f>
        <v>0</v>
      </c>
      <c r="I639" s="85">
        <f>+F639-H639</f>
        <v>0</v>
      </c>
      <c r="J639" s="85">
        <f>SUM(J640:J649)</f>
        <v>0</v>
      </c>
      <c r="K639" s="85">
        <f>SUM(K640:K649)</f>
        <v>0</v>
      </c>
      <c r="L639" s="78">
        <v>1</v>
      </c>
      <c r="M639" s="78">
        <f>IF(ISERROR(VLOOKUP(L639,POA!$A$2:$C$25,3,0)),"",VLOOKUP(L639,POA!$A$2:$C$25,3,0))</f>
        <v>3</v>
      </c>
      <c r="N639" s="138" t="s">
        <v>229</v>
      </c>
      <c r="O639" s="78">
        <f>+SUM(O640:O649)</f>
        <v>0</v>
      </c>
      <c r="P639" s="79">
        <f>IF(ISERROR(VLOOKUP(L639,POA!$A$2:$C$25,2,0)),"",VLOOKUP(L639,POA!$A$2:$C$25,2,0))</f>
        <v>4167150295</v>
      </c>
      <c r="Q639" s="85" t="e">
        <f>SUM(E639/G639)</f>
        <v>#DIV/0!</v>
      </c>
      <c r="R639" s="86" t="e">
        <f>IF(Q639=0,"",IF(Q639&gt;=$R$9,"HABIL","NO HABIL"))</f>
        <v>#DIV/0!</v>
      </c>
      <c r="S639" s="176" t="e">
        <f>SUM(H639/F639)</f>
        <v>#DIV/0!</v>
      </c>
      <c r="T639" s="86" t="e">
        <f>IF(S639=0,"",IF(S639&lt;=$T$9,"HABIL","NO HABIL"))</f>
        <v>#DIV/0!</v>
      </c>
      <c r="U639" s="78">
        <f>+SUM(U640:U649)</f>
        <v>0</v>
      </c>
      <c r="V639" s="87" t="e">
        <f>SUM(J639/K639)</f>
        <v>#DIV/0!</v>
      </c>
      <c r="W639" s="86" t="e">
        <f>IF(V639=0,"",IF(V639&gt;=$W$9,"HABIL","NO HABIL"))</f>
        <v>#DIV/0!</v>
      </c>
      <c r="X639" s="86" t="e">
        <f>IF(R639=0,"",IF(R639="NO HABIL","NO HABIL",IF(T639="NO HABIL","NO HABIL",IF(W639="NO HABIL","NO HABIL",IF(W639="NO HABIL","NO HABIL","HABIL")))))</f>
        <v>#DIV/0!</v>
      </c>
      <c r="Y639" s="180"/>
      <c r="Z639" s="145"/>
      <c r="AA639" s="176" t="e">
        <f>SUM(J639/I639)</f>
        <v>#DIV/0!</v>
      </c>
      <c r="AB639" s="86" t="e">
        <f>IF(AA639=0,"",IF(AA639&gt;=$AB$9,"HABIL","NO HABIL"))</f>
        <v>#DIV/0!</v>
      </c>
      <c r="AC639" s="176" t="e">
        <f>SUM(J639/F639)</f>
        <v>#DIV/0!</v>
      </c>
      <c r="AD639" s="86" t="e">
        <f>IF(AC639=0,"",IF(AC639&gt;=$AD$9,"HABIL","NO HABIL"))</f>
        <v>#DIV/0!</v>
      </c>
      <c r="AE639" s="182" t="e">
        <f>IF(AB639=0,"",IF(AB639="NO HABIL","NO HABIL",IF(AD639="NO HABIL","NO HABIL",IF(AD639="NO HABIL","NO HABIL","HABIL"))))</f>
        <v>#DIV/0!</v>
      </c>
    </row>
    <row r="640" spans="2:31" ht="18" customHeight="1" x14ac:dyDescent="0.15">
      <c r="B640" s="71" t="str">
        <f t="shared" ref="B640:B645" si="484">IF(C640="","",B639+0.1)</f>
        <v/>
      </c>
      <c r="C640" s="72"/>
      <c r="D640" s="136"/>
      <c r="E640" s="70"/>
      <c r="F640" s="70"/>
      <c r="G640" s="70"/>
      <c r="H640" s="70"/>
      <c r="I640" s="70">
        <f t="shared" ref="I640:I645" si="485">IF(ISERROR(F640-H640),"",F640-H640)</f>
        <v>0</v>
      </c>
      <c r="J640" s="70"/>
      <c r="K640" s="70"/>
      <c r="L640" s="230"/>
      <c r="M640" s="230" t="str">
        <f>IF(ISERROR(VLOOKUP(L640,POA!$A$2:$C$25,3,0)),"",VLOOKUP(L640,POA!$A$2:$C$25,3,0))</f>
        <v/>
      </c>
      <c r="N640" s="73" t="s">
        <v>229</v>
      </c>
      <c r="O640" s="73" t="str">
        <f>IF(ISERROR(VLOOKUP(N640,POA!$A$2:$F$25,4,0)),"",VLOOKUP(N640,POA!$A$2:$F$25,4,0))</f>
        <v/>
      </c>
      <c r="P640" s="75" t="str">
        <f>IF(ISERROR(VLOOKUP(L640,POA!$A$2:$C$25,2,0)),"",VLOOKUP(L640,POA!$A$2:$C$25,2,0))</f>
        <v/>
      </c>
      <c r="Q640" s="82"/>
      <c r="R640" s="81" t="str">
        <f>IF(Q640=0,"",IF(Q639&gt;=$R$9,"HABIL","NO HABIL"))</f>
        <v/>
      </c>
      <c r="S640" s="177"/>
      <c r="T640" s="81" t="str">
        <f t="shared" ref="T640:T649" si="486">IF(S640=0,"",IF(S640&lt;=$T$9,"HABIL","NO HABIL"))</f>
        <v/>
      </c>
      <c r="U640" s="73" t="str">
        <f>IF(ISERROR(VLOOKUP(N640,POA!$A$2:$F$25,5,0)),"",VLOOKUP(N640,POA!$A$2:$F$25,5,0))</f>
        <v/>
      </c>
      <c r="V640" s="73"/>
      <c r="W640" s="81" t="str">
        <f t="shared" ref="W640:W649" si="487">IF(V640=0,"",IF(V640&gt;=$W$9,"HABIL","NO HABIL"))</f>
        <v/>
      </c>
      <c r="X640" s="81"/>
      <c r="Y640" s="179">
        <f>IF(ISERROR(F640/$Z$9),"",F640/$Z$9)</f>
        <v>0</v>
      </c>
      <c r="Z640" s="146" t="str">
        <f>+IF(Y640&lt;$Z$10,"MIPYME","NO CUMPLE")</f>
        <v>MIPYME</v>
      </c>
      <c r="AA640" s="190"/>
      <c r="AB640" s="81" t="str">
        <f t="shared" ref="AB640:AB649" si="488">IF(AA640=0,"",IF(AA640&gt;=$AB$9,"HABIL","NO HABIL"))</f>
        <v/>
      </c>
      <c r="AC640" s="190"/>
      <c r="AD640" s="81" t="str">
        <f t="shared" ref="AD640:AD649" si="489">IF(AC640=0,"",IF(AC640&gt;=$AD$9,"HABIL","NO HABIL"))</f>
        <v/>
      </c>
      <c r="AE640" s="185"/>
    </row>
    <row r="641" spans="2:31" ht="18" customHeight="1" x14ac:dyDescent="0.15">
      <c r="B641" s="71" t="str">
        <f t="shared" si="484"/>
        <v/>
      </c>
      <c r="C641" s="136"/>
      <c r="D641" s="136"/>
      <c r="E641" s="70"/>
      <c r="F641" s="70"/>
      <c r="G641" s="70"/>
      <c r="H641" s="70"/>
      <c r="I641" s="70">
        <f t="shared" si="485"/>
        <v>0</v>
      </c>
      <c r="J641" s="70"/>
      <c r="K641" s="70"/>
      <c r="L641" s="228"/>
      <c r="M641" s="228" t="str">
        <f>IF(ISERROR(VLOOKUP(L641,POA!$A$2:$C$25,3,0)),"",VLOOKUP(L641,POA!$A$2:$C$25,3,0))</f>
        <v/>
      </c>
      <c r="N641" s="73" t="s">
        <v>229</v>
      </c>
      <c r="O641" s="73" t="str">
        <f>IF(ISERROR(VLOOKUP(N641,POA!$A$2:$F$25,4,0)),"",VLOOKUP(N641,POA!$A$2:$F$25,4,0))</f>
        <v/>
      </c>
      <c r="P641" s="75" t="str">
        <f>IF(ISERROR(VLOOKUP(L641,POA!$A$2:$C$25,2,0)),"",VLOOKUP(L641,POA!$A$2:$C$25,2,0))</f>
        <v/>
      </c>
      <c r="Q641" s="82"/>
      <c r="R641" s="81" t="str">
        <f>IF(Q641=0,"",IF(Q639&gt;=$R$9,"HABIL","NO HABIL"))</f>
        <v/>
      </c>
      <c r="S641" s="177"/>
      <c r="T641" s="81" t="str">
        <f t="shared" si="486"/>
        <v/>
      </c>
      <c r="U641" s="73" t="str">
        <f>IF(ISERROR(VLOOKUP(N641,POA!$A$2:$F$25,5,0)),"",VLOOKUP(N641,POA!$A$2:$F$25,5,0))</f>
        <v/>
      </c>
      <c r="V641" s="73"/>
      <c r="W641" s="81" t="str">
        <f t="shared" si="487"/>
        <v/>
      </c>
      <c r="X641" s="81"/>
      <c r="Y641" s="179">
        <f t="shared" ref="Y641:Y648" si="490">IF(ISERROR(F641/$Z$9),"",F641/$Z$9)</f>
        <v>0</v>
      </c>
      <c r="Z641" s="146" t="str">
        <f t="shared" ref="Z641:Z649" si="491">+IF(Y641&lt;$Z$10,"MIPYME","NO CUMPLE")</f>
        <v>MIPYME</v>
      </c>
      <c r="AA641" s="190"/>
      <c r="AB641" s="81" t="str">
        <f t="shared" si="488"/>
        <v/>
      </c>
      <c r="AC641" s="190"/>
      <c r="AD641" s="81" t="str">
        <f t="shared" si="489"/>
        <v/>
      </c>
      <c r="AE641" s="186"/>
    </row>
    <row r="642" spans="2:31" ht="18" customHeight="1" x14ac:dyDescent="0.15">
      <c r="B642" s="71" t="str">
        <f t="shared" si="484"/>
        <v/>
      </c>
      <c r="C642" s="136"/>
      <c r="D642" s="136"/>
      <c r="E642" s="70"/>
      <c r="F642" s="70"/>
      <c r="G642" s="70"/>
      <c r="H642" s="70"/>
      <c r="I642" s="70">
        <f t="shared" si="485"/>
        <v>0</v>
      </c>
      <c r="J642" s="70"/>
      <c r="K642" s="70"/>
      <c r="L642" s="228"/>
      <c r="M642" s="228" t="str">
        <f>IF(ISERROR(VLOOKUP(L642,POA!$A$2:$C$25,3,0)),"",VLOOKUP(L642,POA!$A$2:$C$25,3,0))</f>
        <v/>
      </c>
      <c r="N642" s="73"/>
      <c r="O642" s="73" t="str">
        <f>IF(ISERROR(VLOOKUP(N642,POA!$A$2:$F$25,4,0)),"",VLOOKUP(N642,POA!$A$2:$F$25,4,0))</f>
        <v/>
      </c>
      <c r="P642" s="75" t="str">
        <f>IF(ISERROR(VLOOKUP(L642,POA!$A$2:$C$25,2,0)),"",VLOOKUP(L642,POA!$A$2:$C$25,2,0))</f>
        <v/>
      </c>
      <c r="Q642" s="82"/>
      <c r="R642" s="81" t="str">
        <f>IF(Q642=0,"",IF(Q639&gt;=$R$9,"HABIL","NO HABIL"))</f>
        <v/>
      </c>
      <c r="S642" s="177"/>
      <c r="T642" s="81" t="str">
        <f t="shared" si="486"/>
        <v/>
      </c>
      <c r="U642" s="73" t="str">
        <f>IF(ISERROR(VLOOKUP(N642,POA!$A$2:$F$25,5,0)),"",VLOOKUP(N642,POA!$A$2:$F$25,5,0))</f>
        <v/>
      </c>
      <c r="V642" s="73"/>
      <c r="W642" s="81" t="str">
        <f t="shared" si="487"/>
        <v/>
      </c>
      <c r="X642" s="81"/>
      <c r="Y642" s="179">
        <f t="shared" si="490"/>
        <v>0</v>
      </c>
      <c r="Z642" s="146" t="str">
        <f t="shared" si="491"/>
        <v>MIPYME</v>
      </c>
      <c r="AA642" s="190"/>
      <c r="AB642" s="81" t="str">
        <f t="shared" si="488"/>
        <v/>
      </c>
      <c r="AC642" s="190"/>
      <c r="AD642" s="81" t="str">
        <f t="shared" si="489"/>
        <v/>
      </c>
      <c r="AE642" s="186"/>
    </row>
    <row r="643" spans="2:31" ht="18" customHeight="1" x14ac:dyDescent="0.15">
      <c r="B643" s="71" t="str">
        <f t="shared" si="484"/>
        <v/>
      </c>
      <c r="C643" s="136"/>
      <c r="D643" s="136"/>
      <c r="E643" s="70" t="str">
        <f>IF(ISERROR(VLOOKUP(C643,#REF!,2,0)),"",VLOOKUP(C643,#REF!,2,0))</f>
        <v/>
      </c>
      <c r="F643" s="70"/>
      <c r="G643" s="70" t="str">
        <f>IF(ISERROR(VLOOKUP(C643,#REF!,4,0)),"",VLOOKUP(C643,#REF!,4,0))</f>
        <v/>
      </c>
      <c r="H643" s="70"/>
      <c r="I643" s="70">
        <f t="shared" si="485"/>
        <v>0</v>
      </c>
      <c r="J643" s="70"/>
      <c r="K643" s="70"/>
      <c r="L643" s="228"/>
      <c r="M643" s="228" t="str">
        <f>IF(ISERROR(VLOOKUP(L643,POA!$A$2:$C$25,3,0)),"",VLOOKUP(L643,POA!$A$2:$C$25,3,0))</f>
        <v/>
      </c>
      <c r="N643" s="73"/>
      <c r="O643" s="73" t="str">
        <f>IF(ISERROR(VLOOKUP(N643,POA!$A$2:$F$25,4,0)),"",VLOOKUP(N643,POA!$A$2:$F$25,4,0))</f>
        <v/>
      </c>
      <c r="P643" s="75" t="str">
        <f>IF(ISERROR(VLOOKUP(L643,POA!$A$2:$C$25,2,0)),"",VLOOKUP(L643,POA!$A$2:$C$25,2,0))</f>
        <v/>
      </c>
      <c r="Q643" s="82"/>
      <c r="R643" s="81" t="str">
        <f>IF(L643=0,"",IF(Q639&gt;=$R$9,"HABIL","NO HABIL"))</f>
        <v/>
      </c>
      <c r="S643" s="177"/>
      <c r="T643" s="81" t="str">
        <f t="shared" si="486"/>
        <v/>
      </c>
      <c r="U643" s="73" t="str">
        <f>IF(ISERROR(VLOOKUP(N643,POA!$A$2:$F$25,5,0)),"",VLOOKUP(N643,POA!$A$2:$F$25,5,0))</f>
        <v/>
      </c>
      <c r="V643" s="73"/>
      <c r="W643" s="81" t="str">
        <f t="shared" si="487"/>
        <v/>
      </c>
      <c r="X643" s="81"/>
      <c r="Y643" s="179">
        <f t="shared" si="490"/>
        <v>0</v>
      </c>
      <c r="Z643" s="146" t="str">
        <f t="shared" si="491"/>
        <v>MIPYME</v>
      </c>
      <c r="AA643" s="190"/>
      <c r="AB643" s="81" t="str">
        <f t="shared" si="488"/>
        <v/>
      </c>
      <c r="AC643" s="190"/>
      <c r="AD643" s="81" t="str">
        <f t="shared" si="489"/>
        <v/>
      </c>
      <c r="AE643" s="186"/>
    </row>
    <row r="644" spans="2:31" ht="18" customHeight="1" x14ac:dyDescent="0.15">
      <c r="B644" s="71" t="str">
        <f t="shared" si="484"/>
        <v/>
      </c>
      <c r="C644" s="136"/>
      <c r="D644" s="136"/>
      <c r="E644" s="70" t="str">
        <f>IF(ISERROR(VLOOKUP(C644,#REF!,2,0)),"",VLOOKUP(C644,#REF!,2,0))</f>
        <v/>
      </c>
      <c r="F644" s="70"/>
      <c r="G644" s="70" t="str">
        <f>IF(ISERROR(VLOOKUP(C644,#REF!,4,0)),"",VLOOKUP(C644,#REF!,4,0))</f>
        <v/>
      </c>
      <c r="H644" s="70"/>
      <c r="I644" s="70">
        <f t="shared" si="485"/>
        <v>0</v>
      </c>
      <c r="J644" s="70"/>
      <c r="K644" s="70"/>
      <c r="L644" s="228"/>
      <c r="M644" s="228" t="str">
        <f>IF(ISERROR(VLOOKUP(L644,POA!$A$2:$C$25,3,0)),"",VLOOKUP(L644,POA!$A$2:$C$25,3,0))</f>
        <v/>
      </c>
      <c r="N644" s="73"/>
      <c r="O644" s="73" t="str">
        <f>IF(ISERROR(VLOOKUP(N644,POA!$A$2:$F$25,4,0)),"",VLOOKUP(N644,POA!$A$2:$F$25,4,0))</f>
        <v/>
      </c>
      <c r="P644" s="75" t="str">
        <f>IF(ISERROR(VLOOKUP(L644,POA!$A$2:$C$25,2,0)),"",VLOOKUP(L644,POA!$A$2:$C$25,2,0))</f>
        <v/>
      </c>
      <c r="Q644" s="82"/>
      <c r="R644" s="81" t="str">
        <f>IF(L644=0,"",IF(Q639&gt;=$R$9,"HABIL","NO HABIL"))</f>
        <v/>
      </c>
      <c r="S644" s="177"/>
      <c r="T644" s="81" t="str">
        <f t="shared" si="486"/>
        <v/>
      </c>
      <c r="U644" s="73" t="str">
        <f>IF(ISERROR(VLOOKUP(N644,POA!$A$2:$F$25,5,0)),"",VLOOKUP(N644,POA!$A$2:$F$25,5,0))</f>
        <v/>
      </c>
      <c r="V644" s="73"/>
      <c r="W644" s="81" t="str">
        <f t="shared" si="487"/>
        <v/>
      </c>
      <c r="X644" s="81"/>
      <c r="Y644" s="179">
        <f t="shared" si="490"/>
        <v>0</v>
      </c>
      <c r="Z644" s="146" t="str">
        <f t="shared" si="491"/>
        <v>MIPYME</v>
      </c>
      <c r="AA644" s="190"/>
      <c r="AB644" s="81" t="str">
        <f t="shared" si="488"/>
        <v/>
      </c>
      <c r="AC644" s="190"/>
      <c r="AD644" s="81" t="str">
        <f t="shared" si="489"/>
        <v/>
      </c>
      <c r="AE644" s="183"/>
    </row>
    <row r="645" spans="2:31" ht="18" customHeight="1" x14ac:dyDescent="0.15">
      <c r="B645" s="71" t="str">
        <f t="shared" si="484"/>
        <v/>
      </c>
      <c r="C645" s="136"/>
      <c r="D645" s="136"/>
      <c r="E645" s="70" t="str">
        <f>IF(ISERROR(VLOOKUP(C645,#REF!,2,0)),"",VLOOKUP(C645,#REF!,2,0))</f>
        <v/>
      </c>
      <c r="F645" s="70"/>
      <c r="G645" s="70" t="str">
        <f>IF(ISERROR(VLOOKUP(C645,#REF!,4,0)),"",VLOOKUP(C645,#REF!,4,0))</f>
        <v/>
      </c>
      <c r="H645" s="70"/>
      <c r="I645" s="70">
        <f t="shared" si="485"/>
        <v>0</v>
      </c>
      <c r="J645" s="70"/>
      <c r="K645" s="70"/>
      <c r="L645" s="228"/>
      <c r="M645" s="228" t="str">
        <f>IF(ISERROR(VLOOKUP(L645,POA!$A$2:$C$25,3,0)),"",VLOOKUP(L645,POA!$A$2:$C$25,3,0))</f>
        <v/>
      </c>
      <c r="N645" s="73"/>
      <c r="O645" s="73" t="str">
        <f>IF(ISERROR(VLOOKUP(N645,POA!$A$2:$F$25,4,0)),"",VLOOKUP(N645,POA!$A$2:$F$25,4,0))</f>
        <v/>
      </c>
      <c r="P645" s="75" t="str">
        <f>IF(ISERROR(VLOOKUP(L645,POA!$A$2:$C$25,2,0)),"",VLOOKUP(L645,POA!$A$2:$C$25,2,0))</f>
        <v/>
      </c>
      <c r="Q645" s="82"/>
      <c r="R645" s="81" t="str">
        <f>IF(L645=0,"",IF(Q639&gt;=$R$9,"HABIL","NO HABIL"))</f>
        <v/>
      </c>
      <c r="S645" s="177"/>
      <c r="T645" s="81" t="str">
        <f t="shared" si="486"/>
        <v/>
      </c>
      <c r="U645" s="73" t="str">
        <f>IF(ISERROR(VLOOKUP(N645,POA!$A$2:$F$25,5,0)),"",VLOOKUP(N645,POA!$A$2:$F$25,5,0))</f>
        <v/>
      </c>
      <c r="V645" s="73"/>
      <c r="W645" s="81" t="str">
        <f t="shared" si="487"/>
        <v/>
      </c>
      <c r="X645" s="81"/>
      <c r="Y645" s="179">
        <f t="shared" si="490"/>
        <v>0</v>
      </c>
      <c r="Z645" s="146" t="str">
        <f t="shared" si="491"/>
        <v>MIPYME</v>
      </c>
      <c r="AA645" s="190"/>
      <c r="AB645" s="81" t="str">
        <f t="shared" si="488"/>
        <v/>
      </c>
      <c r="AC645" s="190"/>
      <c r="AD645" s="81" t="str">
        <f t="shared" si="489"/>
        <v/>
      </c>
      <c r="AE645" s="186"/>
    </row>
    <row r="646" spans="2:31" ht="18" customHeight="1" x14ac:dyDescent="0.15">
      <c r="B646" s="71" t="str">
        <f>IF(C646="","",B645+0.1)</f>
        <v/>
      </c>
      <c r="C646" s="136"/>
      <c r="D646" s="136"/>
      <c r="E646" s="70" t="str">
        <f>IF(ISERROR(VLOOKUP(C646,#REF!,2,0)),"",VLOOKUP(C646,#REF!,2,0))</f>
        <v/>
      </c>
      <c r="F646" s="70"/>
      <c r="G646" s="70" t="str">
        <f>IF(ISERROR(VLOOKUP(C646,#REF!,4,0)),"",VLOOKUP(C646,#REF!,4,0))</f>
        <v/>
      </c>
      <c r="H646" s="70"/>
      <c r="I646" s="70">
        <f>IF(ISERROR(F646-H646),"",F646-H646)</f>
        <v>0</v>
      </c>
      <c r="J646" s="70"/>
      <c r="K646" s="70"/>
      <c r="L646" s="228"/>
      <c r="M646" s="228" t="str">
        <f>IF(ISERROR(VLOOKUP(L646,POA!$A$2:$C$25,3,0)),"",VLOOKUP(L646,POA!$A$2:$C$25,3,0))</f>
        <v/>
      </c>
      <c r="N646" s="73"/>
      <c r="O646" s="73" t="str">
        <f>IF(ISERROR(VLOOKUP(N646,POA!$A$2:$F$25,4,0)),"",VLOOKUP(N646,POA!$A$2:$F$25,4,0))</f>
        <v/>
      </c>
      <c r="P646" s="75" t="str">
        <f>IF(ISERROR(VLOOKUP(L646,POA!$A$2:$C$25,2,0)),"",VLOOKUP(L646,POA!$A$2:$C$25,2,0))</f>
        <v/>
      </c>
      <c r="Q646" s="82"/>
      <c r="R646" s="81" t="str">
        <f>IF(L646=0,"",IF(Q639&gt;=$R$9,"HABIL","NO HABIL"))</f>
        <v/>
      </c>
      <c r="S646" s="177"/>
      <c r="T646" s="81" t="str">
        <f t="shared" si="486"/>
        <v/>
      </c>
      <c r="U646" s="73" t="str">
        <f>IF(ISERROR(VLOOKUP(N646,POA!$A$2:$F$25,5,0)),"",VLOOKUP(N646,POA!$A$2:$F$25,5,0))</f>
        <v/>
      </c>
      <c r="V646" s="73"/>
      <c r="W646" s="81" t="str">
        <f t="shared" si="487"/>
        <v/>
      </c>
      <c r="X646" s="81"/>
      <c r="Y646" s="179">
        <f t="shared" si="490"/>
        <v>0</v>
      </c>
      <c r="Z646" s="146" t="str">
        <f t="shared" si="491"/>
        <v>MIPYME</v>
      </c>
      <c r="AA646" s="190"/>
      <c r="AB646" s="81" t="str">
        <f t="shared" si="488"/>
        <v/>
      </c>
      <c r="AC646" s="190"/>
      <c r="AD646" s="81" t="str">
        <f t="shared" si="489"/>
        <v/>
      </c>
      <c r="AE646" s="186"/>
    </row>
    <row r="647" spans="2:31" ht="18" customHeight="1" x14ac:dyDescent="0.15">
      <c r="B647" s="71" t="str">
        <f>IF(C647="","",B646+0.1)</f>
        <v/>
      </c>
      <c r="C647" s="136"/>
      <c r="D647" s="136"/>
      <c r="E647" s="70" t="str">
        <f>IF(ISERROR(VLOOKUP(C647,#REF!,2,0)),"",VLOOKUP(C647,#REF!,2,0))</f>
        <v/>
      </c>
      <c r="F647" s="70"/>
      <c r="G647" s="70" t="str">
        <f>IF(ISERROR(VLOOKUP(C647,#REF!,4,0)),"",VLOOKUP(C647,#REF!,4,0))</f>
        <v/>
      </c>
      <c r="H647" s="70"/>
      <c r="I647" s="70">
        <f>IF(ISERROR(F647-H647),"",F647-H647)</f>
        <v>0</v>
      </c>
      <c r="J647" s="70"/>
      <c r="K647" s="70"/>
      <c r="L647" s="228"/>
      <c r="M647" s="228" t="str">
        <f>IF(ISERROR(VLOOKUP(L647,POA!$A$2:$C$25,3,0)),"",VLOOKUP(L647,POA!$A$2:$C$25,3,0))</f>
        <v/>
      </c>
      <c r="N647" s="73"/>
      <c r="O647" s="73" t="str">
        <f>IF(ISERROR(VLOOKUP(N647,POA!$A$2:$F$25,4,0)),"",VLOOKUP(N647,POA!$A$2:$F$25,4,0))</f>
        <v/>
      </c>
      <c r="P647" s="75" t="str">
        <f>IF(ISERROR(VLOOKUP(L647,POA!$A$2:$C$25,2,0)),"",VLOOKUP(L647,POA!$A$2:$C$25,2,0))</f>
        <v/>
      </c>
      <c r="Q647" s="82"/>
      <c r="R647" s="81" t="str">
        <f>IF(L647=0,"",IF(Q639&gt;=$R$9,"HABIL","NO HABIL"))</f>
        <v/>
      </c>
      <c r="S647" s="177"/>
      <c r="T647" s="81" t="str">
        <f t="shared" si="486"/>
        <v/>
      </c>
      <c r="U647" s="73" t="str">
        <f>IF(ISERROR(VLOOKUP(N647,POA!$A$2:$F$25,5,0)),"",VLOOKUP(N647,POA!$A$2:$F$25,5,0))</f>
        <v/>
      </c>
      <c r="V647" s="73"/>
      <c r="W647" s="81" t="str">
        <f t="shared" si="487"/>
        <v/>
      </c>
      <c r="X647" s="81"/>
      <c r="Y647" s="179">
        <f t="shared" si="490"/>
        <v>0</v>
      </c>
      <c r="Z647" s="146" t="str">
        <f t="shared" si="491"/>
        <v>MIPYME</v>
      </c>
      <c r="AA647" s="190"/>
      <c r="AB647" s="81" t="str">
        <f t="shared" si="488"/>
        <v/>
      </c>
      <c r="AC647" s="190"/>
      <c r="AD647" s="81" t="str">
        <f t="shared" si="489"/>
        <v/>
      </c>
      <c r="AE647" s="183"/>
    </row>
    <row r="648" spans="2:31" ht="18" customHeight="1" x14ac:dyDescent="0.15">
      <c r="B648" s="71" t="str">
        <f>IF(C648="","",B647+0.1)</f>
        <v/>
      </c>
      <c r="C648" s="136"/>
      <c r="D648" s="136"/>
      <c r="E648" s="70" t="str">
        <f>IF(ISERROR(VLOOKUP(C648,#REF!,2,0)),"",VLOOKUP(C648,#REF!,2,0))</f>
        <v/>
      </c>
      <c r="F648" s="70"/>
      <c r="G648" s="70" t="str">
        <f>IF(ISERROR(VLOOKUP(C648,#REF!,4,0)),"",VLOOKUP(C648,#REF!,4,0))</f>
        <v/>
      </c>
      <c r="H648" s="70"/>
      <c r="I648" s="70">
        <f>IF(ISERROR(F648-H648),"",F648-H648)</f>
        <v>0</v>
      </c>
      <c r="J648" s="70"/>
      <c r="K648" s="70"/>
      <c r="L648" s="228"/>
      <c r="M648" s="228" t="str">
        <f>IF(ISERROR(VLOOKUP(L648,POA!$A$2:$C$25,3,0)),"",VLOOKUP(L648,POA!$A$2:$C$25,3,0))</f>
        <v/>
      </c>
      <c r="N648" s="73"/>
      <c r="O648" s="73" t="str">
        <f>IF(ISERROR(VLOOKUP(N648,POA!$A$2:$F$25,4,0)),"",VLOOKUP(N648,POA!$A$2:$F$25,4,0))</f>
        <v/>
      </c>
      <c r="P648" s="75" t="str">
        <f>IF(ISERROR(VLOOKUP(L648,POA!$A$2:$C$25,2,0)),"",VLOOKUP(L648,POA!$A$2:$C$25,2,0))</f>
        <v/>
      </c>
      <c r="Q648" s="82"/>
      <c r="R648" s="81" t="str">
        <f>IF(L648=0,"",IF(Q639&gt;=$R$9,"HABIL","NO HABIL"))</f>
        <v/>
      </c>
      <c r="S648" s="177"/>
      <c r="T648" s="81" t="str">
        <f t="shared" si="486"/>
        <v/>
      </c>
      <c r="U648" s="73" t="str">
        <f>IF(ISERROR(VLOOKUP(N648,POA!$A$2:$F$25,5,0)),"",VLOOKUP(N648,POA!$A$2:$F$25,5,0))</f>
        <v/>
      </c>
      <c r="V648" s="73"/>
      <c r="W648" s="81" t="str">
        <f t="shared" si="487"/>
        <v/>
      </c>
      <c r="X648" s="81"/>
      <c r="Y648" s="179">
        <f t="shared" si="490"/>
        <v>0</v>
      </c>
      <c r="Z648" s="146" t="str">
        <f t="shared" si="491"/>
        <v>MIPYME</v>
      </c>
      <c r="AA648" s="190"/>
      <c r="AB648" s="81" t="str">
        <f t="shared" si="488"/>
        <v/>
      </c>
      <c r="AC648" s="190"/>
      <c r="AD648" s="81" t="str">
        <f t="shared" si="489"/>
        <v/>
      </c>
      <c r="AE648" s="183"/>
    </row>
    <row r="649" spans="2:31" ht="18" customHeight="1" thickBot="1" x14ac:dyDescent="0.2">
      <c r="B649" s="111" t="str">
        <f>IF(C649="","",B648+0.1)</f>
        <v/>
      </c>
      <c r="C649" s="137"/>
      <c r="D649" s="137"/>
      <c r="E649" s="74" t="str">
        <f>IF(ISERROR(VLOOKUP(C649,#REF!,2,0)),"",VLOOKUP(C649,#REF!,2,0))</f>
        <v/>
      </c>
      <c r="F649" s="74"/>
      <c r="G649" s="74" t="str">
        <f>IF(ISERROR(VLOOKUP(C649,#REF!,4,0)),"",VLOOKUP(C649,#REF!,4,0))</f>
        <v/>
      </c>
      <c r="H649" s="74"/>
      <c r="I649" s="74">
        <f>IF(ISERROR(F649-H649),"",F649-H649)</f>
        <v>0</v>
      </c>
      <c r="J649" s="74"/>
      <c r="K649" s="74"/>
      <c r="L649" s="229"/>
      <c r="M649" s="229" t="str">
        <f>IF(ISERROR(VLOOKUP(L649,POA!$A$2:$C$25,3,0)),"",VLOOKUP(L649,POA!$A$2:$C$25,3,0))</f>
        <v/>
      </c>
      <c r="N649" s="88"/>
      <c r="O649" s="88" t="str">
        <f>IF(ISERROR(VLOOKUP(N649,POA!$A$2:$F$25,4,0)),"",VLOOKUP(N649,POA!$A$2:$F$25,4,0))</f>
        <v/>
      </c>
      <c r="P649" s="80" t="str">
        <f>IF(ISERROR(VLOOKUP(L649,POA!$A$2:$C$25,2,0)),"",VLOOKUP(L649,POA!$A$2:$C$25,2,0))</f>
        <v/>
      </c>
      <c r="Q649" s="90"/>
      <c r="R649" s="89" t="str">
        <f>IF(L649=0,"",IF(Q639&gt;=$R$9,"HABIL","NO HABIL"))</f>
        <v/>
      </c>
      <c r="S649" s="178"/>
      <c r="T649" s="89" t="str">
        <f t="shared" si="486"/>
        <v/>
      </c>
      <c r="U649" s="88" t="str">
        <f>IF(ISERROR(VLOOKUP(N649,POA!$A$2:$F$25,5,0)),"",VLOOKUP(N649,POA!$A$2:$F$25,5,0))</f>
        <v/>
      </c>
      <c r="V649" s="88"/>
      <c r="W649" s="89" t="str">
        <f t="shared" si="487"/>
        <v/>
      </c>
      <c r="X649" s="89"/>
      <c r="Y649" s="181">
        <f>IF(ISERROR(F649/$Z$9),"",F649/$Z$9)</f>
        <v>0</v>
      </c>
      <c r="Z649" s="147" t="str">
        <f t="shared" si="491"/>
        <v>MIPYME</v>
      </c>
      <c r="AA649" s="191"/>
      <c r="AB649" s="89" t="str">
        <f t="shared" si="488"/>
        <v/>
      </c>
      <c r="AC649" s="191"/>
      <c r="AD649" s="89" t="str">
        <f t="shared" si="489"/>
        <v/>
      </c>
      <c r="AE649" s="184"/>
    </row>
    <row r="650" spans="2:31" ht="18" customHeight="1" x14ac:dyDescent="0.15">
      <c r="B650" s="83">
        <v>59</v>
      </c>
      <c r="C650" s="84"/>
      <c r="D650" s="135" t="str">
        <f>IF(SUM(D651:D660)=0,"",SUM(D651:D660))</f>
        <v/>
      </c>
      <c r="E650" s="85">
        <f>SUM(E651:E660)</f>
        <v>0</v>
      </c>
      <c r="F650" s="85">
        <f>SUM(F651:F660)</f>
        <v>0</v>
      </c>
      <c r="G650" s="85">
        <f>SUM(G651:G660)</f>
        <v>0</v>
      </c>
      <c r="H650" s="85">
        <f>SUM(H651:H660)</f>
        <v>0</v>
      </c>
      <c r="I650" s="85">
        <f>+F650-H650</f>
        <v>0</v>
      </c>
      <c r="J650" s="85">
        <f>SUM(J651:J660)</f>
        <v>0</v>
      </c>
      <c r="K650" s="85">
        <f>SUM(K651:K660)</f>
        <v>0</v>
      </c>
      <c r="L650" s="78">
        <v>1</v>
      </c>
      <c r="M650" s="78">
        <f>IF(ISERROR(VLOOKUP(L650,POA!$A$2:$C$25,3,0)),"",VLOOKUP(L650,POA!$A$2:$C$25,3,0))</f>
        <v>3</v>
      </c>
      <c r="N650" s="138" t="s">
        <v>229</v>
      </c>
      <c r="O650" s="78">
        <f>+SUM(O651:O660)</f>
        <v>0</v>
      </c>
      <c r="P650" s="79">
        <f>IF(ISERROR(VLOOKUP(L650,POA!$A$2:$C$25,2,0)),"",VLOOKUP(L650,POA!$A$2:$C$25,2,0))</f>
        <v>4167150295</v>
      </c>
      <c r="Q650" s="85" t="e">
        <f>SUM(E650/G650)</f>
        <v>#DIV/0!</v>
      </c>
      <c r="R650" s="86" t="e">
        <f>IF(Q650=0,"",IF(Q650&gt;=$R$9,"HABIL","NO HABIL"))</f>
        <v>#DIV/0!</v>
      </c>
      <c r="S650" s="176" t="e">
        <f>SUM(H650/F650)</f>
        <v>#DIV/0!</v>
      </c>
      <c r="T650" s="86" t="e">
        <f>IF(S650=0,"",IF(S650&lt;=$T$9,"HABIL","NO HABIL"))</f>
        <v>#DIV/0!</v>
      </c>
      <c r="U650" s="78">
        <f>+SUM(U651:U660)</f>
        <v>0</v>
      </c>
      <c r="V650" s="87" t="e">
        <f>SUM(J650/K650)</f>
        <v>#DIV/0!</v>
      </c>
      <c r="W650" s="86" t="e">
        <f>IF(V650=0,"",IF(V650&gt;=$W$9,"HABIL","NO HABIL"))</f>
        <v>#DIV/0!</v>
      </c>
      <c r="X650" s="86" t="e">
        <f>IF(R650=0,"",IF(R650="NO HABIL","NO HABIL",IF(T650="NO HABIL","NO HABIL",IF(W650="NO HABIL","NO HABIL",IF(W650="NO HABIL","NO HABIL","HABIL")))))</f>
        <v>#DIV/0!</v>
      </c>
      <c r="Y650" s="180"/>
      <c r="Z650" s="145"/>
      <c r="AA650" s="176" t="e">
        <f>SUM(J650/I650)</f>
        <v>#DIV/0!</v>
      </c>
      <c r="AB650" s="86" t="e">
        <f>IF(AA650=0,"",IF(AA650&gt;=$AB$9,"HABIL","NO HABIL"))</f>
        <v>#DIV/0!</v>
      </c>
      <c r="AC650" s="176" t="e">
        <f>SUM(J650/F650)</f>
        <v>#DIV/0!</v>
      </c>
      <c r="AD650" s="86" t="e">
        <f>IF(AC650=0,"",IF(AC650&gt;=$AD$9,"HABIL","NO HABIL"))</f>
        <v>#DIV/0!</v>
      </c>
      <c r="AE650" s="182" t="e">
        <f>IF(AB650=0,"",IF(AB650="NO HABIL","NO HABIL",IF(AD650="NO HABIL","NO HABIL",IF(AD650="NO HABIL","NO HABIL","HABIL"))))</f>
        <v>#DIV/0!</v>
      </c>
    </row>
    <row r="651" spans="2:31" ht="18" customHeight="1" x14ac:dyDescent="0.15">
      <c r="B651" s="71" t="str">
        <f t="shared" ref="B651:B656" si="492">IF(C651="","",B650+0.1)</f>
        <v/>
      </c>
      <c r="C651" s="72"/>
      <c r="D651" s="136"/>
      <c r="E651" s="70"/>
      <c r="F651" s="70"/>
      <c r="G651" s="70"/>
      <c r="H651" s="70"/>
      <c r="I651" s="70">
        <f t="shared" ref="I651:I656" si="493">IF(ISERROR(F651-H651),"",F651-H651)</f>
        <v>0</v>
      </c>
      <c r="J651" s="70"/>
      <c r="K651" s="70"/>
      <c r="L651" s="230"/>
      <c r="M651" s="230" t="str">
        <f>IF(ISERROR(VLOOKUP(L651,POA!$A$2:$C$25,3,0)),"",VLOOKUP(L651,POA!$A$2:$C$25,3,0))</f>
        <v/>
      </c>
      <c r="N651" s="73" t="s">
        <v>229</v>
      </c>
      <c r="O651" s="73" t="str">
        <f>IF(ISERROR(VLOOKUP(N651,POA!$A$2:$F$25,4,0)),"",VLOOKUP(N651,POA!$A$2:$F$25,4,0))</f>
        <v/>
      </c>
      <c r="P651" s="75" t="str">
        <f>IF(ISERROR(VLOOKUP(L651,POA!$A$2:$C$25,2,0)),"",VLOOKUP(L651,POA!$A$2:$C$25,2,0))</f>
        <v/>
      </c>
      <c r="Q651" s="82"/>
      <c r="R651" s="81" t="str">
        <f>IF(Q651=0,"",IF(Q650&gt;=$R$9,"HABIL","NO HABIL"))</f>
        <v/>
      </c>
      <c r="S651" s="177"/>
      <c r="T651" s="81" t="str">
        <f t="shared" ref="T651:T660" si="494">IF(S651=0,"",IF(S651&lt;=$T$9,"HABIL","NO HABIL"))</f>
        <v/>
      </c>
      <c r="U651" s="73" t="str">
        <f>IF(ISERROR(VLOOKUP(N651,POA!$A$2:$F$25,5,0)),"",VLOOKUP(N651,POA!$A$2:$F$25,5,0))</f>
        <v/>
      </c>
      <c r="V651" s="73"/>
      <c r="W651" s="81" t="str">
        <f t="shared" ref="W651:W660" si="495">IF(V651=0,"",IF(V651&gt;=$W$9,"HABIL","NO HABIL"))</f>
        <v/>
      </c>
      <c r="X651" s="81"/>
      <c r="Y651" s="179">
        <f>IF(ISERROR(F651/$Z$9),"",F651/$Z$9)</f>
        <v>0</v>
      </c>
      <c r="Z651" s="146" t="str">
        <f>+IF(Y651&lt;$Z$10,"MIPYME","NO CUMPLE")</f>
        <v>MIPYME</v>
      </c>
      <c r="AA651" s="190"/>
      <c r="AB651" s="81" t="str">
        <f t="shared" ref="AB651:AB660" si="496">IF(AA651=0,"",IF(AA651&gt;=$AB$9,"HABIL","NO HABIL"))</f>
        <v/>
      </c>
      <c r="AC651" s="190"/>
      <c r="AD651" s="81" t="str">
        <f t="shared" ref="AD651:AD660" si="497">IF(AC651=0,"",IF(AC651&gt;=$AD$9,"HABIL","NO HABIL"))</f>
        <v/>
      </c>
      <c r="AE651" s="185"/>
    </row>
    <row r="652" spans="2:31" ht="18" customHeight="1" x14ac:dyDescent="0.15">
      <c r="B652" s="71" t="str">
        <f t="shared" si="492"/>
        <v/>
      </c>
      <c r="C652" s="136"/>
      <c r="D652" s="136"/>
      <c r="E652" s="70"/>
      <c r="F652" s="70"/>
      <c r="G652" s="70"/>
      <c r="H652" s="70"/>
      <c r="I652" s="70">
        <f t="shared" si="493"/>
        <v>0</v>
      </c>
      <c r="J652" s="70"/>
      <c r="K652" s="70"/>
      <c r="L652" s="228"/>
      <c r="M652" s="228" t="str">
        <f>IF(ISERROR(VLOOKUP(L652,POA!$A$2:$C$25,3,0)),"",VLOOKUP(L652,POA!$A$2:$C$25,3,0))</f>
        <v/>
      </c>
      <c r="N652" s="73" t="s">
        <v>229</v>
      </c>
      <c r="O652" s="73" t="str">
        <f>IF(ISERROR(VLOOKUP(N652,POA!$A$2:$F$25,4,0)),"",VLOOKUP(N652,POA!$A$2:$F$25,4,0))</f>
        <v/>
      </c>
      <c r="P652" s="75" t="str">
        <f>IF(ISERROR(VLOOKUP(L652,POA!$A$2:$C$25,2,0)),"",VLOOKUP(L652,POA!$A$2:$C$25,2,0))</f>
        <v/>
      </c>
      <c r="Q652" s="82"/>
      <c r="R652" s="81" t="str">
        <f>IF(Q652=0,"",IF(Q650&gt;=$R$9,"HABIL","NO HABIL"))</f>
        <v/>
      </c>
      <c r="S652" s="177"/>
      <c r="T652" s="81" t="str">
        <f t="shared" si="494"/>
        <v/>
      </c>
      <c r="U652" s="73" t="str">
        <f>IF(ISERROR(VLOOKUP(N652,POA!$A$2:$F$25,5,0)),"",VLOOKUP(N652,POA!$A$2:$F$25,5,0))</f>
        <v/>
      </c>
      <c r="V652" s="73"/>
      <c r="W652" s="81" t="str">
        <f t="shared" si="495"/>
        <v/>
      </c>
      <c r="X652" s="81"/>
      <c r="Y652" s="179">
        <f t="shared" ref="Y652:Y659" si="498">IF(ISERROR(F652/$Z$9),"",F652/$Z$9)</f>
        <v>0</v>
      </c>
      <c r="Z652" s="146" t="str">
        <f t="shared" ref="Z652:Z660" si="499">+IF(Y652&lt;$Z$10,"MIPYME","NO CUMPLE")</f>
        <v>MIPYME</v>
      </c>
      <c r="AA652" s="190"/>
      <c r="AB652" s="81" t="str">
        <f t="shared" si="496"/>
        <v/>
      </c>
      <c r="AC652" s="190"/>
      <c r="AD652" s="81" t="str">
        <f t="shared" si="497"/>
        <v/>
      </c>
      <c r="AE652" s="186"/>
    </row>
    <row r="653" spans="2:31" ht="18" customHeight="1" x14ac:dyDescent="0.15">
      <c r="B653" s="71" t="str">
        <f t="shared" si="492"/>
        <v/>
      </c>
      <c r="C653" s="136"/>
      <c r="D653" s="136"/>
      <c r="E653" s="70"/>
      <c r="F653" s="70"/>
      <c r="G653" s="70"/>
      <c r="H653" s="70"/>
      <c r="I653" s="70">
        <f t="shared" si="493"/>
        <v>0</v>
      </c>
      <c r="J653" s="70"/>
      <c r="K653" s="70"/>
      <c r="L653" s="228"/>
      <c r="M653" s="228" t="str">
        <f>IF(ISERROR(VLOOKUP(L653,POA!$A$2:$C$25,3,0)),"",VLOOKUP(L653,POA!$A$2:$C$25,3,0))</f>
        <v/>
      </c>
      <c r="N653" s="73"/>
      <c r="O653" s="73" t="str">
        <f>IF(ISERROR(VLOOKUP(N653,POA!$A$2:$F$25,4,0)),"",VLOOKUP(N653,POA!$A$2:$F$25,4,0))</f>
        <v/>
      </c>
      <c r="P653" s="75" t="str">
        <f>IF(ISERROR(VLOOKUP(L653,POA!$A$2:$C$25,2,0)),"",VLOOKUP(L653,POA!$A$2:$C$25,2,0))</f>
        <v/>
      </c>
      <c r="Q653" s="82"/>
      <c r="R653" s="81" t="str">
        <f>IF(Q653=0,"",IF(Q650&gt;=$R$9,"HABIL","NO HABIL"))</f>
        <v/>
      </c>
      <c r="S653" s="177"/>
      <c r="T653" s="81" t="str">
        <f t="shared" si="494"/>
        <v/>
      </c>
      <c r="U653" s="73" t="str">
        <f>IF(ISERROR(VLOOKUP(N653,POA!$A$2:$F$25,5,0)),"",VLOOKUP(N653,POA!$A$2:$F$25,5,0))</f>
        <v/>
      </c>
      <c r="V653" s="73"/>
      <c r="W653" s="81" t="str">
        <f t="shared" si="495"/>
        <v/>
      </c>
      <c r="X653" s="81"/>
      <c r="Y653" s="179">
        <f t="shared" si="498"/>
        <v>0</v>
      </c>
      <c r="Z653" s="146" t="str">
        <f t="shared" si="499"/>
        <v>MIPYME</v>
      </c>
      <c r="AA653" s="190"/>
      <c r="AB653" s="81" t="str">
        <f t="shared" si="496"/>
        <v/>
      </c>
      <c r="AC653" s="190"/>
      <c r="AD653" s="81" t="str">
        <f t="shared" si="497"/>
        <v/>
      </c>
      <c r="AE653" s="186"/>
    </row>
    <row r="654" spans="2:31" ht="18" customHeight="1" x14ac:dyDescent="0.15">
      <c r="B654" s="71" t="str">
        <f t="shared" si="492"/>
        <v/>
      </c>
      <c r="C654" s="136"/>
      <c r="D654" s="136"/>
      <c r="E654" s="70" t="str">
        <f>IF(ISERROR(VLOOKUP(C654,#REF!,2,0)),"",VLOOKUP(C654,#REF!,2,0))</f>
        <v/>
      </c>
      <c r="F654" s="70"/>
      <c r="G654" s="70" t="str">
        <f>IF(ISERROR(VLOOKUP(C654,#REF!,4,0)),"",VLOOKUP(C654,#REF!,4,0))</f>
        <v/>
      </c>
      <c r="H654" s="70"/>
      <c r="I654" s="70">
        <f t="shared" si="493"/>
        <v>0</v>
      </c>
      <c r="J654" s="70"/>
      <c r="K654" s="70"/>
      <c r="L654" s="228"/>
      <c r="M654" s="228" t="str">
        <f>IF(ISERROR(VLOOKUP(L654,POA!$A$2:$C$25,3,0)),"",VLOOKUP(L654,POA!$A$2:$C$25,3,0))</f>
        <v/>
      </c>
      <c r="N654" s="73"/>
      <c r="O654" s="73" t="str">
        <f>IF(ISERROR(VLOOKUP(N654,POA!$A$2:$F$25,4,0)),"",VLOOKUP(N654,POA!$A$2:$F$25,4,0))</f>
        <v/>
      </c>
      <c r="P654" s="75" t="str">
        <f>IF(ISERROR(VLOOKUP(L654,POA!$A$2:$C$25,2,0)),"",VLOOKUP(L654,POA!$A$2:$C$25,2,0))</f>
        <v/>
      </c>
      <c r="Q654" s="82"/>
      <c r="R654" s="81" t="str">
        <f>IF(L654=0,"",IF(Q650&gt;=$R$9,"HABIL","NO HABIL"))</f>
        <v/>
      </c>
      <c r="S654" s="177"/>
      <c r="T654" s="81" t="str">
        <f t="shared" si="494"/>
        <v/>
      </c>
      <c r="U654" s="73" t="str">
        <f>IF(ISERROR(VLOOKUP(N654,POA!$A$2:$F$25,5,0)),"",VLOOKUP(N654,POA!$A$2:$F$25,5,0))</f>
        <v/>
      </c>
      <c r="V654" s="73"/>
      <c r="W654" s="81" t="str">
        <f t="shared" si="495"/>
        <v/>
      </c>
      <c r="X654" s="81"/>
      <c r="Y654" s="179">
        <f t="shared" si="498"/>
        <v>0</v>
      </c>
      <c r="Z654" s="146" t="str">
        <f t="shared" si="499"/>
        <v>MIPYME</v>
      </c>
      <c r="AA654" s="190"/>
      <c r="AB654" s="81" t="str">
        <f t="shared" si="496"/>
        <v/>
      </c>
      <c r="AC654" s="190"/>
      <c r="AD654" s="81" t="str">
        <f t="shared" si="497"/>
        <v/>
      </c>
      <c r="AE654" s="186"/>
    </row>
    <row r="655" spans="2:31" ht="18" customHeight="1" x14ac:dyDescent="0.15">
      <c r="B655" s="71" t="str">
        <f t="shared" si="492"/>
        <v/>
      </c>
      <c r="C655" s="136"/>
      <c r="D655" s="136"/>
      <c r="E655" s="70" t="str">
        <f>IF(ISERROR(VLOOKUP(C655,#REF!,2,0)),"",VLOOKUP(C655,#REF!,2,0))</f>
        <v/>
      </c>
      <c r="F655" s="70"/>
      <c r="G655" s="70" t="str">
        <f>IF(ISERROR(VLOOKUP(C655,#REF!,4,0)),"",VLOOKUP(C655,#REF!,4,0))</f>
        <v/>
      </c>
      <c r="H655" s="70"/>
      <c r="I655" s="70">
        <f t="shared" si="493"/>
        <v>0</v>
      </c>
      <c r="J655" s="70"/>
      <c r="K655" s="70"/>
      <c r="L655" s="228"/>
      <c r="M655" s="228" t="str">
        <f>IF(ISERROR(VLOOKUP(L655,POA!$A$2:$C$25,3,0)),"",VLOOKUP(L655,POA!$A$2:$C$25,3,0))</f>
        <v/>
      </c>
      <c r="N655" s="73"/>
      <c r="O655" s="73" t="str">
        <f>IF(ISERROR(VLOOKUP(N655,POA!$A$2:$F$25,4,0)),"",VLOOKUP(N655,POA!$A$2:$F$25,4,0))</f>
        <v/>
      </c>
      <c r="P655" s="75" t="str">
        <f>IF(ISERROR(VLOOKUP(L655,POA!$A$2:$C$25,2,0)),"",VLOOKUP(L655,POA!$A$2:$C$25,2,0))</f>
        <v/>
      </c>
      <c r="Q655" s="82"/>
      <c r="R655" s="81" t="str">
        <f>IF(L655=0,"",IF(Q650&gt;=$R$9,"HABIL","NO HABIL"))</f>
        <v/>
      </c>
      <c r="S655" s="177"/>
      <c r="T655" s="81" t="str">
        <f t="shared" si="494"/>
        <v/>
      </c>
      <c r="U655" s="73" t="str">
        <f>IF(ISERROR(VLOOKUP(N655,POA!$A$2:$F$25,5,0)),"",VLOOKUP(N655,POA!$A$2:$F$25,5,0))</f>
        <v/>
      </c>
      <c r="V655" s="73"/>
      <c r="W655" s="81" t="str">
        <f t="shared" si="495"/>
        <v/>
      </c>
      <c r="X655" s="81"/>
      <c r="Y655" s="179">
        <f t="shared" si="498"/>
        <v>0</v>
      </c>
      <c r="Z655" s="146" t="str">
        <f t="shared" si="499"/>
        <v>MIPYME</v>
      </c>
      <c r="AA655" s="190"/>
      <c r="AB655" s="81" t="str">
        <f t="shared" si="496"/>
        <v/>
      </c>
      <c r="AC655" s="190"/>
      <c r="AD655" s="81" t="str">
        <f t="shared" si="497"/>
        <v/>
      </c>
      <c r="AE655" s="183"/>
    </row>
    <row r="656" spans="2:31" ht="18" customHeight="1" x14ac:dyDescent="0.15">
      <c r="B656" s="71" t="str">
        <f t="shared" si="492"/>
        <v/>
      </c>
      <c r="C656" s="136"/>
      <c r="D656" s="136"/>
      <c r="E656" s="70" t="str">
        <f>IF(ISERROR(VLOOKUP(C656,#REF!,2,0)),"",VLOOKUP(C656,#REF!,2,0))</f>
        <v/>
      </c>
      <c r="F656" s="70"/>
      <c r="G656" s="70" t="str">
        <f>IF(ISERROR(VLOOKUP(C656,#REF!,4,0)),"",VLOOKUP(C656,#REF!,4,0))</f>
        <v/>
      </c>
      <c r="H656" s="70"/>
      <c r="I656" s="70">
        <f t="shared" si="493"/>
        <v>0</v>
      </c>
      <c r="J656" s="70"/>
      <c r="K656" s="70"/>
      <c r="L656" s="228"/>
      <c r="M656" s="228" t="str">
        <f>IF(ISERROR(VLOOKUP(L656,POA!$A$2:$C$25,3,0)),"",VLOOKUP(L656,POA!$A$2:$C$25,3,0))</f>
        <v/>
      </c>
      <c r="N656" s="73"/>
      <c r="O656" s="73" t="str">
        <f>IF(ISERROR(VLOOKUP(N656,POA!$A$2:$F$25,4,0)),"",VLOOKUP(N656,POA!$A$2:$F$25,4,0))</f>
        <v/>
      </c>
      <c r="P656" s="75" t="str">
        <f>IF(ISERROR(VLOOKUP(L656,POA!$A$2:$C$25,2,0)),"",VLOOKUP(L656,POA!$A$2:$C$25,2,0))</f>
        <v/>
      </c>
      <c r="Q656" s="82"/>
      <c r="R656" s="81" t="str">
        <f>IF(L656=0,"",IF(Q650&gt;=$R$9,"HABIL","NO HABIL"))</f>
        <v/>
      </c>
      <c r="S656" s="177"/>
      <c r="T656" s="81" t="str">
        <f t="shared" si="494"/>
        <v/>
      </c>
      <c r="U656" s="73" t="str">
        <f>IF(ISERROR(VLOOKUP(N656,POA!$A$2:$F$25,5,0)),"",VLOOKUP(N656,POA!$A$2:$F$25,5,0))</f>
        <v/>
      </c>
      <c r="V656" s="73"/>
      <c r="W656" s="81" t="str">
        <f t="shared" si="495"/>
        <v/>
      </c>
      <c r="X656" s="81"/>
      <c r="Y656" s="179">
        <f t="shared" si="498"/>
        <v>0</v>
      </c>
      <c r="Z656" s="146" t="str">
        <f t="shared" si="499"/>
        <v>MIPYME</v>
      </c>
      <c r="AA656" s="190"/>
      <c r="AB656" s="81" t="str">
        <f t="shared" si="496"/>
        <v/>
      </c>
      <c r="AC656" s="190"/>
      <c r="AD656" s="81" t="str">
        <f t="shared" si="497"/>
        <v/>
      </c>
      <c r="AE656" s="186"/>
    </row>
    <row r="657" spans="2:31" ht="18" customHeight="1" x14ac:dyDescent="0.15">
      <c r="B657" s="71" t="str">
        <f>IF(C657="","",B656+0.1)</f>
        <v/>
      </c>
      <c r="C657" s="136"/>
      <c r="D657" s="136"/>
      <c r="E657" s="70" t="str">
        <f>IF(ISERROR(VLOOKUP(C657,#REF!,2,0)),"",VLOOKUP(C657,#REF!,2,0))</f>
        <v/>
      </c>
      <c r="F657" s="70"/>
      <c r="G657" s="70" t="str">
        <f>IF(ISERROR(VLOOKUP(C657,#REF!,4,0)),"",VLOOKUP(C657,#REF!,4,0))</f>
        <v/>
      </c>
      <c r="H657" s="70"/>
      <c r="I657" s="70">
        <f>IF(ISERROR(F657-H657),"",F657-H657)</f>
        <v>0</v>
      </c>
      <c r="J657" s="70"/>
      <c r="K657" s="70"/>
      <c r="L657" s="228"/>
      <c r="M657" s="228" t="str">
        <f>IF(ISERROR(VLOOKUP(L657,POA!$A$2:$C$25,3,0)),"",VLOOKUP(L657,POA!$A$2:$C$25,3,0))</f>
        <v/>
      </c>
      <c r="N657" s="73"/>
      <c r="O657" s="73" t="str">
        <f>IF(ISERROR(VLOOKUP(N657,POA!$A$2:$F$25,4,0)),"",VLOOKUP(N657,POA!$A$2:$F$25,4,0))</f>
        <v/>
      </c>
      <c r="P657" s="75" t="str">
        <f>IF(ISERROR(VLOOKUP(L657,POA!$A$2:$C$25,2,0)),"",VLOOKUP(L657,POA!$A$2:$C$25,2,0))</f>
        <v/>
      </c>
      <c r="Q657" s="82"/>
      <c r="R657" s="81" t="str">
        <f>IF(L657=0,"",IF(Q650&gt;=$R$9,"HABIL","NO HABIL"))</f>
        <v/>
      </c>
      <c r="S657" s="177"/>
      <c r="T657" s="81" t="str">
        <f t="shared" si="494"/>
        <v/>
      </c>
      <c r="U657" s="73" t="str">
        <f>IF(ISERROR(VLOOKUP(N657,POA!$A$2:$F$25,5,0)),"",VLOOKUP(N657,POA!$A$2:$F$25,5,0))</f>
        <v/>
      </c>
      <c r="V657" s="73"/>
      <c r="W657" s="81" t="str">
        <f t="shared" si="495"/>
        <v/>
      </c>
      <c r="X657" s="81"/>
      <c r="Y657" s="179">
        <f t="shared" si="498"/>
        <v>0</v>
      </c>
      <c r="Z657" s="146" t="str">
        <f t="shared" si="499"/>
        <v>MIPYME</v>
      </c>
      <c r="AA657" s="190"/>
      <c r="AB657" s="81" t="str">
        <f t="shared" si="496"/>
        <v/>
      </c>
      <c r="AC657" s="190"/>
      <c r="AD657" s="81" t="str">
        <f t="shared" si="497"/>
        <v/>
      </c>
      <c r="AE657" s="186"/>
    </row>
    <row r="658" spans="2:31" ht="18" customHeight="1" x14ac:dyDescent="0.15">
      <c r="B658" s="71" t="str">
        <f>IF(C658="","",B657+0.1)</f>
        <v/>
      </c>
      <c r="C658" s="136"/>
      <c r="D658" s="136"/>
      <c r="E658" s="70" t="str">
        <f>IF(ISERROR(VLOOKUP(C658,#REF!,2,0)),"",VLOOKUP(C658,#REF!,2,0))</f>
        <v/>
      </c>
      <c r="F658" s="70"/>
      <c r="G658" s="70" t="str">
        <f>IF(ISERROR(VLOOKUP(C658,#REF!,4,0)),"",VLOOKUP(C658,#REF!,4,0))</f>
        <v/>
      </c>
      <c r="H658" s="70"/>
      <c r="I658" s="70">
        <f>IF(ISERROR(F658-H658),"",F658-H658)</f>
        <v>0</v>
      </c>
      <c r="J658" s="70"/>
      <c r="K658" s="70"/>
      <c r="L658" s="228"/>
      <c r="M658" s="228" t="str">
        <f>IF(ISERROR(VLOOKUP(L658,POA!$A$2:$C$25,3,0)),"",VLOOKUP(L658,POA!$A$2:$C$25,3,0))</f>
        <v/>
      </c>
      <c r="N658" s="73"/>
      <c r="O658" s="73" t="str">
        <f>IF(ISERROR(VLOOKUP(N658,POA!$A$2:$F$25,4,0)),"",VLOOKUP(N658,POA!$A$2:$F$25,4,0))</f>
        <v/>
      </c>
      <c r="P658" s="75" t="str">
        <f>IF(ISERROR(VLOOKUP(L658,POA!$A$2:$C$25,2,0)),"",VLOOKUP(L658,POA!$A$2:$C$25,2,0))</f>
        <v/>
      </c>
      <c r="Q658" s="82"/>
      <c r="R658" s="81" t="str">
        <f>IF(L658=0,"",IF(Q650&gt;=$R$9,"HABIL","NO HABIL"))</f>
        <v/>
      </c>
      <c r="S658" s="177"/>
      <c r="T658" s="81" t="str">
        <f t="shared" si="494"/>
        <v/>
      </c>
      <c r="U658" s="73" t="str">
        <f>IF(ISERROR(VLOOKUP(N658,POA!$A$2:$F$25,5,0)),"",VLOOKUP(N658,POA!$A$2:$F$25,5,0))</f>
        <v/>
      </c>
      <c r="V658" s="73"/>
      <c r="W658" s="81" t="str">
        <f t="shared" si="495"/>
        <v/>
      </c>
      <c r="X658" s="81"/>
      <c r="Y658" s="179">
        <f t="shared" si="498"/>
        <v>0</v>
      </c>
      <c r="Z658" s="146" t="str">
        <f t="shared" si="499"/>
        <v>MIPYME</v>
      </c>
      <c r="AA658" s="190"/>
      <c r="AB658" s="81" t="str">
        <f t="shared" si="496"/>
        <v/>
      </c>
      <c r="AC658" s="190"/>
      <c r="AD658" s="81" t="str">
        <f t="shared" si="497"/>
        <v/>
      </c>
      <c r="AE658" s="183"/>
    </row>
    <row r="659" spans="2:31" ht="18" customHeight="1" x14ac:dyDescent="0.15">
      <c r="B659" s="71" t="str">
        <f>IF(C659="","",B658+0.1)</f>
        <v/>
      </c>
      <c r="C659" s="136"/>
      <c r="D659" s="136"/>
      <c r="E659" s="70" t="str">
        <f>IF(ISERROR(VLOOKUP(C659,#REF!,2,0)),"",VLOOKUP(C659,#REF!,2,0))</f>
        <v/>
      </c>
      <c r="F659" s="70"/>
      <c r="G659" s="70" t="str">
        <f>IF(ISERROR(VLOOKUP(C659,#REF!,4,0)),"",VLOOKUP(C659,#REF!,4,0))</f>
        <v/>
      </c>
      <c r="H659" s="70"/>
      <c r="I659" s="70">
        <f>IF(ISERROR(F659-H659),"",F659-H659)</f>
        <v>0</v>
      </c>
      <c r="J659" s="70"/>
      <c r="K659" s="70"/>
      <c r="L659" s="228"/>
      <c r="M659" s="228" t="str">
        <f>IF(ISERROR(VLOOKUP(L659,POA!$A$2:$C$25,3,0)),"",VLOOKUP(L659,POA!$A$2:$C$25,3,0))</f>
        <v/>
      </c>
      <c r="N659" s="73"/>
      <c r="O659" s="73" t="str">
        <f>IF(ISERROR(VLOOKUP(N659,POA!$A$2:$F$25,4,0)),"",VLOOKUP(N659,POA!$A$2:$F$25,4,0))</f>
        <v/>
      </c>
      <c r="P659" s="75" t="str">
        <f>IF(ISERROR(VLOOKUP(L659,POA!$A$2:$C$25,2,0)),"",VLOOKUP(L659,POA!$A$2:$C$25,2,0))</f>
        <v/>
      </c>
      <c r="Q659" s="82"/>
      <c r="R659" s="81" t="str">
        <f>IF(L659=0,"",IF(Q650&gt;=$R$9,"HABIL","NO HABIL"))</f>
        <v/>
      </c>
      <c r="S659" s="177"/>
      <c r="T659" s="81" t="str">
        <f t="shared" si="494"/>
        <v/>
      </c>
      <c r="U659" s="73" t="str">
        <f>IF(ISERROR(VLOOKUP(N659,POA!$A$2:$F$25,5,0)),"",VLOOKUP(N659,POA!$A$2:$F$25,5,0))</f>
        <v/>
      </c>
      <c r="V659" s="73"/>
      <c r="W659" s="81" t="str">
        <f t="shared" si="495"/>
        <v/>
      </c>
      <c r="X659" s="81"/>
      <c r="Y659" s="179">
        <f t="shared" si="498"/>
        <v>0</v>
      </c>
      <c r="Z659" s="146" t="str">
        <f t="shared" si="499"/>
        <v>MIPYME</v>
      </c>
      <c r="AA659" s="190"/>
      <c r="AB659" s="81" t="str">
        <f t="shared" si="496"/>
        <v/>
      </c>
      <c r="AC659" s="190"/>
      <c r="AD659" s="81" t="str">
        <f t="shared" si="497"/>
        <v/>
      </c>
      <c r="AE659" s="183"/>
    </row>
    <row r="660" spans="2:31" ht="18" customHeight="1" thickBot="1" x14ac:dyDescent="0.2">
      <c r="B660" s="111" t="str">
        <f>IF(C660="","",B659+0.1)</f>
        <v/>
      </c>
      <c r="C660" s="137"/>
      <c r="D660" s="137"/>
      <c r="E660" s="74" t="str">
        <f>IF(ISERROR(VLOOKUP(C660,#REF!,2,0)),"",VLOOKUP(C660,#REF!,2,0))</f>
        <v/>
      </c>
      <c r="F660" s="74"/>
      <c r="G660" s="74" t="str">
        <f>IF(ISERROR(VLOOKUP(C660,#REF!,4,0)),"",VLOOKUP(C660,#REF!,4,0))</f>
        <v/>
      </c>
      <c r="H660" s="74"/>
      <c r="I660" s="74">
        <f>IF(ISERROR(F660-H660),"",F660-H660)</f>
        <v>0</v>
      </c>
      <c r="J660" s="74"/>
      <c r="K660" s="74"/>
      <c r="L660" s="229"/>
      <c r="M660" s="229" t="str">
        <f>IF(ISERROR(VLOOKUP(L660,POA!$A$2:$C$25,3,0)),"",VLOOKUP(L660,POA!$A$2:$C$25,3,0))</f>
        <v/>
      </c>
      <c r="N660" s="88"/>
      <c r="O660" s="88" t="str">
        <f>IF(ISERROR(VLOOKUP(N660,POA!$A$2:$F$25,4,0)),"",VLOOKUP(N660,POA!$A$2:$F$25,4,0))</f>
        <v/>
      </c>
      <c r="P660" s="80" t="str">
        <f>IF(ISERROR(VLOOKUP(L660,POA!$A$2:$C$25,2,0)),"",VLOOKUP(L660,POA!$A$2:$C$25,2,0))</f>
        <v/>
      </c>
      <c r="Q660" s="90"/>
      <c r="R660" s="89" t="str">
        <f>IF(L660=0,"",IF(Q650&gt;=$R$9,"HABIL","NO HABIL"))</f>
        <v/>
      </c>
      <c r="S660" s="178"/>
      <c r="T660" s="89" t="str">
        <f t="shared" si="494"/>
        <v/>
      </c>
      <c r="U660" s="88" t="str">
        <f>IF(ISERROR(VLOOKUP(N660,POA!$A$2:$F$25,5,0)),"",VLOOKUP(N660,POA!$A$2:$F$25,5,0))</f>
        <v/>
      </c>
      <c r="V660" s="88"/>
      <c r="W660" s="89" t="str">
        <f t="shared" si="495"/>
        <v/>
      </c>
      <c r="X660" s="89"/>
      <c r="Y660" s="181">
        <f>IF(ISERROR(F660/$Z$9),"",F660/$Z$9)</f>
        <v>0</v>
      </c>
      <c r="Z660" s="147" t="str">
        <f t="shared" si="499"/>
        <v>MIPYME</v>
      </c>
      <c r="AA660" s="191"/>
      <c r="AB660" s="89" t="str">
        <f t="shared" si="496"/>
        <v/>
      </c>
      <c r="AC660" s="191"/>
      <c r="AD660" s="89" t="str">
        <f t="shared" si="497"/>
        <v/>
      </c>
      <c r="AE660" s="184"/>
    </row>
    <row r="661" spans="2:31" ht="18" customHeight="1" x14ac:dyDescent="0.15">
      <c r="B661" s="83">
        <v>60</v>
      </c>
      <c r="C661" s="84"/>
      <c r="D661" s="135" t="str">
        <f>IF(SUM(D662:D671)=0,"",SUM(D662:D671))</f>
        <v/>
      </c>
      <c r="E661" s="85">
        <f>SUM(E662:E671)</f>
        <v>0</v>
      </c>
      <c r="F661" s="85">
        <f>SUM(F662:F671)</f>
        <v>0</v>
      </c>
      <c r="G661" s="85">
        <f>SUM(G662:G671)</f>
        <v>0</v>
      </c>
      <c r="H661" s="85">
        <f>SUM(H662:H671)</f>
        <v>0</v>
      </c>
      <c r="I661" s="85">
        <f>+F661-H661</f>
        <v>0</v>
      </c>
      <c r="J661" s="85">
        <f>SUM(J662:J671)</f>
        <v>0</v>
      </c>
      <c r="K661" s="85">
        <f>SUM(K662:K671)</f>
        <v>0</v>
      </c>
      <c r="L661" s="78">
        <v>1</v>
      </c>
      <c r="M661" s="78">
        <f>IF(ISERROR(VLOOKUP(L661,POA!$A$2:$C$25,3,0)),"",VLOOKUP(L661,POA!$A$2:$C$25,3,0))</f>
        <v>3</v>
      </c>
      <c r="N661" s="138" t="s">
        <v>229</v>
      </c>
      <c r="O661" s="78">
        <f>+SUM(O662:O671)</f>
        <v>0</v>
      </c>
      <c r="P661" s="79">
        <f>IF(ISERROR(VLOOKUP(L661,POA!$A$2:$C$25,2,0)),"",VLOOKUP(L661,POA!$A$2:$C$25,2,0))</f>
        <v>4167150295</v>
      </c>
      <c r="Q661" s="85" t="e">
        <f>SUM(E661/G661)</f>
        <v>#DIV/0!</v>
      </c>
      <c r="R661" s="86" t="e">
        <f>IF(Q661=0,"",IF(Q661&gt;=$R$9,"HABIL","NO HABIL"))</f>
        <v>#DIV/0!</v>
      </c>
      <c r="S661" s="176" t="e">
        <f>SUM(H661/F661)</f>
        <v>#DIV/0!</v>
      </c>
      <c r="T661" s="86" t="e">
        <f>IF(S661=0,"",IF(S661&lt;=$T$9,"HABIL","NO HABIL"))</f>
        <v>#DIV/0!</v>
      </c>
      <c r="U661" s="78">
        <f>+SUM(U662:U671)</f>
        <v>0</v>
      </c>
      <c r="V661" s="87" t="e">
        <f>SUM(J661/K661)</f>
        <v>#DIV/0!</v>
      </c>
      <c r="W661" s="86" t="e">
        <f>IF(V661=0,"",IF(V661&gt;=$W$9,"HABIL","NO HABIL"))</f>
        <v>#DIV/0!</v>
      </c>
      <c r="X661" s="86" t="e">
        <f>IF(R661=0,"",IF(R661="NO HABIL","NO HABIL",IF(T661="NO HABIL","NO HABIL",IF(W661="NO HABIL","NO HABIL",IF(W661="NO HABIL","NO HABIL","HABIL")))))</f>
        <v>#DIV/0!</v>
      </c>
      <c r="Y661" s="180"/>
      <c r="Z661" s="145"/>
      <c r="AA661" s="176" t="e">
        <f>SUM(J661/I661)</f>
        <v>#DIV/0!</v>
      </c>
      <c r="AB661" s="86" t="e">
        <f>IF(AA661=0,"",IF(AA661&gt;=$AB$9,"HABIL","NO HABIL"))</f>
        <v>#DIV/0!</v>
      </c>
      <c r="AC661" s="176" t="e">
        <f>SUM(J661/F661)</f>
        <v>#DIV/0!</v>
      </c>
      <c r="AD661" s="86" t="e">
        <f>IF(AC661=0,"",IF(AC661&gt;=$AD$9,"HABIL","NO HABIL"))</f>
        <v>#DIV/0!</v>
      </c>
      <c r="AE661" s="182" t="e">
        <f>IF(AB661=0,"",IF(AB661="NO HABIL","NO HABIL",IF(AD661="NO HABIL","NO HABIL",IF(AD661="NO HABIL","NO HABIL","HABIL"))))</f>
        <v>#DIV/0!</v>
      </c>
    </row>
    <row r="662" spans="2:31" ht="18" customHeight="1" x14ac:dyDescent="0.15">
      <c r="B662" s="71" t="str">
        <f t="shared" ref="B662:B667" si="500">IF(C662="","",B661+0.1)</f>
        <v/>
      </c>
      <c r="C662" s="72"/>
      <c r="D662" s="136"/>
      <c r="E662" s="70"/>
      <c r="F662" s="70"/>
      <c r="G662" s="70"/>
      <c r="H662" s="70"/>
      <c r="I662" s="70">
        <f t="shared" ref="I662:I667" si="501">IF(ISERROR(F662-H662),"",F662-H662)</f>
        <v>0</v>
      </c>
      <c r="J662" s="70"/>
      <c r="K662" s="70"/>
      <c r="L662" s="230"/>
      <c r="M662" s="230" t="str">
        <f>IF(ISERROR(VLOOKUP(L662,POA!$A$2:$C$25,3,0)),"",VLOOKUP(L662,POA!$A$2:$C$25,3,0))</f>
        <v/>
      </c>
      <c r="N662" s="73" t="s">
        <v>229</v>
      </c>
      <c r="O662" s="73" t="str">
        <f>IF(ISERROR(VLOOKUP(N662,POA!$A$2:$F$25,4,0)),"",VLOOKUP(N662,POA!$A$2:$F$25,4,0))</f>
        <v/>
      </c>
      <c r="P662" s="75" t="str">
        <f>IF(ISERROR(VLOOKUP(L662,POA!$A$2:$C$25,2,0)),"",VLOOKUP(L662,POA!$A$2:$C$25,2,0))</f>
        <v/>
      </c>
      <c r="Q662" s="82"/>
      <c r="R662" s="81" t="str">
        <f>IF(Q662=0,"",IF(Q661&gt;=$R$9,"HABIL","NO HABIL"))</f>
        <v/>
      </c>
      <c r="S662" s="177"/>
      <c r="T662" s="81" t="str">
        <f t="shared" ref="T662:T671" si="502">IF(S662=0,"",IF(S662&lt;=$T$9,"HABIL","NO HABIL"))</f>
        <v/>
      </c>
      <c r="U662" s="73" t="str">
        <f>IF(ISERROR(VLOOKUP(N662,POA!$A$2:$F$25,5,0)),"",VLOOKUP(N662,POA!$A$2:$F$25,5,0))</f>
        <v/>
      </c>
      <c r="V662" s="73"/>
      <c r="W662" s="81" t="str">
        <f t="shared" ref="W662:W671" si="503">IF(V662=0,"",IF(V662&gt;=$W$9,"HABIL","NO HABIL"))</f>
        <v/>
      </c>
      <c r="X662" s="81"/>
      <c r="Y662" s="179">
        <f>IF(ISERROR(F662/$Z$9),"",F662/$Z$9)</f>
        <v>0</v>
      </c>
      <c r="Z662" s="146" t="str">
        <f>+IF(Y662&lt;$Z$10,"MIPYME","NO CUMPLE")</f>
        <v>MIPYME</v>
      </c>
      <c r="AA662" s="190"/>
      <c r="AB662" s="81" t="str">
        <f t="shared" ref="AB662:AB671" si="504">IF(AA662=0,"",IF(AA662&gt;=$AB$9,"HABIL","NO HABIL"))</f>
        <v/>
      </c>
      <c r="AC662" s="190"/>
      <c r="AD662" s="81" t="str">
        <f t="shared" ref="AD662:AD671" si="505">IF(AC662=0,"",IF(AC662&gt;=$AD$9,"HABIL","NO HABIL"))</f>
        <v/>
      </c>
      <c r="AE662" s="185"/>
    </row>
    <row r="663" spans="2:31" ht="18" customHeight="1" x14ac:dyDescent="0.15">
      <c r="B663" s="71" t="str">
        <f t="shared" si="500"/>
        <v/>
      </c>
      <c r="C663" s="136"/>
      <c r="D663" s="136"/>
      <c r="E663" s="70"/>
      <c r="F663" s="70"/>
      <c r="G663" s="70"/>
      <c r="H663" s="70"/>
      <c r="I663" s="70">
        <f t="shared" si="501"/>
        <v>0</v>
      </c>
      <c r="J663" s="70"/>
      <c r="K663" s="70"/>
      <c r="L663" s="228"/>
      <c r="M663" s="228" t="str">
        <f>IF(ISERROR(VLOOKUP(L663,POA!$A$2:$C$25,3,0)),"",VLOOKUP(L663,POA!$A$2:$C$25,3,0))</f>
        <v/>
      </c>
      <c r="N663" s="73" t="s">
        <v>229</v>
      </c>
      <c r="O663" s="73" t="str">
        <f>IF(ISERROR(VLOOKUP(N663,POA!$A$2:$F$25,4,0)),"",VLOOKUP(N663,POA!$A$2:$F$25,4,0))</f>
        <v/>
      </c>
      <c r="P663" s="75" t="str">
        <f>IF(ISERROR(VLOOKUP(L663,POA!$A$2:$C$25,2,0)),"",VLOOKUP(L663,POA!$A$2:$C$25,2,0))</f>
        <v/>
      </c>
      <c r="Q663" s="82"/>
      <c r="R663" s="81" t="str">
        <f>IF(Q663=0,"",IF(Q661&gt;=$R$9,"HABIL","NO HABIL"))</f>
        <v/>
      </c>
      <c r="S663" s="177"/>
      <c r="T663" s="81" t="str">
        <f t="shared" si="502"/>
        <v/>
      </c>
      <c r="U663" s="73" t="str">
        <f>IF(ISERROR(VLOOKUP(N663,POA!$A$2:$F$25,5,0)),"",VLOOKUP(N663,POA!$A$2:$F$25,5,0))</f>
        <v/>
      </c>
      <c r="V663" s="73"/>
      <c r="W663" s="81" t="str">
        <f t="shared" si="503"/>
        <v/>
      </c>
      <c r="X663" s="81"/>
      <c r="Y663" s="179">
        <f t="shared" ref="Y663:Y670" si="506">IF(ISERROR(F663/$Z$9),"",F663/$Z$9)</f>
        <v>0</v>
      </c>
      <c r="Z663" s="146" t="str">
        <f t="shared" ref="Z663:Z671" si="507">+IF(Y663&lt;$Z$10,"MIPYME","NO CUMPLE")</f>
        <v>MIPYME</v>
      </c>
      <c r="AA663" s="190"/>
      <c r="AB663" s="81" t="str">
        <f t="shared" si="504"/>
        <v/>
      </c>
      <c r="AC663" s="190"/>
      <c r="AD663" s="81" t="str">
        <f t="shared" si="505"/>
        <v/>
      </c>
      <c r="AE663" s="186"/>
    </row>
    <row r="664" spans="2:31" ht="18" customHeight="1" x14ac:dyDescent="0.15">
      <c r="B664" s="71" t="str">
        <f t="shared" si="500"/>
        <v/>
      </c>
      <c r="C664" s="136"/>
      <c r="D664" s="136"/>
      <c r="E664" s="70"/>
      <c r="F664" s="70"/>
      <c r="G664" s="70"/>
      <c r="H664" s="70"/>
      <c r="I664" s="70">
        <f t="shared" si="501"/>
        <v>0</v>
      </c>
      <c r="J664" s="70"/>
      <c r="K664" s="70"/>
      <c r="L664" s="228"/>
      <c r="M664" s="228" t="str">
        <f>IF(ISERROR(VLOOKUP(L664,POA!$A$2:$C$25,3,0)),"",VLOOKUP(L664,POA!$A$2:$C$25,3,0))</f>
        <v/>
      </c>
      <c r="N664" s="73"/>
      <c r="O664" s="73" t="str">
        <f>IF(ISERROR(VLOOKUP(N664,POA!$A$2:$F$25,4,0)),"",VLOOKUP(N664,POA!$A$2:$F$25,4,0))</f>
        <v/>
      </c>
      <c r="P664" s="75" t="str">
        <f>IF(ISERROR(VLOOKUP(L664,POA!$A$2:$C$25,2,0)),"",VLOOKUP(L664,POA!$A$2:$C$25,2,0))</f>
        <v/>
      </c>
      <c r="Q664" s="82"/>
      <c r="R664" s="81" t="str">
        <f>IF(Q664=0,"",IF(Q661&gt;=$R$9,"HABIL","NO HABIL"))</f>
        <v/>
      </c>
      <c r="S664" s="177"/>
      <c r="T664" s="81" t="str">
        <f t="shared" si="502"/>
        <v/>
      </c>
      <c r="U664" s="73" t="str">
        <f>IF(ISERROR(VLOOKUP(N664,POA!$A$2:$F$25,5,0)),"",VLOOKUP(N664,POA!$A$2:$F$25,5,0))</f>
        <v/>
      </c>
      <c r="V664" s="73"/>
      <c r="W664" s="81" t="str">
        <f t="shared" si="503"/>
        <v/>
      </c>
      <c r="X664" s="81"/>
      <c r="Y664" s="179">
        <f t="shared" si="506"/>
        <v>0</v>
      </c>
      <c r="Z664" s="146" t="str">
        <f t="shared" si="507"/>
        <v>MIPYME</v>
      </c>
      <c r="AA664" s="190"/>
      <c r="AB664" s="81" t="str">
        <f t="shared" si="504"/>
        <v/>
      </c>
      <c r="AC664" s="190"/>
      <c r="AD664" s="81" t="str">
        <f t="shared" si="505"/>
        <v/>
      </c>
      <c r="AE664" s="186"/>
    </row>
    <row r="665" spans="2:31" ht="18" customHeight="1" x14ac:dyDescent="0.15">
      <c r="B665" s="71" t="str">
        <f t="shared" si="500"/>
        <v/>
      </c>
      <c r="C665" s="136"/>
      <c r="D665" s="136"/>
      <c r="E665" s="70" t="str">
        <f>IF(ISERROR(VLOOKUP(C665,#REF!,2,0)),"",VLOOKUP(C665,#REF!,2,0))</f>
        <v/>
      </c>
      <c r="F665" s="70"/>
      <c r="G665" s="70" t="str">
        <f>IF(ISERROR(VLOOKUP(C665,#REF!,4,0)),"",VLOOKUP(C665,#REF!,4,0))</f>
        <v/>
      </c>
      <c r="H665" s="70"/>
      <c r="I665" s="70">
        <f t="shared" si="501"/>
        <v>0</v>
      </c>
      <c r="J665" s="70"/>
      <c r="K665" s="70"/>
      <c r="L665" s="228"/>
      <c r="M665" s="228" t="str">
        <f>IF(ISERROR(VLOOKUP(L665,POA!$A$2:$C$25,3,0)),"",VLOOKUP(L665,POA!$A$2:$C$25,3,0))</f>
        <v/>
      </c>
      <c r="N665" s="73"/>
      <c r="O665" s="73" t="str">
        <f>IF(ISERROR(VLOOKUP(N665,POA!$A$2:$F$25,4,0)),"",VLOOKUP(N665,POA!$A$2:$F$25,4,0))</f>
        <v/>
      </c>
      <c r="P665" s="75" t="str">
        <f>IF(ISERROR(VLOOKUP(L665,POA!$A$2:$C$25,2,0)),"",VLOOKUP(L665,POA!$A$2:$C$25,2,0))</f>
        <v/>
      </c>
      <c r="Q665" s="82"/>
      <c r="R665" s="81" t="str">
        <f>IF(L665=0,"",IF(Q661&gt;=$R$9,"HABIL","NO HABIL"))</f>
        <v/>
      </c>
      <c r="S665" s="177"/>
      <c r="T665" s="81" t="str">
        <f t="shared" si="502"/>
        <v/>
      </c>
      <c r="U665" s="73" t="str">
        <f>IF(ISERROR(VLOOKUP(N665,POA!$A$2:$F$25,5,0)),"",VLOOKUP(N665,POA!$A$2:$F$25,5,0))</f>
        <v/>
      </c>
      <c r="V665" s="73"/>
      <c r="W665" s="81" t="str">
        <f t="shared" si="503"/>
        <v/>
      </c>
      <c r="X665" s="81"/>
      <c r="Y665" s="179">
        <f t="shared" si="506"/>
        <v>0</v>
      </c>
      <c r="Z665" s="146" t="str">
        <f t="shared" si="507"/>
        <v>MIPYME</v>
      </c>
      <c r="AA665" s="190"/>
      <c r="AB665" s="81" t="str">
        <f t="shared" si="504"/>
        <v/>
      </c>
      <c r="AC665" s="190"/>
      <c r="AD665" s="81" t="str">
        <f t="shared" si="505"/>
        <v/>
      </c>
      <c r="AE665" s="186"/>
    </row>
    <row r="666" spans="2:31" ht="18" customHeight="1" x14ac:dyDescent="0.15">
      <c r="B666" s="71" t="str">
        <f t="shared" si="500"/>
        <v/>
      </c>
      <c r="C666" s="136"/>
      <c r="D666" s="136"/>
      <c r="E666" s="70" t="str">
        <f>IF(ISERROR(VLOOKUP(C666,#REF!,2,0)),"",VLOOKUP(C666,#REF!,2,0))</f>
        <v/>
      </c>
      <c r="F666" s="70"/>
      <c r="G666" s="70" t="str">
        <f>IF(ISERROR(VLOOKUP(C666,#REF!,4,0)),"",VLOOKUP(C666,#REF!,4,0))</f>
        <v/>
      </c>
      <c r="H666" s="70"/>
      <c r="I666" s="70">
        <f t="shared" si="501"/>
        <v>0</v>
      </c>
      <c r="J666" s="70"/>
      <c r="K666" s="70"/>
      <c r="L666" s="228"/>
      <c r="M666" s="228" t="str">
        <f>IF(ISERROR(VLOOKUP(L666,POA!$A$2:$C$25,3,0)),"",VLOOKUP(L666,POA!$A$2:$C$25,3,0))</f>
        <v/>
      </c>
      <c r="N666" s="73"/>
      <c r="O666" s="73" t="str">
        <f>IF(ISERROR(VLOOKUP(N666,POA!$A$2:$F$25,4,0)),"",VLOOKUP(N666,POA!$A$2:$F$25,4,0))</f>
        <v/>
      </c>
      <c r="P666" s="75" t="str">
        <f>IF(ISERROR(VLOOKUP(L666,POA!$A$2:$C$25,2,0)),"",VLOOKUP(L666,POA!$A$2:$C$25,2,0))</f>
        <v/>
      </c>
      <c r="Q666" s="82"/>
      <c r="R666" s="81" t="str">
        <f>IF(L666=0,"",IF(Q661&gt;=$R$9,"HABIL","NO HABIL"))</f>
        <v/>
      </c>
      <c r="S666" s="177"/>
      <c r="T666" s="81" t="str">
        <f t="shared" si="502"/>
        <v/>
      </c>
      <c r="U666" s="73" t="str">
        <f>IF(ISERROR(VLOOKUP(N666,POA!$A$2:$F$25,5,0)),"",VLOOKUP(N666,POA!$A$2:$F$25,5,0))</f>
        <v/>
      </c>
      <c r="V666" s="73"/>
      <c r="W666" s="81" t="str">
        <f t="shared" si="503"/>
        <v/>
      </c>
      <c r="X666" s="81"/>
      <c r="Y666" s="179">
        <f t="shared" si="506"/>
        <v>0</v>
      </c>
      <c r="Z666" s="146" t="str">
        <f t="shared" si="507"/>
        <v>MIPYME</v>
      </c>
      <c r="AA666" s="190"/>
      <c r="AB666" s="81" t="str">
        <f t="shared" si="504"/>
        <v/>
      </c>
      <c r="AC666" s="190"/>
      <c r="AD666" s="81" t="str">
        <f t="shared" si="505"/>
        <v/>
      </c>
      <c r="AE666" s="183"/>
    </row>
    <row r="667" spans="2:31" ht="18" customHeight="1" x14ac:dyDescent="0.15">
      <c r="B667" s="71" t="str">
        <f t="shared" si="500"/>
        <v/>
      </c>
      <c r="C667" s="136"/>
      <c r="D667" s="136"/>
      <c r="E667" s="70" t="str">
        <f>IF(ISERROR(VLOOKUP(C667,#REF!,2,0)),"",VLOOKUP(C667,#REF!,2,0))</f>
        <v/>
      </c>
      <c r="F667" s="70"/>
      <c r="G667" s="70" t="str">
        <f>IF(ISERROR(VLOOKUP(C667,#REF!,4,0)),"",VLOOKUP(C667,#REF!,4,0))</f>
        <v/>
      </c>
      <c r="H667" s="70"/>
      <c r="I667" s="70">
        <f t="shared" si="501"/>
        <v>0</v>
      </c>
      <c r="J667" s="70"/>
      <c r="K667" s="70"/>
      <c r="L667" s="228"/>
      <c r="M667" s="228" t="str">
        <f>IF(ISERROR(VLOOKUP(L667,POA!$A$2:$C$25,3,0)),"",VLOOKUP(L667,POA!$A$2:$C$25,3,0))</f>
        <v/>
      </c>
      <c r="N667" s="73"/>
      <c r="O667" s="73" t="str">
        <f>IF(ISERROR(VLOOKUP(N667,POA!$A$2:$F$25,4,0)),"",VLOOKUP(N667,POA!$A$2:$F$25,4,0))</f>
        <v/>
      </c>
      <c r="P667" s="75" t="str">
        <f>IF(ISERROR(VLOOKUP(L667,POA!$A$2:$C$25,2,0)),"",VLOOKUP(L667,POA!$A$2:$C$25,2,0))</f>
        <v/>
      </c>
      <c r="Q667" s="82"/>
      <c r="R667" s="81" t="str">
        <f>IF(L667=0,"",IF(Q661&gt;=$R$9,"HABIL","NO HABIL"))</f>
        <v/>
      </c>
      <c r="S667" s="177"/>
      <c r="T667" s="81" t="str">
        <f t="shared" si="502"/>
        <v/>
      </c>
      <c r="U667" s="73" t="str">
        <f>IF(ISERROR(VLOOKUP(N667,POA!$A$2:$F$25,5,0)),"",VLOOKUP(N667,POA!$A$2:$F$25,5,0))</f>
        <v/>
      </c>
      <c r="V667" s="73"/>
      <c r="W667" s="81" t="str">
        <f t="shared" si="503"/>
        <v/>
      </c>
      <c r="X667" s="81"/>
      <c r="Y667" s="179">
        <f t="shared" si="506"/>
        <v>0</v>
      </c>
      <c r="Z667" s="146" t="str">
        <f t="shared" si="507"/>
        <v>MIPYME</v>
      </c>
      <c r="AA667" s="190"/>
      <c r="AB667" s="81" t="str">
        <f t="shared" si="504"/>
        <v/>
      </c>
      <c r="AC667" s="190"/>
      <c r="AD667" s="81" t="str">
        <f t="shared" si="505"/>
        <v/>
      </c>
      <c r="AE667" s="186"/>
    </row>
    <row r="668" spans="2:31" ht="18" customHeight="1" x14ac:dyDescent="0.15">
      <c r="B668" s="71" t="str">
        <f>IF(C668="","",B667+0.1)</f>
        <v/>
      </c>
      <c r="C668" s="136"/>
      <c r="D668" s="136"/>
      <c r="E668" s="70" t="str">
        <f>IF(ISERROR(VLOOKUP(C668,#REF!,2,0)),"",VLOOKUP(C668,#REF!,2,0))</f>
        <v/>
      </c>
      <c r="F668" s="70"/>
      <c r="G668" s="70" t="str">
        <f>IF(ISERROR(VLOOKUP(C668,#REF!,4,0)),"",VLOOKUP(C668,#REF!,4,0))</f>
        <v/>
      </c>
      <c r="H668" s="70"/>
      <c r="I668" s="70">
        <f>IF(ISERROR(F668-H668),"",F668-H668)</f>
        <v>0</v>
      </c>
      <c r="J668" s="70"/>
      <c r="K668" s="70"/>
      <c r="L668" s="228"/>
      <c r="M668" s="228" t="str">
        <f>IF(ISERROR(VLOOKUP(L668,POA!$A$2:$C$25,3,0)),"",VLOOKUP(L668,POA!$A$2:$C$25,3,0))</f>
        <v/>
      </c>
      <c r="N668" s="73"/>
      <c r="O668" s="73" t="str">
        <f>IF(ISERROR(VLOOKUP(N668,POA!$A$2:$F$25,4,0)),"",VLOOKUP(N668,POA!$A$2:$F$25,4,0))</f>
        <v/>
      </c>
      <c r="P668" s="75" t="str">
        <f>IF(ISERROR(VLOOKUP(L668,POA!$A$2:$C$25,2,0)),"",VLOOKUP(L668,POA!$A$2:$C$25,2,0))</f>
        <v/>
      </c>
      <c r="Q668" s="82"/>
      <c r="R668" s="81" t="str">
        <f>IF(L668=0,"",IF(Q661&gt;=$R$9,"HABIL","NO HABIL"))</f>
        <v/>
      </c>
      <c r="S668" s="177"/>
      <c r="T668" s="81" t="str">
        <f t="shared" si="502"/>
        <v/>
      </c>
      <c r="U668" s="73" t="str">
        <f>IF(ISERROR(VLOOKUP(N668,POA!$A$2:$F$25,5,0)),"",VLOOKUP(N668,POA!$A$2:$F$25,5,0))</f>
        <v/>
      </c>
      <c r="V668" s="73"/>
      <c r="W668" s="81" t="str">
        <f t="shared" si="503"/>
        <v/>
      </c>
      <c r="X668" s="81"/>
      <c r="Y668" s="179">
        <f t="shared" si="506"/>
        <v>0</v>
      </c>
      <c r="Z668" s="146" t="str">
        <f t="shared" si="507"/>
        <v>MIPYME</v>
      </c>
      <c r="AA668" s="190"/>
      <c r="AB668" s="81" t="str">
        <f t="shared" si="504"/>
        <v/>
      </c>
      <c r="AC668" s="190"/>
      <c r="AD668" s="81" t="str">
        <f t="shared" si="505"/>
        <v/>
      </c>
      <c r="AE668" s="186"/>
    </row>
    <row r="669" spans="2:31" ht="18" customHeight="1" x14ac:dyDescent="0.15">
      <c r="B669" s="71" t="str">
        <f>IF(C669="","",B668+0.1)</f>
        <v/>
      </c>
      <c r="C669" s="136"/>
      <c r="D669" s="136"/>
      <c r="E669" s="70" t="str">
        <f>IF(ISERROR(VLOOKUP(C669,#REF!,2,0)),"",VLOOKUP(C669,#REF!,2,0))</f>
        <v/>
      </c>
      <c r="F669" s="70"/>
      <c r="G669" s="70" t="str">
        <f>IF(ISERROR(VLOOKUP(C669,#REF!,4,0)),"",VLOOKUP(C669,#REF!,4,0))</f>
        <v/>
      </c>
      <c r="H669" s="70"/>
      <c r="I669" s="70">
        <f>IF(ISERROR(F669-H669),"",F669-H669)</f>
        <v>0</v>
      </c>
      <c r="J669" s="70"/>
      <c r="K669" s="70"/>
      <c r="L669" s="228"/>
      <c r="M669" s="228" t="str">
        <f>IF(ISERROR(VLOOKUP(L669,POA!$A$2:$C$25,3,0)),"",VLOOKUP(L669,POA!$A$2:$C$25,3,0))</f>
        <v/>
      </c>
      <c r="N669" s="73"/>
      <c r="O669" s="73" t="str">
        <f>IF(ISERROR(VLOOKUP(N669,POA!$A$2:$F$25,4,0)),"",VLOOKUP(N669,POA!$A$2:$F$25,4,0))</f>
        <v/>
      </c>
      <c r="P669" s="75" t="str">
        <f>IF(ISERROR(VLOOKUP(L669,POA!$A$2:$C$25,2,0)),"",VLOOKUP(L669,POA!$A$2:$C$25,2,0))</f>
        <v/>
      </c>
      <c r="Q669" s="82"/>
      <c r="R669" s="81" t="str">
        <f>IF(L669=0,"",IF(Q661&gt;=$R$9,"HABIL","NO HABIL"))</f>
        <v/>
      </c>
      <c r="S669" s="177"/>
      <c r="T669" s="81" t="str">
        <f t="shared" si="502"/>
        <v/>
      </c>
      <c r="U669" s="73" t="str">
        <f>IF(ISERROR(VLOOKUP(N669,POA!$A$2:$F$25,5,0)),"",VLOOKUP(N669,POA!$A$2:$F$25,5,0))</f>
        <v/>
      </c>
      <c r="V669" s="73"/>
      <c r="W669" s="81" t="str">
        <f t="shared" si="503"/>
        <v/>
      </c>
      <c r="X669" s="81"/>
      <c r="Y669" s="179">
        <f t="shared" si="506"/>
        <v>0</v>
      </c>
      <c r="Z669" s="146" t="str">
        <f t="shared" si="507"/>
        <v>MIPYME</v>
      </c>
      <c r="AA669" s="190"/>
      <c r="AB669" s="81" t="str">
        <f t="shared" si="504"/>
        <v/>
      </c>
      <c r="AC669" s="190"/>
      <c r="AD669" s="81" t="str">
        <f t="shared" si="505"/>
        <v/>
      </c>
      <c r="AE669" s="183"/>
    </row>
    <row r="670" spans="2:31" ht="18" customHeight="1" x14ac:dyDescent="0.15">
      <c r="B670" s="71" t="str">
        <f>IF(C670="","",B669+0.1)</f>
        <v/>
      </c>
      <c r="C670" s="136"/>
      <c r="D670" s="136"/>
      <c r="E670" s="70" t="str">
        <f>IF(ISERROR(VLOOKUP(C670,#REF!,2,0)),"",VLOOKUP(C670,#REF!,2,0))</f>
        <v/>
      </c>
      <c r="F670" s="70"/>
      <c r="G670" s="70" t="str">
        <f>IF(ISERROR(VLOOKUP(C670,#REF!,4,0)),"",VLOOKUP(C670,#REF!,4,0))</f>
        <v/>
      </c>
      <c r="H670" s="70"/>
      <c r="I670" s="70">
        <f>IF(ISERROR(F670-H670),"",F670-H670)</f>
        <v>0</v>
      </c>
      <c r="J670" s="70"/>
      <c r="K670" s="70"/>
      <c r="L670" s="228"/>
      <c r="M670" s="228" t="str">
        <f>IF(ISERROR(VLOOKUP(L670,POA!$A$2:$C$25,3,0)),"",VLOOKUP(L670,POA!$A$2:$C$25,3,0))</f>
        <v/>
      </c>
      <c r="N670" s="73"/>
      <c r="O670" s="73" t="str">
        <f>IF(ISERROR(VLOOKUP(N670,POA!$A$2:$F$25,4,0)),"",VLOOKUP(N670,POA!$A$2:$F$25,4,0))</f>
        <v/>
      </c>
      <c r="P670" s="75" t="str">
        <f>IF(ISERROR(VLOOKUP(L670,POA!$A$2:$C$25,2,0)),"",VLOOKUP(L670,POA!$A$2:$C$25,2,0))</f>
        <v/>
      </c>
      <c r="Q670" s="82"/>
      <c r="R670" s="81" t="str">
        <f>IF(L670=0,"",IF(Q661&gt;=$R$9,"HABIL","NO HABIL"))</f>
        <v/>
      </c>
      <c r="S670" s="177"/>
      <c r="T670" s="81" t="str">
        <f t="shared" si="502"/>
        <v/>
      </c>
      <c r="U670" s="73" t="str">
        <f>IF(ISERROR(VLOOKUP(N670,POA!$A$2:$F$25,5,0)),"",VLOOKUP(N670,POA!$A$2:$F$25,5,0))</f>
        <v/>
      </c>
      <c r="V670" s="73"/>
      <c r="W670" s="81" t="str">
        <f t="shared" si="503"/>
        <v/>
      </c>
      <c r="X670" s="81"/>
      <c r="Y670" s="179">
        <f t="shared" si="506"/>
        <v>0</v>
      </c>
      <c r="Z670" s="146" t="str">
        <f t="shared" si="507"/>
        <v>MIPYME</v>
      </c>
      <c r="AA670" s="190"/>
      <c r="AB670" s="81" t="str">
        <f t="shared" si="504"/>
        <v/>
      </c>
      <c r="AC670" s="190"/>
      <c r="AD670" s="81" t="str">
        <f t="shared" si="505"/>
        <v/>
      </c>
      <c r="AE670" s="183"/>
    </row>
    <row r="671" spans="2:31" ht="18" customHeight="1" thickBot="1" x14ac:dyDescent="0.2">
      <c r="B671" s="111" t="str">
        <f>IF(C671="","",B670+0.1)</f>
        <v/>
      </c>
      <c r="C671" s="137"/>
      <c r="D671" s="137"/>
      <c r="E671" s="74" t="str">
        <f>IF(ISERROR(VLOOKUP(C671,#REF!,2,0)),"",VLOOKUP(C671,#REF!,2,0))</f>
        <v/>
      </c>
      <c r="F671" s="74"/>
      <c r="G671" s="74" t="str">
        <f>IF(ISERROR(VLOOKUP(C671,#REF!,4,0)),"",VLOOKUP(C671,#REF!,4,0))</f>
        <v/>
      </c>
      <c r="H671" s="74"/>
      <c r="I671" s="74">
        <f>IF(ISERROR(F671-H671),"",F671-H671)</f>
        <v>0</v>
      </c>
      <c r="J671" s="74"/>
      <c r="K671" s="74"/>
      <c r="L671" s="229"/>
      <c r="M671" s="229" t="str">
        <f>IF(ISERROR(VLOOKUP(L671,POA!$A$2:$C$25,3,0)),"",VLOOKUP(L671,POA!$A$2:$C$25,3,0))</f>
        <v/>
      </c>
      <c r="N671" s="88"/>
      <c r="O671" s="88" t="str">
        <f>IF(ISERROR(VLOOKUP(N671,POA!$A$2:$F$25,4,0)),"",VLOOKUP(N671,POA!$A$2:$F$25,4,0))</f>
        <v/>
      </c>
      <c r="P671" s="80" t="str">
        <f>IF(ISERROR(VLOOKUP(L671,POA!$A$2:$C$25,2,0)),"",VLOOKUP(L671,POA!$A$2:$C$25,2,0))</f>
        <v/>
      </c>
      <c r="Q671" s="90"/>
      <c r="R671" s="89" t="str">
        <f>IF(L671=0,"",IF(Q661&gt;=$R$9,"HABIL","NO HABIL"))</f>
        <v/>
      </c>
      <c r="S671" s="178"/>
      <c r="T671" s="89" t="str">
        <f t="shared" si="502"/>
        <v/>
      </c>
      <c r="U671" s="88" t="str">
        <f>IF(ISERROR(VLOOKUP(N671,POA!$A$2:$F$25,5,0)),"",VLOOKUP(N671,POA!$A$2:$F$25,5,0))</f>
        <v/>
      </c>
      <c r="V671" s="88"/>
      <c r="W671" s="89" t="str">
        <f t="shared" si="503"/>
        <v/>
      </c>
      <c r="X671" s="89"/>
      <c r="Y671" s="181">
        <f>IF(ISERROR(F671/$Z$9),"",F671/$Z$9)</f>
        <v>0</v>
      </c>
      <c r="Z671" s="147" t="str">
        <f t="shared" si="507"/>
        <v>MIPYME</v>
      </c>
      <c r="AA671" s="191"/>
      <c r="AB671" s="89" t="str">
        <f t="shared" si="504"/>
        <v/>
      </c>
      <c r="AC671" s="191"/>
      <c r="AD671" s="89" t="str">
        <f t="shared" si="505"/>
        <v/>
      </c>
      <c r="AE671" s="184"/>
    </row>
    <row r="672" spans="2:31" ht="18" customHeight="1" x14ac:dyDescent="0.15">
      <c r="B672" s="83">
        <v>61</v>
      </c>
      <c r="C672" s="84"/>
      <c r="D672" s="135" t="str">
        <f>IF(SUM(D673:D682)=0,"",SUM(D673:D682))</f>
        <v/>
      </c>
      <c r="E672" s="85">
        <f>SUM(E673:E682)</f>
        <v>0</v>
      </c>
      <c r="F672" s="85">
        <f>SUM(F673:F682)</f>
        <v>0</v>
      </c>
      <c r="G672" s="85">
        <f>SUM(G673:G682)</f>
        <v>0</v>
      </c>
      <c r="H672" s="85">
        <f>SUM(H673:H682)</f>
        <v>0</v>
      </c>
      <c r="I672" s="85">
        <f>+F672-H672</f>
        <v>0</v>
      </c>
      <c r="J672" s="85">
        <f>SUM(J673:J682)</f>
        <v>0</v>
      </c>
      <c r="K672" s="85">
        <f>SUM(K673:K682)</f>
        <v>0</v>
      </c>
      <c r="L672" s="78">
        <v>1</v>
      </c>
      <c r="M672" s="78">
        <f>IF(ISERROR(VLOOKUP(L672,POA!$A$2:$C$25,3,0)),"",VLOOKUP(L672,POA!$A$2:$C$25,3,0))</f>
        <v>3</v>
      </c>
      <c r="N672" s="138" t="s">
        <v>229</v>
      </c>
      <c r="O672" s="78">
        <f>+SUM(O673:O682)</f>
        <v>0</v>
      </c>
      <c r="P672" s="79">
        <f>IF(ISERROR(VLOOKUP(L672,POA!$A$2:$C$25,2,0)),"",VLOOKUP(L672,POA!$A$2:$C$25,2,0))</f>
        <v>4167150295</v>
      </c>
      <c r="Q672" s="85" t="e">
        <f>SUM(E672/G672)</f>
        <v>#DIV/0!</v>
      </c>
      <c r="R672" s="86" t="e">
        <f>IF(Q672=0,"",IF(Q672&gt;=$R$9,"HABIL","NO HABIL"))</f>
        <v>#DIV/0!</v>
      </c>
      <c r="S672" s="176" t="e">
        <f>SUM(H672/F672)</f>
        <v>#DIV/0!</v>
      </c>
      <c r="T672" s="86" t="e">
        <f>IF(S672=0,"",IF(S672&lt;=$T$9,"HABIL","NO HABIL"))</f>
        <v>#DIV/0!</v>
      </c>
      <c r="U672" s="78">
        <f>+SUM(U673:U682)</f>
        <v>0</v>
      </c>
      <c r="V672" s="87" t="e">
        <f>SUM(J672/K672)</f>
        <v>#DIV/0!</v>
      </c>
      <c r="W672" s="86" t="e">
        <f>IF(V672=0,"",IF(V672&gt;=$W$9,"HABIL","NO HABIL"))</f>
        <v>#DIV/0!</v>
      </c>
      <c r="X672" s="86" t="e">
        <f>IF(R672=0,"",IF(R672="NO HABIL","NO HABIL",IF(T672="NO HABIL","NO HABIL",IF(W672="NO HABIL","NO HABIL",IF(W672="NO HABIL","NO HABIL","HABIL")))))</f>
        <v>#DIV/0!</v>
      </c>
      <c r="Y672" s="180"/>
      <c r="Z672" s="145"/>
      <c r="AA672" s="176" t="e">
        <f>SUM(J672/I672)</f>
        <v>#DIV/0!</v>
      </c>
      <c r="AB672" s="86" t="e">
        <f>IF(AA672=0,"",IF(AA672&gt;=$AB$9,"HABIL","NO HABIL"))</f>
        <v>#DIV/0!</v>
      </c>
      <c r="AC672" s="176" t="e">
        <f>SUM(J672/F672)</f>
        <v>#DIV/0!</v>
      </c>
      <c r="AD672" s="86" t="e">
        <f>IF(AC672=0,"",IF(AC672&gt;=$AD$9,"HABIL","NO HABIL"))</f>
        <v>#DIV/0!</v>
      </c>
      <c r="AE672" s="182" t="e">
        <f>IF(AB672=0,"",IF(AB672="NO HABIL","NO HABIL",IF(AD672="NO HABIL","NO HABIL",IF(AD672="NO HABIL","NO HABIL","HABIL"))))</f>
        <v>#DIV/0!</v>
      </c>
    </row>
    <row r="673" spans="2:31" ht="18" customHeight="1" x14ac:dyDescent="0.15">
      <c r="B673" s="71" t="str">
        <f t="shared" ref="B673:B678" si="508">IF(C673="","",B672+0.1)</f>
        <v/>
      </c>
      <c r="C673" s="72"/>
      <c r="D673" s="136"/>
      <c r="E673" s="70"/>
      <c r="F673" s="70"/>
      <c r="G673" s="70"/>
      <c r="H673" s="70"/>
      <c r="I673" s="70">
        <f t="shared" ref="I673:I678" si="509">IF(ISERROR(F673-H673),"",F673-H673)</f>
        <v>0</v>
      </c>
      <c r="J673" s="70"/>
      <c r="K673" s="70"/>
      <c r="L673" s="230"/>
      <c r="M673" s="230" t="str">
        <f>IF(ISERROR(VLOOKUP(L673,POA!$A$2:$C$25,3,0)),"",VLOOKUP(L673,POA!$A$2:$C$25,3,0))</f>
        <v/>
      </c>
      <c r="N673" s="73" t="s">
        <v>229</v>
      </c>
      <c r="O673" s="73" t="str">
        <f>IF(ISERROR(VLOOKUP(N673,POA!$A$2:$F$25,4,0)),"",VLOOKUP(N673,POA!$A$2:$F$25,4,0))</f>
        <v/>
      </c>
      <c r="P673" s="75" t="str">
        <f>IF(ISERROR(VLOOKUP(L673,POA!$A$2:$C$25,2,0)),"",VLOOKUP(L673,POA!$A$2:$C$25,2,0))</f>
        <v/>
      </c>
      <c r="Q673" s="82"/>
      <c r="R673" s="81" t="str">
        <f>IF(Q673=0,"",IF(Q672&gt;=$R$9,"HABIL","NO HABIL"))</f>
        <v/>
      </c>
      <c r="S673" s="177"/>
      <c r="T673" s="81" t="str">
        <f t="shared" ref="T673:T682" si="510">IF(S673=0,"",IF(S673&lt;=$T$9,"HABIL","NO HABIL"))</f>
        <v/>
      </c>
      <c r="U673" s="73" t="str">
        <f>IF(ISERROR(VLOOKUP(N673,POA!$A$2:$F$25,5,0)),"",VLOOKUP(N673,POA!$A$2:$F$25,5,0))</f>
        <v/>
      </c>
      <c r="V673" s="73"/>
      <c r="W673" s="81" t="str">
        <f t="shared" ref="W673:W682" si="511">IF(V673=0,"",IF(V673&gt;=$W$9,"HABIL","NO HABIL"))</f>
        <v/>
      </c>
      <c r="X673" s="81"/>
      <c r="Y673" s="179">
        <f>IF(ISERROR(F673/$Z$9),"",F673/$Z$9)</f>
        <v>0</v>
      </c>
      <c r="Z673" s="146" t="str">
        <f>+IF(Y673&lt;$Z$10,"MIPYME","NO CUMPLE")</f>
        <v>MIPYME</v>
      </c>
      <c r="AA673" s="190"/>
      <c r="AB673" s="81" t="str">
        <f t="shared" ref="AB673:AB682" si="512">IF(AA673=0,"",IF(AA673&gt;=$AB$9,"HABIL","NO HABIL"))</f>
        <v/>
      </c>
      <c r="AC673" s="190"/>
      <c r="AD673" s="81" t="str">
        <f t="shared" ref="AD673:AD682" si="513">IF(AC673=0,"",IF(AC673&gt;=$AD$9,"HABIL","NO HABIL"))</f>
        <v/>
      </c>
      <c r="AE673" s="185"/>
    </row>
    <row r="674" spans="2:31" ht="18" customHeight="1" x14ac:dyDescent="0.15">
      <c r="B674" s="71" t="str">
        <f t="shared" si="508"/>
        <v/>
      </c>
      <c r="C674" s="136"/>
      <c r="D674" s="136"/>
      <c r="E674" s="70"/>
      <c r="F674" s="70"/>
      <c r="G674" s="70"/>
      <c r="H674" s="70"/>
      <c r="I674" s="70">
        <f t="shared" si="509"/>
        <v>0</v>
      </c>
      <c r="J674" s="70"/>
      <c r="K674" s="70"/>
      <c r="L674" s="228"/>
      <c r="M674" s="228" t="str">
        <f>IF(ISERROR(VLOOKUP(L674,POA!$A$2:$C$25,3,0)),"",VLOOKUP(L674,POA!$A$2:$C$25,3,0))</f>
        <v/>
      </c>
      <c r="N674" s="73" t="s">
        <v>229</v>
      </c>
      <c r="O674" s="73" t="str">
        <f>IF(ISERROR(VLOOKUP(N674,POA!$A$2:$F$25,4,0)),"",VLOOKUP(N674,POA!$A$2:$F$25,4,0))</f>
        <v/>
      </c>
      <c r="P674" s="75" t="str">
        <f>IF(ISERROR(VLOOKUP(L674,POA!$A$2:$C$25,2,0)),"",VLOOKUP(L674,POA!$A$2:$C$25,2,0))</f>
        <v/>
      </c>
      <c r="Q674" s="82"/>
      <c r="R674" s="81" t="str">
        <f>IF(Q674=0,"",IF(Q672&gt;=$R$9,"HABIL","NO HABIL"))</f>
        <v/>
      </c>
      <c r="S674" s="177"/>
      <c r="T674" s="81" t="str">
        <f t="shared" si="510"/>
        <v/>
      </c>
      <c r="U674" s="73" t="str">
        <f>IF(ISERROR(VLOOKUP(N674,POA!$A$2:$F$25,5,0)),"",VLOOKUP(N674,POA!$A$2:$F$25,5,0))</f>
        <v/>
      </c>
      <c r="V674" s="73"/>
      <c r="W674" s="81" t="str">
        <f t="shared" si="511"/>
        <v/>
      </c>
      <c r="X674" s="81"/>
      <c r="Y674" s="179">
        <f t="shared" ref="Y674:Y681" si="514">IF(ISERROR(F674/$Z$9),"",F674/$Z$9)</f>
        <v>0</v>
      </c>
      <c r="Z674" s="146" t="str">
        <f t="shared" ref="Z674:Z682" si="515">+IF(Y674&lt;$Z$10,"MIPYME","NO CUMPLE")</f>
        <v>MIPYME</v>
      </c>
      <c r="AA674" s="190"/>
      <c r="AB674" s="81" t="str">
        <f t="shared" si="512"/>
        <v/>
      </c>
      <c r="AC674" s="190"/>
      <c r="AD674" s="81" t="str">
        <f t="shared" si="513"/>
        <v/>
      </c>
      <c r="AE674" s="186"/>
    </row>
    <row r="675" spans="2:31" ht="18" customHeight="1" x14ac:dyDescent="0.15">
      <c r="B675" s="71" t="str">
        <f t="shared" si="508"/>
        <v/>
      </c>
      <c r="C675" s="136"/>
      <c r="D675" s="136"/>
      <c r="E675" s="70"/>
      <c r="F675" s="70"/>
      <c r="G675" s="70"/>
      <c r="H675" s="70"/>
      <c r="I675" s="70">
        <f t="shared" si="509"/>
        <v>0</v>
      </c>
      <c r="J675" s="70"/>
      <c r="K675" s="70"/>
      <c r="L675" s="228"/>
      <c r="M675" s="228" t="str">
        <f>IF(ISERROR(VLOOKUP(L675,POA!$A$2:$C$25,3,0)),"",VLOOKUP(L675,POA!$A$2:$C$25,3,0))</f>
        <v/>
      </c>
      <c r="N675" s="73"/>
      <c r="O675" s="73" t="str">
        <f>IF(ISERROR(VLOOKUP(N675,POA!$A$2:$F$25,4,0)),"",VLOOKUP(N675,POA!$A$2:$F$25,4,0))</f>
        <v/>
      </c>
      <c r="P675" s="75" t="str">
        <f>IF(ISERROR(VLOOKUP(L675,POA!$A$2:$C$25,2,0)),"",VLOOKUP(L675,POA!$A$2:$C$25,2,0))</f>
        <v/>
      </c>
      <c r="Q675" s="82"/>
      <c r="R675" s="81" t="str">
        <f>IF(Q675=0,"",IF(Q672&gt;=$R$9,"HABIL","NO HABIL"))</f>
        <v/>
      </c>
      <c r="S675" s="177"/>
      <c r="T675" s="81" t="str">
        <f t="shared" si="510"/>
        <v/>
      </c>
      <c r="U675" s="73" t="str">
        <f>IF(ISERROR(VLOOKUP(N675,POA!$A$2:$F$25,5,0)),"",VLOOKUP(N675,POA!$A$2:$F$25,5,0))</f>
        <v/>
      </c>
      <c r="V675" s="73"/>
      <c r="W675" s="81" t="str">
        <f t="shared" si="511"/>
        <v/>
      </c>
      <c r="X675" s="81"/>
      <c r="Y675" s="179">
        <f t="shared" si="514"/>
        <v>0</v>
      </c>
      <c r="Z675" s="146" t="str">
        <f t="shared" si="515"/>
        <v>MIPYME</v>
      </c>
      <c r="AA675" s="190"/>
      <c r="AB675" s="81" t="str">
        <f t="shared" si="512"/>
        <v/>
      </c>
      <c r="AC675" s="190"/>
      <c r="AD675" s="81" t="str">
        <f t="shared" si="513"/>
        <v/>
      </c>
      <c r="AE675" s="186"/>
    </row>
    <row r="676" spans="2:31" ht="18" customHeight="1" x14ac:dyDescent="0.15">
      <c r="B676" s="71" t="str">
        <f t="shared" si="508"/>
        <v/>
      </c>
      <c r="C676" s="136"/>
      <c r="D676" s="136"/>
      <c r="E676" s="70" t="str">
        <f>IF(ISERROR(VLOOKUP(C676,#REF!,2,0)),"",VLOOKUP(C676,#REF!,2,0))</f>
        <v/>
      </c>
      <c r="F676" s="70"/>
      <c r="G676" s="70" t="str">
        <f>IF(ISERROR(VLOOKUP(C676,#REF!,4,0)),"",VLOOKUP(C676,#REF!,4,0))</f>
        <v/>
      </c>
      <c r="H676" s="70"/>
      <c r="I676" s="70">
        <f t="shared" si="509"/>
        <v>0</v>
      </c>
      <c r="J676" s="70"/>
      <c r="K676" s="70"/>
      <c r="L676" s="228"/>
      <c r="M676" s="228" t="str">
        <f>IF(ISERROR(VLOOKUP(L676,POA!$A$2:$C$25,3,0)),"",VLOOKUP(L676,POA!$A$2:$C$25,3,0))</f>
        <v/>
      </c>
      <c r="N676" s="73"/>
      <c r="O676" s="73" t="str">
        <f>IF(ISERROR(VLOOKUP(N676,POA!$A$2:$F$25,4,0)),"",VLOOKUP(N676,POA!$A$2:$F$25,4,0))</f>
        <v/>
      </c>
      <c r="P676" s="75" t="str">
        <f>IF(ISERROR(VLOOKUP(L676,POA!$A$2:$C$25,2,0)),"",VLOOKUP(L676,POA!$A$2:$C$25,2,0))</f>
        <v/>
      </c>
      <c r="Q676" s="82"/>
      <c r="R676" s="81" t="str">
        <f>IF(L676=0,"",IF(Q672&gt;=$R$9,"HABIL","NO HABIL"))</f>
        <v/>
      </c>
      <c r="S676" s="177"/>
      <c r="T676" s="81" t="str">
        <f t="shared" si="510"/>
        <v/>
      </c>
      <c r="U676" s="73" t="str">
        <f>IF(ISERROR(VLOOKUP(N676,POA!$A$2:$F$25,5,0)),"",VLOOKUP(N676,POA!$A$2:$F$25,5,0))</f>
        <v/>
      </c>
      <c r="V676" s="73"/>
      <c r="W676" s="81" t="str">
        <f t="shared" si="511"/>
        <v/>
      </c>
      <c r="X676" s="81"/>
      <c r="Y676" s="179">
        <f t="shared" si="514"/>
        <v>0</v>
      </c>
      <c r="Z676" s="146" t="str">
        <f t="shared" si="515"/>
        <v>MIPYME</v>
      </c>
      <c r="AA676" s="190"/>
      <c r="AB676" s="81" t="str">
        <f t="shared" si="512"/>
        <v/>
      </c>
      <c r="AC676" s="190"/>
      <c r="AD676" s="81" t="str">
        <f t="shared" si="513"/>
        <v/>
      </c>
      <c r="AE676" s="186"/>
    </row>
    <row r="677" spans="2:31" ht="18" customHeight="1" x14ac:dyDescent="0.15">
      <c r="B677" s="71" t="str">
        <f t="shared" si="508"/>
        <v/>
      </c>
      <c r="C677" s="136"/>
      <c r="D677" s="136"/>
      <c r="E677" s="70" t="str">
        <f>IF(ISERROR(VLOOKUP(C677,#REF!,2,0)),"",VLOOKUP(C677,#REF!,2,0))</f>
        <v/>
      </c>
      <c r="F677" s="70"/>
      <c r="G677" s="70" t="str">
        <f>IF(ISERROR(VLOOKUP(C677,#REF!,4,0)),"",VLOOKUP(C677,#REF!,4,0))</f>
        <v/>
      </c>
      <c r="H677" s="70"/>
      <c r="I677" s="70">
        <f t="shared" si="509"/>
        <v>0</v>
      </c>
      <c r="J677" s="70"/>
      <c r="K677" s="70"/>
      <c r="L677" s="228"/>
      <c r="M677" s="228" t="str">
        <f>IF(ISERROR(VLOOKUP(L677,POA!$A$2:$C$25,3,0)),"",VLOOKUP(L677,POA!$A$2:$C$25,3,0))</f>
        <v/>
      </c>
      <c r="N677" s="73"/>
      <c r="O677" s="73" t="str">
        <f>IF(ISERROR(VLOOKUP(N677,POA!$A$2:$F$25,4,0)),"",VLOOKUP(N677,POA!$A$2:$F$25,4,0))</f>
        <v/>
      </c>
      <c r="P677" s="75" t="str">
        <f>IF(ISERROR(VLOOKUP(L677,POA!$A$2:$C$25,2,0)),"",VLOOKUP(L677,POA!$A$2:$C$25,2,0))</f>
        <v/>
      </c>
      <c r="Q677" s="82"/>
      <c r="R677" s="81" t="str">
        <f>IF(L677=0,"",IF(Q672&gt;=$R$9,"HABIL","NO HABIL"))</f>
        <v/>
      </c>
      <c r="S677" s="177"/>
      <c r="T677" s="81" t="str">
        <f t="shared" si="510"/>
        <v/>
      </c>
      <c r="U677" s="73" t="str">
        <f>IF(ISERROR(VLOOKUP(N677,POA!$A$2:$F$25,5,0)),"",VLOOKUP(N677,POA!$A$2:$F$25,5,0))</f>
        <v/>
      </c>
      <c r="V677" s="73"/>
      <c r="W677" s="81" t="str">
        <f t="shared" si="511"/>
        <v/>
      </c>
      <c r="X677" s="81"/>
      <c r="Y677" s="179">
        <f t="shared" si="514"/>
        <v>0</v>
      </c>
      <c r="Z677" s="146" t="str">
        <f t="shared" si="515"/>
        <v>MIPYME</v>
      </c>
      <c r="AA677" s="190"/>
      <c r="AB677" s="81" t="str">
        <f t="shared" si="512"/>
        <v/>
      </c>
      <c r="AC677" s="190"/>
      <c r="AD677" s="81" t="str">
        <f t="shared" si="513"/>
        <v/>
      </c>
      <c r="AE677" s="183"/>
    </row>
    <row r="678" spans="2:31" ht="18" customHeight="1" x14ac:dyDescent="0.15">
      <c r="B678" s="71" t="str">
        <f t="shared" si="508"/>
        <v/>
      </c>
      <c r="C678" s="136"/>
      <c r="D678" s="136"/>
      <c r="E678" s="70" t="str">
        <f>IF(ISERROR(VLOOKUP(C678,#REF!,2,0)),"",VLOOKUP(C678,#REF!,2,0))</f>
        <v/>
      </c>
      <c r="F678" s="70"/>
      <c r="G678" s="70" t="str">
        <f>IF(ISERROR(VLOOKUP(C678,#REF!,4,0)),"",VLOOKUP(C678,#REF!,4,0))</f>
        <v/>
      </c>
      <c r="H678" s="70"/>
      <c r="I678" s="70">
        <f t="shared" si="509"/>
        <v>0</v>
      </c>
      <c r="J678" s="70"/>
      <c r="K678" s="70"/>
      <c r="L678" s="228"/>
      <c r="M678" s="228" t="str">
        <f>IF(ISERROR(VLOOKUP(L678,POA!$A$2:$C$25,3,0)),"",VLOOKUP(L678,POA!$A$2:$C$25,3,0))</f>
        <v/>
      </c>
      <c r="N678" s="73"/>
      <c r="O678" s="73" t="str">
        <f>IF(ISERROR(VLOOKUP(N678,POA!$A$2:$F$25,4,0)),"",VLOOKUP(N678,POA!$A$2:$F$25,4,0))</f>
        <v/>
      </c>
      <c r="P678" s="75" t="str">
        <f>IF(ISERROR(VLOOKUP(L678,POA!$A$2:$C$25,2,0)),"",VLOOKUP(L678,POA!$A$2:$C$25,2,0))</f>
        <v/>
      </c>
      <c r="Q678" s="82"/>
      <c r="R678" s="81" t="str">
        <f>IF(L678=0,"",IF(Q672&gt;=$R$9,"HABIL","NO HABIL"))</f>
        <v/>
      </c>
      <c r="S678" s="177"/>
      <c r="T678" s="81" t="str">
        <f t="shared" si="510"/>
        <v/>
      </c>
      <c r="U678" s="73" t="str">
        <f>IF(ISERROR(VLOOKUP(N678,POA!$A$2:$F$25,5,0)),"",VLOOKUP(N678,POA!$A$2:$F$25,5,0))</f>
        <v/>
      </c>
      <c r="V678" s="73"/>
      <c r="W678" s="81" t="str">
        <f t="shared" si="511"/>
        <v/>
      </c>
      <c r="X678" s="81"/>
      <c r="Y678" s="179">
        <f t="shared" si="514"/>
        <v>0</v>
      </c>
      <c r="Z678" s="146" t="str">
        <f t="shared" si="515"/>
        <v>MIPYME</v>
      </c>
      <c r="AA678" s="190"/>
      <c r="AB678" s="81" t="str">
        <f t="shared" si="512"/>
        <v/>
      </c>
      <c r="AC678" s="190"/>
      <c r="AD678" s="81" t="str">
        <f t="shared" si="513"/>
        <v/>
      </c>
      <c r="AE678" s="186"/>
    </row>
    <row r="679" spans="2:31" ht="18" customHeight="1" x14ac:dyDescent="0.15">
      <c r="B679" s="71" t="str">
        <f>IF(C679="","",B678+0.1)</f>
        <v/>
      </c>
      <c r="C679" s="136"/>
      <c r="D679" s="136"/>
      <c r="E679" s="70" t="str">
        <f>IF(ISERROR(VLOOKUP(C679,#REF!,2,0)),"",VLOOKUP(C679,#REF!,2,0))</f>
        <v/>
      </c>
      <c r="F679" s="70"/>
      <c r="G679" s="70" t="str">
        <f>IF(ISERROR(VLOOKUP(C679,#REF!,4,0)),"",VLOOKUP(C679,#REF!,4,0))</f>
        <v/>
      </c>
      <c r="H679" s="70"/>
      <c r="I679" s="70">
        <f>IF(ISERROR(F679-H679),"",F679-H679)</f>
        <v>0</v>
      </c>
      <c r="J679" s="70"/>
      <c r="K679" s="70"/>
      <c r="L679" s="228"/>
      <c r="M679" s="228" t="str">
        <f>IF(ISERROR(VLOOKUP(L679,POA!$A$2:$C$25,3,0)),"",VLOOKUP(L679,POA!$A$2:$C$25,3,0))</f>
        <v/>
      </c>
      <c r="N679" s="73"/>
      <c r="O679" s="73" t="str">
        <f>IF(ISERROR(VLOOKUP(N679,POA!$A$2:$F$25,4,0)),"",VLOOKUP(N679,POA!$A$2:$F$25,4,0))</f>
        <v/>
      </c>
      <c r="P679" s="75" t="str">
        <f>IF(ISERROR(VLOOKUP(L679,POA!$A$2:$C$25,2,0)),"",VLOOKUP(L679,POA!$A$2:$C$25,2,0))</f>
        <v/>
      </c>
      <c r="Q679" s="82"/>
      <c r="R679" s="81" t="str">
        <f>IF(L679=0,"",IF(Q672&gt;=$R$9,"HABIL","NO HABIL"))</f>
        <v/>
      </c>
      <c r="S679" s="177"/>
      <c r="T679" s="81" t="str">
        <f t="shared" si="510"/>
        <v/>
      </c>
      <c r="U679" s="73" t="str">
        <f>IF(ISERROR(VLOOKUP(N679,POA!$A$2:$F$25,5,0)),"",VLOOKUP(N679,POA!$A$2:$F$25,5,0))</f>
        <v/>
      </c>
      <c r="V679" s="73"/>
      <c r="W679" s="81" t="str">
        <f t="shared" si="511"/>
        <v/>
      </c>
      <c r="X679" s="81"/>
      <c r="Y679" s="179">
        <f t="shared" si="514"/>
        <v>0</v>
      </c>
      <c r="Z679" s="146" t="str">
        <f t="shared" si="515"/>
        <v>MIPYME</v>
      </c>
      <c r="AA679" s="190"/>
      <c r="AB679" s="81" t="str">
        <f t="shared" si="512"/>
        <v/>
      </c>
      <c r="AC679" s="190"/>
      <c r="AD679" s="81" t="str">
        <f t="shared" si="513"/>
        <v/>
      </c>
      <c r="AE679" s="186"/>
    </row>
    <row r="680" spans="2:31" ht="18" customHeight="1" x14ac:dyDescent="0.15">
      <c r="B680" s="71" t="str">
        <f>IF(C680="","",B679+0.1)</f>
        <v/>
      </c>
      <c r="C680" s="136"/>
      <c r="D680" s="136"/>
      <c r="E680" s="70" t="str">
        <f>IF(ISERROR(VLOOKUP(C680,#REF!,2,0)),"",VLOOKUP(C680,#REF!,2,0))</f>
        <v/>
      </c>
      <c r="F680" s="70"/>
      <c r="G680" s="70" t="str">
        <f>IF(ISERROR(VLOOKUP(C680,#REF!,4,0)),"",VLOOKUP(C680,#REF!,4,0))</f>
        <v/>
      </c>
      <c r="H680" s="70"/>
      <c r="I680" s="70">
        <f>IF(ISERROR(F680-H680),"",F680-H680)</f>
        <v>0</v>
      </c>
      <c r="J680" s="70"/>
      <c r="K680" s="70"/>
      <c r="L680" s="228"/>
      <c r="M680" s="228" t="str">
        <f>IF(ISERROR(VLOOKUP(L680,POA!$A$2:$C$25,3,0)),"",VLOOKUP(L680,POA!$A$2:$C$25,3,0))</f>
        <v/>
      </c>
      <c r="N680" s="73"/>
      <c r="O680" s="73" t="str">
        <f>IF(ISERROR(VLOOKUP(N680,POA!$A$2:$F$25,4,0)),"",VLOOKUP(N680,POA!$A$2:$F$25,4,0))</f>
        <v/>
      </c>
      <c r="P680" s="75" t="str">
        <f>IF(ISERROR(VLOOKUP(L680,POA!$A$2:$C$25,2,0)),"",VLOOKUP(L680,POA!$A$2:$C$25,2,0))</f>
        <v/>
      </c>
      <c r="Q680" s="82"/>
      <c r="R680" s="81" t="str">
        <f>IF(L680=0,"",IF(Q672&gt;=$R$9,"HABIL","NO HABIL"))</f>
        <v/>
      </c>
      <c r="S680" s="177"/>
      <c r="T680" s="81" t="str">
        <f t="shared" si="510"/>
        <v/>
      </c>
      <c r="U680" s="73" t="str">
        <f>IF(ISERROR(VLOOKUP(N680,POA!$A$2:$F$25,5,0)),"",VLOOKUP(N680,POA!$A$2:$F$25,5,0))</f>
        <v/>
      </c>
      <c r="V680" s="73"/>
      <c r="W680" s="81" t="str">
        <f t="shared" si="511"/>
        <v/>
      </c>
      <c r="X680" s="81"/>
      <c r="Y680" s="179">
        <f t="shared" si="514"/>
        <v>0</v>
      </c>
      <c r="Z680" s="146" t="str">
        <f t="shared" si="515"/>
        <v>MIPYME</v>
      </c>
      <c r="AA680" s="190"/>
      <c r="AB680" s="81" t="str">
        <f t="shared" si="512"/>
        <v/>
      </c>
      <c r="AC680" s="190"/>
      <c r="AD680" s="81" t="str">
        <f t="shared" si="513"/>
        <v/>
      </c>
      <c r="AE680" s="183"/>
    </row>
    <row r="681" spans="2:31" ht="18" customHeight="1" x14ac:dyDescent="0.15">
      <c r="B681" s="71" t="str">
        <f>IF(C681="","",B680+0.1)</f>
        <v/>
      </c>
      <c r="C681" s="136"/>
      <c r="D681" s="136"/>
      <c r="E681" s="70" t="str">
        <f>IF(ISERROR(VLOOKUP(C681,#REF!,2,0)),"",VLOOKUP(C681,#REF!,2,0))</f>
        <v/>
      </c>
      <c r="F681" s="70"/>
      <c r="G681" s="70" t="str">
        <f>IF(ISERROR(VLOOKUP(C681,#REF!,4,0)),"",VLOOKUP(C681,#REF!,4,0))</f>
        <v/>
      </c>
      <c r="H681" s="70"/>
      <c r="I681" s="70">
        <f>IF(ISERROR(F681-H681),"",F681-H681)</f>
        <v>0</v>
      </c>
      <c r="J681" s="70"/>
      <c r="K681" s="70"/>
      <c r="L681" s="228"/>
      <c r="M681" s="228" t="str">
        <f>IF(ISERROR(VLOOKUP(L681,POA!$A$2:$C$25,3,0)),"",VLOOKUP(L681,POA!$A$2:$C$25,3,0))</f>
        <v/>
      </c>
      <c r="N681" s="73"/>
      <c r="O681" s="73" t="str">
        <f>IF(ISERROR(VLOOKUP(N681,POA!$A$2:$F$25,4,0)),"",VLOOKUP(N681,POA!$A$2:$F$25,4,0))</f>
        <v/>
      </c>
      <c r="P681" s="75" t="str">
        <f>IF(ISERROR(VLOOKUP(L681,POA!$A$2:$C$25,2,0)),"",VLOOKUP(L681,POA!$A$2:$C$25,2,0))</f>
        <v/>
      </c>
      <c r="Q681" s="82"/>
      <c r="R681" s="81" t="str">
        <f>IF(L681=0,"",IF(Q672&gt;=$R$9,"HABIL","NO HABIL"))</f>
        <v/>
      </c>
      <c r="S681" s="177"/>
      <c r="T681" s="81" t="str">
        <f t="shared" si="510"/>
        <v/>
      </c>
      <c r="U681" s="73" t="str">
        <f>IF(ISERROR(VLOOKUP(N681,POA!$A$2:$F$25,5,0)),"",VLOOKUP(N681,POA!$A$2:$F$25,5,0))</f>
        <v/>
      </c>
      <c r="V681" s="73"/>
      <c r="W681" s="81" t="str">
        <f t="shared" si="511"/>
        <v/>
      </c>
      <c r="X681" s="81"/>
      <c r="Y681" s="179">
        <f t="shared" si="514"/>
        <v>0</v>
      </c>
      <c r="Z681" s="146" t="str">
        <f t="shared" si="515"/>
        <v>MIPYME</v>
      </c>
      <c r="AA681" s="190"/>
      <c r="AB681" s="81" t="str">
        <f t="shared" si="512"/>
        <v/>
      </c>
      <c r="AC681" s="190"/>
      <c r="AD681" s="81" t="str">
        <f t="shared" si="513"/>
        <v/>
      </c>
      <c r="AE681" s="183"/>
    </row>
    <row r="682" spans="2:31" ht="18" customHeight="1" thickBot="1" x14ac:dyDescent="0.2">
      <c r="B682" s="111" t="str">
        <f>IF(C682="","",B681+0.1)</f>
        <v/>
      </c>
      <c r="C682" s="137"/>
      <c r="D682" s="137"/>
      <c r="E682" s="74" t="str">
        <f>IF(ISERROR(VLOOKUP(C682,#REF!,2,0)),"",VLOOKUP(C682,#REF!,2,0))</f>
        <v/>
      </c>
      <c r="F682" s="74"/>
      <c r="G682" s="74" t="str">
        <f>IF(ISERROR(VLOOKUP(C682,#REF!,4,0)),"",VLOOKUP(C682,#REF!,4,0))</f>
        <v/>
      </c>
      <c r="H682" s="74"/>
      <c r="I682" s="74">
        <f>IF(ISERROR(F682-H682),"",F682-H682)</f>
        <v>0</v>
      </c>
      <c r="J682" s="74"/>
      <c r="K682" s="74"/>
      <c r="L682" s="229"/>
      <c r="M682" s="229" t="str">
        <f>IF(ISERROR(VLOOKUP(L682,POA!$A$2:$C$25,3,0)),"",VLOOKUP(L682,POA!$A$2:$C$25,3,0))</f>
        <v/>
      </c>
      <c r="N682" s="88"/>
      <c r="O682" s="88" t="str">
        <f>IF(ISERROR(VLOOKUP(N682,POA!$A$2:$F$25,4,0)),"",VLOOKUP(N682,POA!$A$2:$F$25,4,0))</f>
        <v/>
      </c>
      <c r="P682" s="80" t="str">
        <f>IF(ISERROR(VLOOKUP(L682,POA!$A$2:$C$25,2,0)),"",VLOOKUP(L682,POA!$A$2:$C$25,2,0))</f>
        <v/>
      </c>
      <c r="Q682" s="90"/>
      <c r="R682" s="89" t="str">
        <f>IF(L682=0,"",IF(Q672&gt;=$R$9,"HABIL","NO HABIL"))</f>
        <v/>
      </c>
      <c r="S682" s="178"/>
      <c r="T682" s="89" t="str">
        <f t="shared" si="510"/>
        <v/>
      </c>
      <c r="U682" s="88" t="str">
        <f>IF(ISERROR(VLOOKUP(N682,POA!$A$2:$F$25,5,0)),"",VLOOKUP(N682,POA!$A$2:$F$25,5,0))</f>
        <v/>
      </c>
      <c r="V682" s="88"/>
      <c r="W682" s="89" t="str">
        <f t="shared" si="511"/>
        <v/>
      </c>
      <c r="X682" s="89"/>
      <c r="Y682" s="181">
        <f>IF(ISERROR(F682/$Z$9),"",F682/$Z$9)</f>
        <v>0</v>
      </c>
      <c r="Z682" s="147" t="str">
        <f t="shared" si="515"/>
        <v>MIPYME</v>
      </c>
      <c r="AA682" s="191"/>
      <c r="AB682" s="89" t="str">
        <f t="shared" si="512"/>
        <v/>
      </c>
      <c r="AC682" s="191"/>
      <c r="AD682" s="89" t="str">
        <f t="shared" si="513"/>
        <v/>
      </c>
      <c r="AE682" s="184"/>
    </row>
    <row r="683" spans="2:31" ht="18" customHeight="1" x14ac:dyDescent="0.15">
      <c r="B683" s="83">
        <v>62</v>
      </c>
      <c r="C683" s="84"/>
      <c r="D683" s="135" t="str">
        <f>IF(SUM(D684:D693)=0,"",SUM(D684:D693))</f>
        <v/>
      </c>
      <c r="E683" s="85">
        <f>SUM(E684:E693)</f>
        <v>0</v>
      </c>
      <c r="F683" s="85">
        <f>SUM(F684:F693)</f>
        <v>0</v>
      </c>
      <c r="G683" s="85">
        <f>SUM(G684:G693)</f>
        <v>0</v>
      </c>
      <c r="H683" s="85">
        <f>SUM(H684:H693)</f>
        <v>0</v>
      </c>
      <c r="I683" s="85">
        <f>+F683-H683</f>
        <v>0</v>
      </c>
      <c r="J683" s="85">
        <f>SUM(J684:J693)</f>
        <v>0</v>
      </c>
      <c r="K683" s="85">
        <f>SUM(K684:K693)</f>
        <v>0</v>
      </c>
      <c r="L683" s="78">
        <v>1</v>
      </c>
      <c r="M683" s="78">
        <f>IF(ISERROR(VLOOKUP(L683,POA!$A$2:$C$25,3,0)),"",VLOOKUP(L683,POA!$A$2:$C$25,3,0))</f>
        <v>3</v>
      </c>
      <c r="N683" s="138" t="s">
        <v>229</v>
      </c>
      <c r="O683" s="78">
        <f>+SUM(O684:O693)</f>
        <v>0</v>
      </c>
      <c r="P683" s="79">
        <f>IF(ISERROR(VLOOKUP(L683,POA!$A$2:$C$25,2,0)),"",VLOOKUP(L683,POA!$A$2:$C$25,2,0))</f>
        <v>4167150295</v>
      </c>
      <c r="Q683" s="85" t="e">
        <f>SUM(E683/G683)</f>
        <v>#DIV/0!</v>
      </c>
      <c r="R683" s="86" t="e">
        <f>IF(Q683=0,"",IF(Q683&gt;=$R$9,"HABIL","NO HABIL"))</f>
        <v>#DIV/0!</v>
      </c>
      <c r="S683" s="176" t="e">
        <f>SUM(H683/F683)</f>
        <v>#DIV/0!</v>
      </c>
      <c r="T683" s="86" t="e">
        <f>IF(S683=0,"",IF(S683&lt;=$T$9,"HABIL","NO HABIL"))</f>
        <v>#DIV/0!</v>
      </c>
      <c r="U683" s="78">
        <f>+SUM(U684:U693)</f>
        <v>0</v>
      </c>
      <c r="V683" s="87" t="e">
        <f>SUM(J683/K683)</f>
        <v>#DIV/0!</v>
      </c>
      <c r="W683" s="86" t="e">
        <f>IF(V683=0,"",IF(V683&gt;=$W$9,"HABIL","NO HABIL"))</f>
        <v>#DIV/0!</v>
      </c>
      <c r="X683" s="86" t="e">
        <f>IF(R683=0,"",IF(R683="NO HABIL","NO HABIL",IF(T683="NO HABIL","NO HABIL",IF(W683="NO HABIL","NO HABIL",IF(W683="NO HABIL","NO HABIL","HABIL")))))</f>
        <v>#DIV/0!</v>
      </c>
      <c r="Y683" s="180"/>
      <c r="Z683" s="145"/>
      <c r="AA683" s="176" t="e">
        <f>SUM(J683/I683)</f>
        <v>#DIV/0!</v>
      </c>
      <c r="AB683" s="86" t="e">
        <f>IF(AA683=0,"",IF(AA683&gt;=$AB$9,"HABIL","NO HABIL"))</f>
        <v>#DIV/0!</v>
      </c>
      <c r="AC683" s="176" t="e">
        <f>SUM(J683/F683)</f>
        <v>#DIV/0!</v>
      </c>
      <c r="AD683" s="86" t="e">
        <f>IF(AC683=0,"",IF(AC683&gt;=$AD$9,"HABIL","NO HABIL"))</f>
        <v>#DIV/0!</v>
      </c>
      <c r="AE683" s="182" t="e">
        <f>IF(AB683=0,"",IF(AB683="NO HABIL","NO HABIL",IF(AD683="NO HABIL","NO HABIL",IF(AD683="NO HABIL","NO HABIL","HABIL"))))</f>
        <v>#DIV/0!</v>
      </c>
    </row>
    <row r="684" spans="2:31" ht="18" customHeight="1" x14ac:dyDescent="0.15">
      <c r="B684" s="71" t="str">
        <f t="shared" ref="B684:B689" si="516">IF(C684="","",B683+0.1)</f>
        <v/>
      </c>
      <c r="C684" s="72"/>
      <c r="D684" s="136"/>
      <c r="E684" s="70"/>
      <c r="F684" s="70"/>
      <c r="G684" s="70"/>
      <c r="H684" s="70"/>
      <c r="I684" s="70">
        <f t="shared" ref="I684:I689" si="517">IF(ISERROR(F684-H684),"",F684-H684)</f>
        <v>0</v>
      </c>
      <c r="J684" s="70"/>
      <c r="K684" s="70"/>
      <c r="L684" s="230"/>
      <c r="M684" s="230" t="str">
        <f>IF(ISERROR(VLOOKUP(L684,POA!$A$2:$C$25,3,0)),"",VLOOKUP(L684,POA!$A$2:$C$25,3,0))</f>
        <v/>
      </c>
      <c r="N684" s="73" t="s">
        <v>229</v>
      </c>
      <c r="O684" s="73" t="str">
        <f>IF(ISERROR(VLOOKUP(N684,POA!$A$2:$F$25,4,0)),"",VLOOKUP(N684,POA!$A$2:$F$25,4,0))</f>
        <v/>
      </c>
      <c r="P684" s="75" t="str">
        <f>IF(ISERROR(VLOOKUP(L684,POA!$A$2:$C$25,2,0)),"",VLOOKUP(L684,POA!$A$2:$C$25,2,0))</f>
        <v/>
      </c>
      <c r="Q684" s="82"/>
      <c r="R684" s="81" t="str">
        <f>IF(Q684=0,"",IF(Q683&gt;=$R$9,"HABIL","NO HABIL"))</f>
        <v/>
      </c>
      <c r="S684" s="177"/>
      <c r="T684" s="81" t="str">
        <f t="shared" ref="T684:T693" si="518">IF(S684=0,"",IF(S684&lt;=$T$9,"HABIL","NO HABIL"))</f>
        <v/>
      </c>
      <c r="U684" s="73" t="str">
        <f>IF(ISERROR(VLOOKUP(N684,POA!$A$2:$F$25,5,0)),"",VLOOKUP(N684,POA!$A$2:$F$25,5,0))</f>
        <v/>
      </c>
      <c r="V684" s="73"/>
      <c r="W684" s="81" t="str">
        <f t="shared" ref="W684:W693" si="519">IF(V684=0,"",IF(V684&gt;=$W$9,"HABIL","NO HABIL"))</f>
        <v/>
      </c>
      <c r="X684" s="81"/>
      <c r="Y684" s="179">
        <f>IF(ISERROR(F684/$Z$9),"",F684/$Z$9)</f>
        <v>0</v>
      </c>
      <c r="Z684" s="146" t="str">
        <f>+IF(Y684&lt;$Z$10,"MIPYME","NO CUMPLE")</f>
        <v>MIPYME</v>
      </c>
      <c r="AA684" s="190"/>
      <c r="AB684" s="81" t="str">
        <f t="shared" ref="AB684:AB693" si="520">IF(AA684=0,"",IF(AA684&gt;=$AB$9,"HABIL","NO HABIL"))</f>
        <v/>
      </c>
      <c r="AC684" s="190"/>
      <c r="AD684" s="81" t="str">
        <f t="shared" ref="AD684:AD693" si="521">IF(AC684=0,"",IF(AC684&gt;=$AD$9,"HABIL","NO HABIL"))</f>
        <v/>
      </c>
      <c r="AE684" s="185"/>
    </row>
    <row r="685" spans="2:31" ht="18" customHeight="1" x14ac:dyDescent="0.15">
      <c r="B685" s="71" t="str">
        <f t="shared" si="516"/>
        <v/>
      </c>
      <c r="C685" s="136"/>
      <c r="D685" s="136"/>
      <c r="E685" s="70"/>
      <c r="F685" s="70"/>
      <c r="G685" s="70"/>
      <c r="H685" s="70"/>
      <c r="I685" s="70">
        <f t="shared" si="517"/>
        <v>0</v>
      </c>
      <c r="J685" s="70"/>
      <c r="K685" s="70"/>
      <c r="L685" s="228"/>
      <c r="M685" s="228" t="str">
        <f>IF(ISERROR(VLOOKUP(L685,POA!$A$2:$C$25,3,0)),"",VLOOKUP(L685,POA!$A$2:$C$25,3,0))</f>
        <v/>
      </c>
      <c r="N685" s="73" t="s">
        <v>229</v>
      </c>
      <c r="O685" s="73" t="str">
        <f>IF(ISERROR(VLOOKUP(N685,POA!$A$2:$F$25,4,0)),"",VLOOKUP(N685,POA!$A$2:$F$25,4,0))</f>
        <v/>
      </c>
      <c r="P685" s="75" t="str">
        <f>IF(ISERROR(VLOOKUP(L685,POA!$A$2:$C$25,2,0)),"",VLOOKUP(L685,POA!$A$2:$C$25,2,0))</f>
        <v/>
      </c>
      <c r="Q685" s="82"/>
      <c r="R685" s="81" t="str">
        <f>IF(Q685=0,"",IF(Q683&gt;=$R$9,"HABIL","NO HABIL"))</f>
        <v/>
      </c>
      <c r="S685" s="177"/>
      <c r="T685" s="81" t="str">
        <f t="shared" si="518"/>
        <v/>
      </c>
      <c r="U685" s="73" t="str">
        <f>IF(ISERROR(VLOOKUP(N685,POA!$A$2:$F$25,5,0)),"",VLOOKUP(N685,POA!$A$2:$F$25,5,0))</f>
        <v/>
      </c>
      <c r="V685" s="73"/>
      <c r="W685" s="81" t="str">
        <f t="shared" si="519"/>
        <v/>
      </c>
      <c r="X685" s="81"/>
      <c r="Y685" s="179">
        <f t="shared" ref="Y685:Y692" si="522">IF(ISERROR(F685/$Z$9),"",F685/$Z$9)</f>
        <v>0</v>
      </c>
      <c r="Z685" s="146" t="str">
        <f t="shared" ref="Z685:Z693" si="523">+IF(Y685&lt;$Z$10,"MIPYME","NO CUMPLE")</f>
        <v>MIPYME</v>
      </c>
      <c r="AA685" s="190"/>
      <c r="AB685" s="81" t="str">
        <f t="shared" si="520"/>
        <v/>
      </c>
      <c r="AC685" s="190"/>
      <c r="AD685" s="81" t="str">
        <f t="shared" si="521"/>
        <v/>
      </c>
      <c r="AE685" s="186"/>
    </row>
    <row r="686" spans="2:31" ht="18" customHeight="1" x14ac:dyDescent="0.15">
      <c r="B686" s="71" t="str">
        <f t="shared" si="516"/>
        <v/>
      </c>
      <c r="C686" s="136"/>
      <c r="D686" s="136"/>
      <c r="E686" s="70"/>
      <c r="F686" s="70"/>
      <c r="G686" s="70"/>
      <c r="H686" s="70"/>
      <c r="I686" s="70">
        <f t="shared" si="517"/>
        <v>0</v>
      </c>
      <c r="J686" s="70"/>
      <c r="K686" s="70"/>
      <c r="L686" s="228"/>
      <c r="M686" s="228" t="str">
        <f>IF(ISERROR(VLOOKUP(L686,POA!$A$2:$C$25,3,0)),"",VLOOKUP(L686,POA!$A$2:$C$25,3,0))</f>
        <v/>
      </c>
      <c r="N686" s="73"/>
      <c r="O686" s="73" t="str">
        <f>IF(ISERROR(VLOOKUP(N686,POA!$A$2:$F$25,4,0)),"",VLOOKUP(N686,POA!$A$2:$F$25,4,0))</f>
        <v/>
      </c>
      <c r="P686" s="75" t="str">
        <f>IF(ISERROR(VLOOKUP(L686,POA!$A$2:$C$25,2,0)),"",VLOOKUP(L686,POA!$A$2:$C$25,2,0))</f>
        <v/>
      </c>
      <c r="Q686" s="82"/>
      <c r="R686" s="81" t="str">
        <f>IF(Q686=0,"",IF(Q683&gt;=$R$9,"HABIL","NO HABIL"))</f>
        <v/>
      </c>
      <c r="S686" s="177"/>
      <c r="T686" s="81" t="str">
        <f t="shared" si="518"/>
        <v/>
      </c>
      <c r="U686" s="73" t="str">
        <f>IF(ISERROR(VLOOKUP(N686,POA!$A$2:$F$25,5,0)),"",VLOOKUP(N686,POA!$A$2:$F$25,5,0))</f>
        <v/>
      </c>
      <c r="V686" s="73"/>
      <c r="W686" s="81" t="str">
        <f t="shared" si="519"/>
        <v/>
      </c>
      <c r="X686" s="81"/>
      <c r="Y686" s="179">
        <f t="shared" si="522"/>
        <v>0</v>
      </c>
      <c r="Z686" s="146" t="str">
        <f t="shared" si="523"/>
        <v>MIPYME</v>
      </c>
      <c r="AA686" s="190"/>
      <c r="AB686" s="81" t="str">
        <f t="shared" si="520"/>
        <v/>
      </c>
      <c r="AC686" s="190"/>
      <c r="AD686" s="81" t="str">
        <f t="shared" si="521"/>
        <v/>
      </c>
      <c r="AE686" s="186"/>
    </row>
    <row r="687" spans="2:31" ht="18" customHeight="1" x14ac:dyDescent="0.15">
      <c r="B687" s="71" t="str">
        <f t="shared" si="516"/>
        <v/>
      </c>
      <c r="C687" s="136"/>
      <c r="D687" s="136"/>
      <c r="E687" s="70" t="str">
        <f>IF(ISERROR(VLOOKUP(C687,#REF!,2,0)),"",VLOOKUP(C687,#REF!,2,0))</f>
        <v/>
      </c>
      <c r="F687" s="70"/>
      <c r="G687" s="70" t="str">
        <f>IF(ISERROR(VLOOKUP(C687,#REF!,4,0)),"",VLOOKUP(C687,#REF!,4,0))</f>
        <v/>
      </c>
      <c r="H687" s="70"/>
      <c r="I687" s="70">
        <f t="shared" si="517"/>
        <v>0</v>
      </c>
      <c r="J687" s="70"/>
      <c r="K687" s="70"/>
      <c r="L687" s="228"/>
      <c r="M687" s="228" t="str">
        <f>IF(ISERROR(VLOOKUP(L687,POA!$A$2:$C$25,3,0)),"",VLOOKUP(L687,POA!$A$2:$C$25,3,0))</f>
        <v/>
      </c>
      <c r="N687" s="73"/>
      <c r="O687" s="73" t="str">
        <f>IF(ISERROR(VLOOKUP(N687,POA!$A$2:$F$25,4,0)),"",VLOOKUP(N687,POA!$A$2:$F$25,4,0))</f>
        <v/>
      </c>
      <c r="P687" s="75" t="str">
        <f>IF(ISERROR(VLOOKUP(L687,POA!$A$2:$C$25,2,0)),"",VLOOKUP(L687,POA!$A$2:$C$25,2,0))</f>
        <v/>
      </c>
      <c r="Q687" s="82"/>
      <c r="R687" s="81" t="str">
        <f>IF(L687=0,"",IF(Q683&gt;=$R$9,"HABIL","NO HABIL"))</f>
        <v/>
      </c>
      <c r="S687" s="177"/>
      <c r="T687" s="81" t="str">
        <f t="shared" si="518"/>
        <v/>
      </c>
      <c r="U687" s="73" t="str">
        <f>IF(ISERROR(VLOOKUP(N687,POA!$A$2:$F$25,5,0)),"",VLOOKUP(N687,POA!$A$2:$F$25,5,0))</f>
        <v/>
      </c>
      <c r="V687" s="73"/>
      <c r="W687" s="81" t="str">
        <f t="shared" si="519"/>
        <v/>
      </c>
      <c r="X687" s="81"/>
      <c r="Y687" s="179">
        <f t="shared" si="522"/>
        <v>0</v>
      </c>
      <c r="Z687" s="146" t="str">
        <f t="shared" si="523"/>
        <v>MIPYME</v>
      </c>
      <c r="AA687" s="190"/>
      <c r="AB687" s="81" t="str">
        <f t="shared" si="520"/>
        <v/>
      </c>
      <c r="AC687" s="190"/>
      <c r="AD687" s="81" t="str">
        <f t="shared" si="521"/>
        <v/>
      </c>
      <c r="AE687" s="186"/>
    </row>
    <row r="688" spans="2:31" ht="18" customHeight="1" x14ac:dyDescent="0.15">
      <c r="B688" s="71" t="str">
        <f t="shared" si="516"/>
        <v/>
      </c>
      <c r="C688" s="136"/>
      <c r="D688" s="136"/>
      <c r="E688" s="70" t="str">
        <f>IF(ISERROR(VLOOKUP(C688,#REF!,2,0)),"",VLOOKUP(C688,#REF!,2,0))</f>
        <v/>
      </c>
      <c r="F688" s="70"/>
      <c r="G688" s="70" t="str">
        <f>IF(ISERROR(VLOOKUP(C688,#REF!,4,0)),"",VLOOKUP(C688,#REF!,4,0))</f>
        <v/>
      </c>
      <c r="H688" s="70"/>
      <c r="I688" s="70">
        <f t="shared" si="517"/>
        <v>0</v>
      </c>
      <c r="J688" s="70"/>
      <c r="K688" s="70"/>
      <c r="L688" s="228"/>
      <c r="M688" s="228" t="str">
        <f>IF(ISERROR(VLOOKUP(L688,POA!$A$2:$C$25,3,0)),"",VLOOKUP(L688,POA!$A$2:$C$25,3,0))</f>
        <v/>
      </c>
      <c r="N688" s="73"/>
      <c r="O688" s="73" t="str">
        <f>IF(ISERROR(VLOOKUP(N688,POA!$A$2:$F$25,4,0)),"",VLOOKUP(N688,POA!$A$2:$F$25,4,0))</f>
        <v/>
      </c>
      <c r="P688" s="75" t="str">
        <f>IF(ISERROR(VLOOKUP(L688,POA!$A$2:$C$25,2,0)),"",VLOOKUP(L688,POA!$A$2:$C$25,2,0))</f>
        <v/>
      </c>
      <c r="Q688" s="82"/>
      <c r="R688" s="81" t="str">
        <f>IF(L688=0,"",IF(Q683&gt;=$R$9,"HABIL","NO HABIL"))</f>
        <v/>
      </c>
      <c r="S688" s="177"/>
      <c r="T688" s="81" t="str">
        <f t="shared" si="518"/>
        <v/>
      </c>
      <c r="U688" s="73" t="str">
        <f>IF(ISERROR(VLOOKUP(N688,POA!$A$2:$F$25,5,0)),"",VLOOKUP(N688,POA!$A$2:$F$25,5,0))</f>
        <v/>
      </c>
      <c r="V688" s="73"/>
      <c r="W688" s="81" t="str">
        <f t="shared" si="519"/>
        <v/>
      </c>
      <c r="X688" s="81"/>
      <c r="Y688" s="179">
        <f t="shared" si="522"/>
        <v>0</v>
      </c>
      <c r="Z688" s="146" t="str">
        <f t="shared" si="523"/>
        <v>MIPYME</v>
      </c>
      <c r="AA688" s="190"/>
      <c r="AB688" s="81" t="str">
        <f t="shared" si="520"/>
        <v/>
      </c>
      <c r="AC688" s="190"/>
      <c r="AD688" s="81" t="str">
        <f t="shared" si="521"/>
        <v/>
      </c>
      <c r="AE688" s="183"/>
    </row>
    <row r="689" spans="2:31" ht="18" customHeight="1" x14ac:dyDescent="0.15">
      <c r="B689" s="71" t="str">
        <f t="shared" si="516"/>
        <v/>
      </c>
      <c r="C689" s="136"/>
      <c r="D689" s="136"/>
      <c r="E689" s="70" t="str">
        <f>IF(ISERROR(VLOOKUP(C689,#REF!,2,0)),"",VLOOKUP(C689,#REF!,2,0))</f>
        <v/>
      </c>
      <c r="F689" s="70"/>
      <c r="G689" s="70" t="str">
        <f>IF(ISERROR(VLOOKUP(C689,#REF!,4,0)),"",VLOOKUP(C689,#REF!,4,0))</f>
        <v/>
      </c>
      <c r="H689" s="70"/>
      <c r="I689" s="70">
        <f t="shared" si="517"/>
        <v>0</v>
      </c>
      <c r="J689" s="70"/>
      <c r="K689" s="70"/>
      <c r="L689" s="228"/>
      <c r="M689" s="228" t="str">
        <f>IF(ISERROR(VLOOKUP(L689,POA!$A$2:$C$25,3,0)),"",VLOOKUP(L689,POA!$A$2:$C$25,3,0))</f>
        <v/>
      </c>
      <c r="N689" s="73"/>
      <c r="O689" s="73" t="str">
        <f>IF(ISERROR(VLOOKUP(N689,POA!$A$2:$F$25,4,0)),"",VLOOKUP(N689,POA!$A$2:$F$25,4,0))</f>
        <v/>
      </c>
      <c r="P689" s="75" t="str">
        <f>IF(ISERROR(VLOOKUP(L689,POA!$A$2:$C$25,2,0)),"",VLOOKUP(L689,POA!$A$2:$C$25,2,0))</f>
        <v/>
      </c>
      <c r="Q689" s="82"/>
      <c r="R689" s="81" t="str">
        <f>IF(L689=0,"",IF(Q683&gt;=$R$9,"HABIL","NO HABIL"))</f>
        <v/>
      </c>
      <c r="S689" s="177"/>
      <c r="T689" s="81" t="str">
        <f t="shared" si="518"/>
        <v/>
      </c>
      <c r="U689" s="73" t="str">
        <f>IF(ISERROR(VLOOKUP(N689,POA!$A$2:$F$25,5,0)),"",VLOOKUP(N689,POA!$A$2:$F$25,5,0))</f>
        <v/>
      </c>
      <c r="V689" s="73"/>
      <c r="W689" s="81" t="str">
        <f t="shared" si="519"/>
        <v/>
      </c>
      <c r="X689" s="81"/>
      <c r="Y689" s="179">
        <f t="shared" si="522"/>
        <v>0</v>
      </c>
      <c r="Z689" s="146" t="str">
        <f t="shared" si="523"/>
        <v>MIPYME</v>
      </c>
      <c r="AA689" s="190"/>
      <c r="AB689" s="81" t="str">
        <f t="shared" si="520"/>
        <v/>
      </c>
      <c r="AC689" s="190"/>
      <c r="AD689" s="81" t="str">
        <f t="shared" si="521"/>
        <v/>
      </c>
      <c r="AE689" s="186"/>
    </row>
    <row r="690" spans="2:31" ht="18" customHeight="1" x14ac:dyDescent="0.15">
      <c r="B690" s="71" t="str">
        <f>IF(C690="","",B689+0.1)</f>
        <v/>
      </c>
      <c r="C690" s="136"/>
      <c r="D690" s="136"/>
      <c r="E690" s="70" t="str">
        <f>IF(ISERROR(VLOOKUP(C690,#REF!,2,0)),"",VLOOKUP(C690,#REF!,2,0))</f>
        <v/>
      </c>
      <c r="F690" s="70"/>
      <c r="G690" s="70" t="str">
        <f>IF(ISERROR(VLOOKUP(C690,#REF!,4,0)),"",VLOOKUP(C690,#REF!,4,0))</f>
        <v/>
      </c>
      <c r="H690" s="70"/>
      <c r="I690" s="70">
        <f>IF(ISERROR(F690-H690),"",F690-H690)</f>
        <v>0</v>
      </c>
      <c r="J690" s="70"/>
      <c r="K690" s="70"/>
      <c r="L690" s="228"/>
      <c r="M690" s="228" t="str">
        <f>IF(ISERROR(VLOOKUP(L690,POA!$A$2:$C$25,3,0)),"",VLOOKUP(L690,POA!$A$2:$C$25,3,0))</f>
        <v/>
      </c>
      <c r="N690" s="73"/>
      <c r="O690" s="73" t="str">
        <f>IF(ISERROR(VLOOKUP(N690,POA!$A$2:$F$25,4,0)),"",VLOOKUP(N690,POA!$A$2:$F$25,4,0))</f>
        <v/>
      </c>
      <c r="P690" s="75" t="str">
        <f>IF(ISERROR(VLOOKUP(L690,POA!$A$2:$C$25,2,0)),"",VLOOKUP(L690,POA!$A$2:$C$25,2,0))</f>
        <v/>
      </c>
      <c r="Q690" s="82"/>
      <c r="R690" s="81" t="str">
        <f>IF(L690=0,"",IF(Q683&gt;=$R$9,"HABIL","NO HABIL"))</f>
        <v/>
      </c>
      <c r="S690" s="177"/>
      <c r="T690" s="81" t="str">
        <f t="shared" si="518"/>
        <v/>
      </c>
      <c r="U690" s="73" t="str">
        <f>IF(ISERROR(VLOOKUP(N690,POA!$A$2:$F$25,5,0)),"",VLOOKUP(N690,POA!$A$2:$F$25,5,0))</f>
        <v/>
      </c>
      <c r="V690" s="73"/>
      <c r="W690" s="81" t="str">
        <f t="shared" si="519"/>
        <v/>
      </c>
      <c r="X690" s="81"/>
      <c r="Y690" s="179">
        <f t="shared" si="522"/>
        <v>0</v>
      </c>
      <c r="Z690" s="146" t="str">
        <f t="shared" si="523"/>
        <v>MIPYME</v>
      </c>
      <c r="AA690" s="190"/>
      <c r="AB690" s="81" t="str">
        <f t="shared" si="520"/>
        <v/>
      </c>
      <c r="AC690" s="190"/>
      <c r="AD690" s="81" t="str">
        <f t="shared" si="521"/>
        <v/>
      </c>
      <c r="AE690" s="186"/>
    </row>
    <row r="691" spans="2:31" ht="18" customHeight="1" x14ac:dyDescent="0.15">
      <c r="B691" s="71" t="str">
        <f>IF(C691="","",B690+0.1)</f>
        <v/>
      </c>
      <c r="C691" s="136"/>
      <c r="D691" s="136"/>
      <c r="E691" s="70" t="str">
        <f>IF(ISERROR(VLOOKUP(C691,#REF!,2,0)),"",VLOOKUP(C691,#REF!,2,0))</f>
        <v/>
      </c>
      <c r="F691" s="70"/>
      <c r="G691" s="70" t="str">
        <f>IF(ISERROR(VLOOKUP(C691,#REF!,4,0)),"",VLOOKUP(C691,#REF!,4,0))</f>
        <v/>
      </c>
      <c r="H691" s="70"/>
      <c r="I691" s="70">
        <f>IF(ISERROR(F691-H691),"",F691-H691)</f>
        <v>0</v>
      </c>
      <c r="J691" s="70"/>
      <c r="K691" s="70"/>
      <c r="L691" s="228"/>
      <c r="M691" s="228" t="str">
        <f>IF(ISERROR(VLOOKUP(L691,POA!$A$2:$C$25,3,0)),"",VLOOKUP(L691,POA!$A$2:$C$25,3,0))</f>
        <v/>
      </c>
      <c r="N691" s="73"/>
      <c r="O691" s="73" t="str">
        <f>IF(ISERROR(VLOOKUP(N691,POA!$A$2:$F$25,4,0)),"",VLOOKUP(N691,POA!$A$2:$F$25,4,0))</f>
        <v/>
      </c>
      <c r="P691" s="75" t="str">
        <f>IF(ISERROR(VLOOKUP(L691,POA!$A$2:$C$25,2,0)),"",VLOOKUP(L691,POA!$A$2:$C$25,2,0))</f>
        <v/>
      </c>
      <c r="Q691" s="82"/>
      <c r="R691" s="81" t="str">
        <f>IF(L691=0,"",IF(Q683&gt;=$R$9,"HABIL","NO HABIL"))</f>
        <v/>
      </c>
      <c r="S691" s="177"/>
      <c r="T691" s="81" t="str">
        <f t="shared" si="518"/>
        <v/>
      </c>
      <c r="U691" s="73" t="str">
        <f>IF(ISERROR(VLOOKUP(N691,POA!$A$2:$F$25,5,0)),"",VLOOKUP(N691,POA!$A$2:$F$25,5,0))</f>
        <v/>
      </c>
      <c r="V691" s="73"/>
      <c r="W691" s="81" t="str">
        <f t="shared" si="519"/>
        <v/>
      </c>
      <c r="X691" s="81"/>
      <c r="Y691" s="179">
        <f t="shared" si="522"/>
        <v>0</v>
      </c>
      <c r="Z691" s="146" t="str">
        <f t="shared" si="523"/>
        <v>MIPYME</v>
      </c>
      <c r="AA691" s="190"/>
      <c r="AB691" s="81" t="str">
        <f t="shared" si="520"/>
        <v/>
      </c>
      <c r="AC691" s="190"/>
      <c r="AD691" s="81" t="str">
        <f t="shared" si="521"/>
        <v/>
      </c>
      <c r="AE691" s="183"/>
    </row>
    <row r="692" spans="2:31" ht="18" customHeight="1" x14ac:dyDescent="0.15">
      <c r="B692" s="71" t="str">
        <f>IF(C692="","",B691+0.1)</f>
        <v/>
      </c>
      <c r="C692" s="136"/>
      <c r="D692" s="136"/>
      <c r="E692" s="70" t="str">
        <f>IF(ISERROR(VLOOKUP(C692,#REF!,2,0)),"",VLOOKUP(C692,#REF!,2,0))</f>
        <v/>
      </c>
      <c r="F692" s="70"/>
      <c r="G692" s="70" t="str">
        <f>IF(ISERROR(VLOOKUP(C692,#REF!,4,0)),"",VLOOKUP(C692,#REF!,4,0))</f>
        <v/>
      </c>
      <c r="H692" s="70"/>
      <c r="I692" s="70">
        <f>IF(ISERROR(F692-H692),"",F692-H692)</f>
        <v>0</v>
      </c>
      <c r="J692" s="70"/>
      <c r="K692" s="70"/>
      <c r="L692" s="228"/>
      <c r="M692" s="228" t="str">
        <f>IF(ISERROR(VLOOKUP(L692,POA!$A$2:$C$25,3,0)),"",VLOOKUP(L692,POA!$A$2:$C$25,3,0))</f>
        <v/>
      </c>
      <c r="N692" s="73"/>
      <c r="O692" s="73" t="str">
        <f>IF(ISERROR(VLOOKUP(N692,POA!$A$2:$F$25,4,0)),"",VLOOKUP(N692,POA!$A$2:$F$25,4,0))</f>
        <v/>
      </c>
      <c r="P692" s="75" t="str">
        <f>IF(ISERROR(VLOOKUP(L692,POA!$A$2:$C$25,2,0)),"",VLOOKUP(L692,POA!$A$2:$C$25,2,0))</f>
        <v/>
      </c>
      <c r="Q692" s="82"/>
      <c r="R692" s="81" t="str">
        <f>IF(L692=0,"",IF(Q683&gt;=$R$9,"HABIL","NO HABIL"))</f>
        <v/>
      </c>
      <c r="S692" s="177"/>
      <c r="T692" s="81" t="str">
        <f t="shared" si="518"/>
        <v/>
      </c>
      <c r="U692" s="73" t="str">
        <f>IF(ISERROR(VLOOKUP(N692,POA!$A$2:$F$25,5,0)),"",VLOOKUP(N692,POA!$A$2:$F$25,5,0))</f>
        <v/>
      </c>
      <c r="V692" s="73"/>
      <c r="W692" s="81" t="str">
        <f t="shared" si="519"/>
        <v/>
      </c>
      <c r="X692" s="81"/>
      <c r="Y692" s="179">
        <f t="shared" si="522"/>
        <v>0</v>
      </c>
      <c r="Z692" s="146" t="str">
        <f t="shared" si="523"/>
        <v>MIPYME</v>
      </c>
      <c r="AA692" s="190"/>
      <c r="AB692" s="81" t="str">
        <f t="shared" si="520"/>
        <v/>
      </c>
      <c r="AC692" s="190"/>
      <c r="AD692" s="81" t="str">
        <f t="shared" si="521"/>
        <v/>
      </c>
      <c r="AE692" s="183"/>
    </row>
    <row r="693" spans="2:31" ht="18" customHeight="1" thickBot="1" x14ac:dyDescent="0.2">
      <c r="B693" s="111" t="str">
        <f>IF(C693="","",B692+0.1)</f>
        <v/>
      </c>
      <c r="C693" s="137"/>
      <c r="D693" s="137"/>
      <c r="E693" s="74" t="str">
        <f>IF(ISERROR(VLOOKUP(C693,#REF!,2,0)),"",VLOOKUP(C693,#REF!,2,0))</f>
        <v/>
      </c>
      <c r="F693" s="74"/>
      <c r="G693" s="74" t="str">
        <f>IF(ISERROR(VLOOKUP(C693,#REF!,4,0)),"",VLOOKUP(C693,#REF!,4,0))</f>
        <v/>
      </c>
      <c r="H693" s="74"/>
      <c r="I693" s="74">
        <f>IF(ISERROR(F693-H693),"",F693-H693)</f>
        <v>0</v>
      </c>
      <c r="J693" s="74"/>
      <c r="K693" s="74"/>
      <c r="L693" s="229"/>
      <c r="M693" s="229" t="str">
        <f>IF(ISERROR(VLOOKUP(L693,POA!$A$2:$C$25,3,0)),"",VLOOKUP(L693,POA!$A$2:$C$25,3,0))</f>
        <v/>
      </c>
      <c r="N693" s="88"/>
      <c r="O693" s="88" t="str">
        <f>IF(ISERROR(VLOOKUP(N693,POA!$A$2:$F$25,4,0)),"",VLOOKUP(N693,POA!$A$2:$F$25,4,0))</f>
        <v/>
      </c>
      <c r="P693" s="80" t="str">
        <f>IF(ISERROR(VLOOKUP(L693,POA!$A$2:$C$25,2,0)),"",VLOOKUP(L693,POA!$A$2:$C$25,2,0))</f>
        <v/>
      </c>
      <c r="Q693" s="90"/>
      <c r="R693" s="89" t="str">
        <f>IF(L693=0,"",IF(Q683&gt;=$R$9,"HABIL","NO HABIL"))</f>
        <v/>
      </c>
      <c r="S693" s="178"/>
      <c r="T693" s="89" t="str">
        <f t="shared" si="518"/>
        <v/>
      </c>
      <c r="U693" s="88" t="str">
        <f>IF(ISERROR(VLOOKUP(N693,POA!$A$2:$F$25,5,0)),"",VLOOKUP(N693,POA!$A$2:$F$25,5,0))</f>
        <v/>
      </c>
      <c r="V693" s="88"/>
      <c r="W693" s="89" t="str">
        <f t="shared" si="519"/>
        <v/>
      </c>
      <c r="X693" s="89"/>
      <c r="Y693" s="181">
        <f>IF(ISERROR(F693/$Z$9),"",F693/$Z$9)</f>
        <v>0</v>
      </c>
      <c r="Z693" s="147" t="str">
        <f t="shared" si="523"/>
        <v>MIPYME</v>
      </c>
      <c r="AA693" s="191"/>
      <c r="AB693" s="89" t="str">
        <f t="shared" si="520"/>
        <v/>
      </c>
      <c r="AC693" s="191"/>
      <c r="AD693" s="89" t="str">
        <f t="shared" si="521"/>
        <v/>
      </c>
      <c r="AE693" s="184"/>
    </row>
    <row r="694" spans="2:31" ht="18" customHeight="1" x14ac:dyDescent="0.15">
      <c r="B694" s="83">
        <v>63</v>
      </c>
      <c r="C694" s="84"/>
      <c r="D694" s="135" t="str">
        <f>IF(SUM(D695:D704)=0,"",SUM(D695:D704))</f>
        <v/>
      </c>
      <c r="E694" s="85">
        <f>SUM(E695:E704)</f>
        <v>0</v>
      </c>
      <c r="F694" s="85">
        <f>SUM(F695:F704)</f>
        <v>0</v>
      </c>
      <c r="G694" s="85">
        <f>SUM(G695:G704)</f>
        <v>0</v>
      </c>
      <c r="H694" s="85">
        <f>SUM(H695:H704)</f>
        <v>0</v>
      </c>
      <c r="I694" s="85">
        <f>+F694-H694</f>
        <v>0</v>
      </c>
      <c r="J694" s="85">
        <f>SUM(J695:J704)</f>
        <v>0</v>
      </c>
      <c r="K694" s="85">
        <f>SUM(K695:K704)</f>
        <v>0</v>
      </c>
      <c r="L694" s="78">
        <v>1</v>
      </c>
      <c r="M694" s="78">
        <f>IF(ISERROR(VLOOKUP(L694,POA!$A$2:$C$25,3,0)),"",VLOOKUP(L694,POA!$A$2:$C$25,3,0))</f>
        <v>3</v>
      </c>
      <c r="N694" s="138" t="s">
        <v>229</v>
      </c>
      <c r="O694" s="78">
        <f>+SUM(O695:O704)</f>
        <v>0</v>
      </c>
      <c r="P694" s="79">
        <f>IF(ISERROR(VLOOKUP(L694,POA!$A$2:$C$25,2,0)),"",VLOOKUP(L694,POA!$A$2:$C$25,2,0))</f>
        <v>4167150295</v>
      </c>
      <c r="Q694" s="85" t="e">
        <f>SUM(E694/G694)</f>
        <v>#DIV/0!</v>
      </c>
      <c r="R694" s="86" t="e">
        <f>IF(Q694=0,"",IF(Q694&gt;=$R$9,"HABIL","NO HABIL"))</f>
        <v>#DIV/0!</v>
      </c>
      <c r="S694" s="176" t="e">
        <f>SUM(H694/F694)</f>
        <v>#DIV/0!</v>
      </c>
      <c r="T694" s="86" t="e">
        <f>IF(S694=0,"",IF(S694&lt;=$T$9,"HABIL","NO HABIL"))</f>
        <v>#DIV/0!</v>
      </c>
      <c r="U694" s="78">
        <f>+SUM(U695:U704)</f>
        <v>0</v>
      </c>
      <c r="V694" s="87" t="e">
        <f>SUM(J694/K694)</f>
        <v>#DIV/0!</v>
      </c>
      <c r="W694" s="86" t="e">
        <f>IF(V694=0,"",IF(V694&gt;=$W$9,"HABIL","NO HABIL"))</f>
        <v>#DIV/0!</v>
      </c>
      <c r="X694" s="86" t="e">
        <f>IF(R694=0,"",IF(R694="NO HABIL","NO HABIL",IF(T694="NO HABIL","NO HABIL",IF(W694="NO HABIL","NO HABIL",IF(W694="NO HABIL","NO HABIL","HABIL")))))</f>
        <v>#DIV/0!</v>
      </c>
      <c r="Y694" s="180"/>
      <c r="Z694" s="145"/>
      <c r="AA694" s="176" t="e">
        <f>SUM(J694/I694)</f>
        <v>#DIV/0!</v>
      </c>
      <c r="AB694" s="86" t="e">
        <f>IF(AA694=0,"",IF(AA694&gt;=$AB$9,"HABIL","NO HABIL"))</f>
        <v>#DIV/0!</v>
      </c>
      <c r="AC694" s="176" t="e">
        <f>SUM(J694/F694)</f>
        <v>#DIV/0!</v>
      </c>
      <c r="AD694" s="86" t="e">
        <f>IF(AC694=0,"",IF(AC694&gt;=$AD$9,"HABIL","NO HABIL"))</f>
        <v>#DIV/0!</v>
      </c>
      <c r="AE694" s="182" t="e">
        <f>IF(AB694=0,"",IF(AB694="NO HABIL","NO HABIL",IF(AD694="NO HABIL","NO HABIL",IF(AD694="NO HABIL","NO HABIL","HABIL"))))</f>
        <v>#DIV/0!</v>
      </c>
    </row>
    <row r="695" spans="2:31" ht="18" customHeight="1" x14ac:dyDescent="0.15">
      <c r="B695" s="71" t="str">
        <f t="shared" ref="B695:B700" si="524">IF(C695="","",B694+0.1)</f>
        <v/>
      </c>
      <c r="C695" s="72"/>
      <c r="D695" s="136"/>
      <c r="E695" s="70"/>
      <c r="F695" s="70"/>
      <c r="G695" s="70"/>
      <c r="H695" s="70"/>
      <c r="I695" s="70">
        <f t="shared" ref="I695:I700" si="525">IF(ISERROR(F695-H695),"",F695-H695)</f>
        <v>0</v>
      </c>
      <c r="J695" s="70"/>
      <c r="K695" s="70"/>
      <c r="L695" s="230"/>
      <c r="M695" s="230" t="str">
        <f>IF(ISERROR(VLOOKUP(L695,POA!$A$2:$C$25,3,0)),"",VLOOKUP(L695,POA!$A$2:$C$25,3,0))</f>
        <v/>
      </c>
      <c r="N695" s="73" t="s">
        <v>229</v>
      </c>
      <c r="O695" s="73" t="str">
        <f>IF(ISERROR(VLOOKUP(N695,POA!$A$2:$F$25,4,0)),"",VLOOKUP(N695,POA!$A$2:$F$25,4,0))</f>
        <v/>
      </c>
      <c r="P695" s="75" t="str">
        <f>IF(ISERROR(VLOOKUP(L695,POA!$A$2:$C$25,2,0)),"",VLOOKUP(L695,POA!$A$2:$C$25,2,0))</f>
        <v/>
      </c>
      <c r="Q695" s="82"/>
      <c r="R695" s="81" t="str">
        <f>IF(Q695=0,"",IF(Q694&gt;=$R$9,"HABIL","NO HABIL"))</f>
        <v/>
      </c>
      <c r="S695" s="177"/>
      <c r="T695" s="81" t="str">
        <f t="shared" ref="T695:T704" si="526">IF(S695=0,"",IF(S695&lt;=$T$9,"HABIL","NO HABIL"))</f>
        <v/>
      </c>
      <c r="U695" s="73" t="str">
        <f>IF(ISERROR(VLOOKUP(N695,POA!$A$2:$F$25,5,0)),"",VLOOKUP(N695,POA!$A$2:$F$25,5,0))</f>
        <v/>
      </c>
      <c r="V695" s="73"/>
      <c r="W695" s="81" t="str">
        <f t="shared" ref="W695:W704" si="527">IF(V695=0,"",IF(V695&gt;=$W$9,"HABIL","NO HABIL"))</f>
        <v/>
      </c>
      <c r="X695" s="81"/>
      <c r="Y695" s="179">
        <f>IF(ISERROR(F695/$Z$9),"",F695/$Z$9)</f>
        <v>0</v>
      </c>
      <c r="Z695" s="146" t="str">
        <f>+IF(Y695&lt;$Z$10,"MIPYME","NO CUMPLE")</f>
        <v>MIPYME</v>
      </c>
      <c r="AA695" s="190"/>
      <c r="AB695" s="81" t="str">
        <f t="shared" ref="AB695:AB704" si="528">IF(AA695=0,"",IF(AA695&gt;=$AB$9,"HABIL","NO HABIL"))</f>
        <v/>
      </c>
      <c r="AC695" s="190"/>
      <c r="AD695" s="81" t="str">
        <f t="shared" ref="AD695:AD704" si="529">IF(AC695=0,"",IF(AC695&gt;=$AD$9,"HABIL","NO HABIL"))</f>
        <v/>
      </c>
      <c r="AE695" s="185"/>
    </row>
    <row r="696" spans="2:31" ht="18" customHeight="1" x14ac:dyDescent="0.15">
      <c r="B696" s="71" t="str">
        <f t="shared" si="524"/>
        <v/>
      </c>
      <c r="C696" s="136"/>
      <c r="D696" s="136"/>
      <c r="E696" s="70"/>
      <c r="F696" s="70"/>
      <c r="G696" s="70"/>
      <c r="H696" s="70"/>
      <c r="I696" s="70">
        <f t="shared" si="525"/>
        <v>0</v>
      </c>
      <c r="J696" s="70"/>
      <c r="K696" s="70"/>
      <c r="L696" s="228"/>
      <c r="M696" s="228" t="str">
        <f>IF(ISERROR(VLOOKUP(L696,POA!$A$2:$C$25,3,0)),"",VLOOKUP(L696,POA!$A$2:$C$25,3,0))</f>
        <v/>
      </c>
      <c r="N696" s="73" t="s">
        <v>229</v>
      </c>
      <c r="O696" s="73" t="str">
        <f>IF(ISERROR(VLOOKUP(N696,POA!$A$2:$F$25,4,0)),"",VLOOKUP(N696,POA!$A$2:$F$25,4,0))</f>
        <v/>
      </c>
      <c r="P696" s="75" t="str">
        <f>IF(ISERROR(VLOOKUP(L696,POA!$A$2:$C$25,2,0)),"",VLOOKUP(L696,POA!$A$2:$C$25,2,0))</f>
        <v/>
      </c>
      <c r="Q696" s="82"/>
      <c r="R696" s="81" t="str">
        <f>IF(Q696=0,"",IF(Q694&gt;=$R$9,"HABIL","NO HABIL"))</f>
        <v/>
      </c>
      <c r="S696" s="177"/>
      <c r="T696" s="81" t="str">
        <f t="shared" si="526"/>
        <v/>
      </c>
      <c r="U696" s="73" t="str">
        <f>IF(ISERROR(VLOOKUP(N696,POA!$A$2:$F$25,5,0)),"",VLOOKUP(N696,POA!$A$2:$F$25,5,0))</f>
        <v/>
      </c>
      <c r="V696" s="73"/>
      <c r="W696" s="81" t="str">
        <f t="shared" si="527"/>
        <v/>
      </c>
      <c r="X696" s="81"/>
      <c r="Y696" s="179">
        <f t="shared" ref="Y696:Y703" si="530">IF(ISERROR(F696/$Z$9),"",F696/$Z$9)</f>
        <v>0</v>
      </c>
      <c r="Z696" s="146" t="str">
        <f t="shared" ref="Z696:Z704" si="531">+IF(Y696&lt;$Z$10,"MIPYME","NO CUMPLE")</f>
        <v>MIPYME</v>
      </c>
      <c r="AA696" s="190"/>
      <c r="AB696" s="81" t="str">
        <f t="shared" si="528"/>
        <v/>
      </c>
      <c r="AC696" s="190"/>
      <c r="AD696" s="81" t="str">
        <f t="shared" si="529"/>
        <v/>
      </c>
      <c r="AE696" s="186"/>
    </row>
    <row r="697" spans="2:31" ht="18" customHeight="1" x14ac:dyDescent="0.15">
      <c r="B697" s="71" t="str">
        <f t="shared" si="524"/>
        <v/>
      </c>
      <c r="C697" s="136"/>
      <c r="D697" s="136"/>
      <c r="E697" s="70"/>
      <c r="F697" s="70"/>
      <c r="G697" s="70"/>
      <c r="H697" s="70"/>
      <c r="I697" s="70">
        <f t="shared" si="525"/>
        <v>0</v>
      </c>
      <c r="J697" s="70"/>
      <c r="K697" s="70"/>
      <c r="L697" s="228"/>
      <c r="M697" s="228" t="str">
        <f>IF(ISERROR(VLOOKUP(L697,POA!$A$2:$C$25,3,0)),"",VLOOKUP(L697,POA!$A$2:$C$25,3,0))</f>
        <v/>
      </c>
      <c r="N697" s="73"/>
      <c r="O697" s="73" t="str">
        <f>IF(ISERROR(VLOOKUP(N697,POA!$A$2:$F$25,4,0)),"",VLOOKUP(N697,POA!$A$2:$F$25,4,0))</f>
        <v/>
      </c>
      <c r="P697" s="75" t="str">
        <f>IF(ISERROR(VLOOKUP(L697,POA!$A$2:$C$25,2,0)),"",VLOOKUP(L697,POA!$A$2:$C$25,2,0))</f>
        <v/>
      </c>
      <c r="Q697" s="82"/>
      <c r="R697" s="81" t="str">
        <f>IF(Q697=0,"",IF(Q694&gt;=$R$9,"HABIL","NO HABIL"))</f>
        <v/>
      </c>
      <c r="S697" s="177"/>
      <c r="T697" s="81" t="str">
        <f t="shared" si="526"/>
        <v/>
      </c>
      <c r="U697" s="73" t="str">
        <f>IF(ISERROR(VLOOKUP(N697,POA!$A$2:$F$25,5,0)),"",VLOOKUP(N697,POA!$A$2:$F$25,5,0))</f>
        <v/>
      </c>
      <c r="V697" s="73"/>
      <c r="W697" s="81" t="str">
        <f t="shared" si="527"/>
        <v/>
      </c>
      <c r="X697" s="81"/>
      <c r="Y697" s="179">
        <f t="shared" si="530"/>
        <v>0</v>
      </c>
      <c r="Z697" s="146" t="str">
        <f t="shared" si="531"/>
        <v>MIPYME</v>
      </c>
      <c r="AA697" s="190"/>
      <c r="AB697" s="81" t="str">
        <f t="shared" si="528"/>
        <v/>
      </c>
      <c r="AC697" s="190"/>
      <c r="AD697" s="81" t="str">
        <f t="shared" si="529"/>
        <v/>
      </c>
      <c r="AE697" s="186"/>
    </row>
    <row r="698" spans="2:31" ht="18" customHeight="1" x14ac:dyDescent="0.15">
      <c r="B698" s="71" t="str">
        <f t="shared" si="524"/>
        <v/>
      </c>
      <c r="C698" s="136"/>
      <c r="D698" s="136"/>
      <c r="E698" s="70" t="str">
        <f>IF(ISERROR(VLOOKUP(C698,#REF!,2,0)),"",VLOOKUP(C698,#REF!,2,0))</f>
        <v/>
      </c>
      <c r="F698" s="70"/>
      <c r="G698" s="70" t="str">
        <f>IF(ISERROR(VLOOKUP(C698,#REF!,4,0)),"",VLOOKUP(C698,#REF!,4,0))</f>
        <v/>
      </c>
      <c r="H698" s="70"/>
      <c r="I698" s="70">
        <f t="shared" si="525"/>
        <v>0</v>
      </c>
      <c r="J698" s="70"/>
      <c r="K698" s="70"/>
      <c r="L698" s="228"/>
      <c r="M698" s="228" t="str">
        <f>IF(ISERROR(VLOOKUP(L698,POA!$A$2:$C$25,3,0)),"",VLOOKUP(L698,POA!$A$2:$C$25,3,0))</f>
        <v/>
      </c>
      <c r="N698" s="73"/>
      <c r="O698" s="73" t="str">
        <f>IF(ISERROR(VLOOKUP(N698,POA!$A$2:$F$25,4,0)),"",VLOOKUP(N698,POA!$A$2:$F$25,4,0))</f>
        <v/>
      </c>
      <c r="P698" s="75" t="str">
        <f>IF(ISERROR(VLOOKUP(L698,POA!$A$2:$C$25,2,0)),"",VLOOKUP(L698,POA!$A$2:$C$25,2,0))</f>
        <v/>
      </c>
      <c r="Q698" s="82"/>
      <c r="R698" s="81" t="str">
        <f>IF(L698=0,"",IF(Q694&gt;=$R$9,"HABIL","NO HABIL"))</f>
        <v/>
      </c>
      <c r="S698" s="177"/>
      <c r="T698" s="81" t="str">
        <f t="shared" si="526"/>
        <v/>
      </c>
      <c r="U698" s="73" t="str">
        <f>IF(ISERROR(VLOOKUP(N698,POA!$A$2:$F$25,5,0)),"",VLOOKUP(N698,POA!$A$2:$F$25,5,0))</f>
        <v/>
      </c>
      <c r="V698" s="73"/>
      <c r="W698" s="81" t="str">
        <f t="shared" si="527"/>
        <v/>
      </c>
      <c r="X698" s="81"/>
      <c r="Y698" s="179">
        <f t="shared" si="530"/>
        <v>0</v>
      </c>
      <c r="Z698" s="146" t="str">
        <f t="shared" si="531"/>
        <v>MIPYME</v>
      </c>
      <c r="AA698" s="190"/>
      <c r="AB698" s="81" t="str">
        <f t="shared" si="528"/>
        <v/>
      </c>
      <c r="AC698" s="190"/>
      <c r="AD698" s="81" t="str">
        <f t="shared" si="529"/>
        <v/>
      </c>
      <c r="AE698" s="186"/>
    </row>
    <row r="699" spans="2:31" ht="18" customHeight="1" x14ac:dyDescent="0.15">
      <c r="B699" s="71" t="str">
        <f t="shared" si="524"/>
        <v/>
      </c>
      <c r="C699" s="136"/>
      <c r="D699" s="136"/>
      <c r="E699" s="70" t="str">
        <f>IF(ISERROR(VLOOKUP(C699,#REF!,2,0)),"",VLOOKUP(C699,#REF!,2,0))</f>
        <v/>
      </c>
      <c r="F699" s="70"/>
      <c r="G699" s="70" t="str">
        <f>IF(ISERROR(VLOOKUP(C699,#REF!,4,0)),"",VLOOKUP(C699,#REF!,4,0))</f>
        <v/>
      </c>
      <c r="H699" s="70"/>
      <c r="I699" s="70">
        <f t="shared" si="525"/>
        <v>0</v>
      </c>
      <c r="J699" s="70"/>
      <c r="K699" s="70"/>
      <c r="L699" s="228"/>
      <c r="M699" s="228" t="str">
        <f>IF(ISERROR(VLOOKUP(L699,POA!$A$2:$C$25,3,0)),"",VLOOKUP(L699,POA!$A$2:$C$25,3,0))</f>
        <v/>
      </c>
      <c r="N699" s="73"/>
      <c r="O699" s="73" t="str">
        <f>IF(ISERROR(VLOOKUP(N699,POA!$A$2:$F$25,4,0)),"",VLOOKUP(N699,POA!$A$2:$F$25,4,0))</f>
        <v/>
      </c>
      <c r="P699" s="75" t="str">
        <f>IF(ISERROR(VLOOKUP(L699,POA!$A$2:$C$25,2,0)),"",VLOOKUP(L699,POA!$A$2:$C$25,2,0))</f>
        <v/>
      </c>
      <c r="Q699" s="82"/>
      <c r="R699" s="81" t="str">
        <f>IF(L699=0,"",IF(Q694&gt;=$R$9,"HABIL","NO HABIL"))</f>
        <v/>
      </c>
      <c r="S699" s="177"/>
      <c r="T699" s="81" t="str">
        <f t="shared" si="526"/>
        <v/>
      </c>
      <c r="U699" s="73" t="str">
        <f>IF(ISERROR(VLOOKUP(N699,POA!$A$2:$F$25,5,0)),"",VLOOKUP(N699,POA!$A$2:$F$25,5,0))</f>
        <v/>
      </c>
      <c r="V699" s="73"/>
      <c r="W699" s="81" t="str">
        <f t="shared" si="527"/>
        <v/>
      </c>
      <c r="X699" s="81"/>
      <c r="Y699" s="179">
        <f t="shared" si="530"/>
        <v>0</v>
      </c>
      <c r="Z699" s="146" t="str">
        <f t="shared" si="531"/>
        <v>MIPYME</v>
      </c>
      <c r="AA699" s="190"/>
      <c r="AB699" s="81" t="str">
        <f t="shared" si="528"/>
        <v/>
      </c>
      <c r="AC699" s="190"/>
      <c r="AD699" s="81" t="str">
        <f t="shared" si="529"/>
        <v/>
      </c>
      <c r="AE699" s="183"/>
    </row>
    <row r="700" spans="2:31" ht="18" customHeight="1" x14ac:dyDescent="0.15">
      <c r="B700" s="71" t="str">
        <f t="shared" si="524"/>
        <v/>
      </c>
      <c r="C700" s="136"/>
      <c r="D700" s="136"/>
      <c r="E700" s="70" t="str">
        <f>IF(ISERROR(VLOOKUP(C700,#REF!,2,0)),"",VLOOKUP(C700,#REF!,2,0))</f>
        <v/>
      </c>
      <c r="F700" s="70"/>
      <c r="G700" s="70" t="str">
        <f>IF(ISERROR(VLOOKUP(C700,#REF!,4,0)),"",VLOOKUP(C700,#REF!,4,0))</f>
        <v/>
      </c>
      <c r="H700" s="70"/>
      <c r="I700" s="70">
        <f t="shared" si="525"/>
        <v>0</v>
      </c>
      <c r="J700" s="70"/>
      <c r="K700" s="70"/>
      <c r="L700" s="228"/>
      <c r="M700" s="228" t="str">
        <f>IF(ISERROR(VLOOKUP(L700,POA!$A$2:$C$25,3,0)),"",VLOOKUP(L700,POA!$A$2:$C$25,3,0))</f>
        <v/>
      </c>
      <c r="N700" s="73"/>
      <c r="O700" s="73" t="str">
        <f>IF(ISERROR(VLOOKUP(N700,POA!$A$2:$F$25,4,0)),"",VLOOKUP(N700,POA!$A$2:$F$25,4,0))</f>
        <v/>
      </c>
      <c r="P700" s="75" t="str">
        <f>IF(ISERROR(VLOOKUP(L700,POA!$A$2:$C$25,2,0)),"",VLOOKUP(L700,POA!$A$2:$C$25,2,0))</f>
        <v/>
      </c>
      <c r="Q700" s="82"/>
      <c r="R700" s="81" t="str">
        <f>IF(L700=0,"",IF(Q694&gt;=$R$9,"HABIL","NO HABIL"))</f>
        <v/>
      </c>
      <c r="S700" s="177"/>
      <c r="T700" s="81" t="str">
        <f t="shared" si="526"/>
        <v/>
      </c>
      <c r="U700" s="73" t="str">
        <f>IF(ISERROR(VLOOKUP(N700,POA!$A$2:$F$25,5,0)),"",VLOOKUP(N700,POA!$A$2:$F$25,5,0))</f>
        <v/>
      </c>
      <c r="V700" s="73"/>
      <c r="W700" s="81" t="str">
        <f t="shared" si="527"/>
        <v/>
      </c>
      <c r="X700" s="81"/>
      <c r="Y700" s="179">
        <f t="shared" si="530"/>
        <v>0</v>
      </c>
      <c r="Z700" s="146" t="str">
        <f t="shared" si="531"/>
        <v>MIPYME</v>
      </c>
      <c r="AA700" s="190"/>
      <c r="AB700" s="81" t="str">
        <f t="shared" si="528"/>
        <v/>
      </c>
      <c r="AC700" s="190"/>
      <c r="AD700" s="81" t="str">
        <f t="shared" si="529"/>
        <v/>
      </c>
      <c r="AE700" s="186"/>
    </row>
    <row r="701" spans="2:31" ht="18" customHeight="1" x14ac:dyDescent="0.15">
      <c r="B701" s="71" t="str">
        <f>IF(C701="","",B700+0.1)</f>
        <v/>
      </c>
      <c r="C701" s="136"/>
      <c r="D701" s="136"/>
      <c r="E701" s="70" t="str">
        <f>IF(ISERROR(VLOOKUP(C701,#REF!,2,0)),"",VLOOKUP(C701,#REF!,2,0))</f>
        <v/>
      </c>
      <c r="F701" s="70"/>
      <c r="G701" s="70" t="str">
        <f>IF(ISERROR(VLOOKUP(C701,#REF!,4,0)),"",VLOOKUP(C701,#REF!,4,0))</f>
        <v/>
      </c>
      <c r="H701" s="70"/>
      <c r="I701" s="70">
        <f>IF(ISERROR(F701-H701),"",F701-H701)</f>
        <v>0</v>
      </c>
      <c r="J701" s="70"/>
      <c r="K701" s="70"/>
      <c r="L701" s="228"/>
      <c r="M701" s="228" t="str">
        <f>IF(ISERROR(VLOOKUP(L701,POA!$A$2:$C$25,3,0)),"",VLOOKUP(L701,POA!$A$2:$C$25,3,0))</f>
        <v/>
      </c>
      <c r="N701" s="73"/>
      <c r="O701" s="73" t="str">
        <f>IF(ISERROR(VLOOKUP(N701,POA!$A$2:$F$25,4,0)),"",VLOOKUP(N701,POA!$A$2:$F$25,4,0))</f>
        <v/>
      </c>
      <c r="P701" s="75" t="str">
        <f>IF(ISERROR(VLOOKUP(L701,POA!$A$2:$C$25,2,0)),"",VLOOKUP(L701,POA!$A$2:$C$25,2,0))</f>
        <v/>
      </c>
      <c r="Q701" s="82"/>
      <c r="R701" s="81" t="str">
        <f>IF(L701=0,"",IF(Q694&gt;=$R$9,"HABIL","NO HABIL"))</f>
        <v/>
      </c>
      <c r="S701" s="177"/>
      <c r="T701" s="81" t="str">
        <f t="shared" si="526"/>
        <v/>
      </c>
      <c r="U701" s="73" t="str">
        <f>IF(ISERROR(VLOOKUP(N701,POA!$A$2:$F$25,5,0)),"",VLOOKUP(N701,POA!$A$2:$F$25,5,0))</f>
        <v/>
      </c>
      <c r="V701" s="73"/>
      <c r="W701" s="81" t="str">
        <f t="shared" si="527"/>
        <v/>
      </c>
      <c r="X701" s="81"/>
      <c r="Y701" s="179">
        <f t="shared" si="530"/>
        <v>0</v>
      </c>
      <c r="Z701" s="146" t="str">
        <f t="shared" si="531"/>
        <v>MIPYME</v>
      </c>
      <c r="AA701" s="190"/>
      <c r="AB701" s="81" t="str">
        <f t="shared" si="528"/>
        <v/>
      </c>
      <c r="AC701" s="190"/>
      <c r="AD701" s="81" t="str">
        <f t="shared" si="529"/>
        <v/>
      </c>
      <c r="AE701" s="186"/>
    </row>
    <row r="702" spans="2:31" ht="18" customHeight="1" x14ac:dyDescent="0.15">
      <c r="B702" s="71" t="str">
        <f>IF(C702="","",B701+0.1)</f>
        <v/>
      </c>
      <c r="C702" s="136"/>
      <c r="D702" s="136"/>
      <c r="E702" s="70" t="str">
        <f>IF(ISERROR(VLOOKUP(C702,#REF!,2,0)),"",VLOOKUP(C702,#REF!,2,0))</f>
        <v/>
      </c>
      <c r="F702" s="70"/>
      <c r="G702" s="70" t="str">
        <f>IF(ISERROR(VLOOKUP(C702,#REF!,4,0)),"",VLOOKUP(C702,#REF!,4,0))</f>
        <v/>
      </c>
      <c r="H702" s="70"/>
      <c r="I702" s="70">
        <f>IF(ISERROR(F702-H702),"",F702-H702)</f>
        <v>0</v>
      </c>
      <c r="J702" s="70"/>
      <c r="K702" s="70"/>
      <c r="L702" s="228"/>
      <c r="M702" s="228" t="str">
        <f>IF(ISERROR(VLOOKUP(L702,POA!$A$2:$C$25,3,0)),"",VLOOKUP(L702,POA!$A$2:$C$25,3,0))</f>
        <v/>
      </c>
      <c r="N702" s="73"/>
      <c r="O702" s="73" t="str">
        <f>IF(ISERROR(VLOOKUP(N702,POA!$A$2:$F$25,4,0)),"",VLOOKUP(N702,POA!$A$2:$F$25,4,0))</f>
        <v/>
      </c>
      <c r="P702" s="75" t="str">
        <f>IF(ISERROR(VLOOKUP(L702,POA!$A$2:$C$25,2,0)),"",VLOOKUP(L702,POA!$A$2:$C$25,2,0))</f>
        <v/>
      </c>
      <c r="Q702" s="82"/>
      <c r="R702" s="81" t="str">
        <f>IF(L702=0,"",IF(Q694&gt;=$R$9,"HABIL","NO HABIL"))</f>
        <v/>
      </c>
      <c r="S702" s="177"/>
      <c r="T702" s="81" t="str">
        <f t="shared" si="526"/>
        <v/>
      </c>
      <c r="U702" s="73" t="str">
        <f>IF(ISERROR(VLOOKUP(N702,POA!$A$2:$F$25,5,0)),"",VLOOKUP(N702,POA!$A$2:$F$25,5,0))</f>
        <v/>
      </c>
      <c r="V702" s="73"/>
      <c r="W702" s="81" t="str">
        <f t="shared" si="527"/>
        <v/>
      </c>
      <c r="X702" s="81"/>
      <c r="Y702" s="179">
        <f t="shared" si="530"/>
        <v>0</v>
      </c>
      <c r="Z702" s="146" t="str">
        <f t="shared" si="531"/>
        <v>MIPYME</v>
      </c>
      <c r="AA702" s="190"/>
      <c r="AB702" s="81" t="str">
        <f t="shared" si="528"/>
        <v/>
      </c>
      <c r="AC702" s="190"/>
      <c r="AD702" s="81" t="str">
        <f t="shared" si="529"/>
        <v/>
      </c>
      <c r="AE702" s="183"/>
    </row>
    <row r="703" spans="2:31" ht="18" customHeight="1" x14ac:dyDescent="0.15">
      <c r="B703" s="71" t="str">
        <f>IF(C703="","",B702+0.1)</f>
        <v/>
      </c>
      <c r="C703" s="136"/>
      <c r="D703" s="136"/>
      <c r="E703" s="70" t="str">
        <f>IF(ISERROR(VLOOKUP(C703,#REF!,2,0)),"",VLOOKUP(C703,#REF!,2,0))</f>
        <v/>
      </c>
      <c r="F703" s="70"/>
      <c r="G703" s="70" t="str">
        <f>IF(ISERROR(VLOOKUP(C703,#REF!,4,0)),"",VLOOKUP(C703,#REF!,4,0))</f>
        <v/>
      </c>
      <c r="H703" s="70"/>
      <c r="I703" s="70">
        <f>IF(ISERROR(F703-H703),"",F703-H703)</f>
        <v>0</v>
      </c>
      <c r="J703" s="70"/>
      <c r="K703" s="70"/>
      <c r="L703" s="228"/>
      <c r="M703" s="228" t="str">
        <f>IF(ISERROR(VLOOKUP(L703,POA!$A$2:$C$25,3,0)),"",VLOOKUP(L703,POA!$A$2:$C$25,3,0))</f>
        <v/>
      </c>
      <c r="N703" s="73"/>
      <c r="O703" s="73" t="str">
        <f>IF(ISERROR(VLOOKUP(N703,POA!$A$2:$F$25,4,0)),"",VLOOKUP(N703,POA!$A$2:$F$25,4,0))</f>
        <v/>
      </c>
      <c r="P703" s="75" t="str">
        <f>IF(ISERROR(VLOOKUP(L703,POA!$A$2:$C$25,2,0)),"",VLOOKUP(L703,POA!$A$2:$C$25,2,0))</f>
        <v/>
      </c>
      <c r="Q703" s="82"/>
      <c r="R703" s="81" t="str">
        <f>IF(L703=0,"",IF(Q694&gt;=$R$9,"HABIL","NO HABIL"))</f>
        <v/>
      </c>
      <c r="S703" s="177"/>
      <c r="T703" s="81" t="str">
        <f t="shared" si="526"/>
        <v/>
      </c>
      <c r="U703" s="73" t="str">
        <f>IF(ISERROR(VLOOKUP(N703,POA!$A$2:$F$25,5,0)),"",VLOOKUP(N703,POA!$A$2:$F$25,5,0))</f>
        <v/>
      </c>
      <c r="V703" s="73"/>
      <c r="W703" s="81" t="str">
        <f t="shared" si="527"/>
        <v/>
      </c>
      <c r="X703" s="81"/>
      <c r="Y703" s="179">
        <f t="shared" si="530"/>
        <v>0</v>
      </c>
      <c r="Z703" s="146" t="str">
        <f t="shared" si="531"/>
        <v>MIPYME</v>
      </c>
      <c r="AA703" s="190"/>
      <c r="AB703" s="81" t="str">
        <f t="shared" si="528"/>
        <v/>
      </c>
      <c r="AC703" s="190"/>
      <c r="AD703" s="81" t="str">
        <f t="shared" si="529"/>
        <v/>
      </c>
      <c r="AE703" s="183"/>
    </row>
    <row r="704" spans="2:31" ht="18" customHeight="1" thickBot="1" x14ac:dyDescent="0.2">
      <c r="B704" s="111" t="str">
        <f>IF(C704="","",B703+0.1)</f>
        <v/>
      </c>
      <c r="C704" s="137"/>
      <c r="D704" s="137"/>
      <c r="E704" s="74" t="str">
        <f>IF(ISERROR(VLOOKUP(C704,#REF!,2,0)),"",VLOOKUP(C704,#REF!,2,0))</f>
        <v/>
      </c>
      <c r="F704" s="74"/>
      <c r="G704" s="74" t="str">
        <f>IF(ISERROR(VLOOKUP(C704,#REF!,4,0)),"",VLOOKUP(C704,#REF!,4,0))</f>
        <v/>
      </c>
      <c r="H704" s="74"/>
      <c r="I704" s="74">
        <f>IF(ISERROR(F704-H704),"",F704-H704)</f>
        <v>0</v>
      </c>
      <c r="J704" s="74"/>
      <c r="K704" s="74"/>
      <c r="L704" s="229"/>
      <c r="M704" s="229" t="str">
        <f>IF(ISERROR(VLOOKUP(L704,POA!$A$2:$C$25,3,0)),"",VLOOKUP(L704,POA!$A$2:$C$25,3,0))</f>
        <v/>
      </c>
      <c r="N704" s="88"/>
      <c r="O704" s="88" t="str">
        <f>IF(ISERROR(VLOOKUP(N704,POA!$A$2:$F$25,4,0)),"",VLOOKUP(N704,POA!$A$2:$F$25,4,0))</f>
        <v/>
      </c>
      <c r="P704" s="80" t="str">
        <f>IF(ISERROR(VLOOKUP(L704,POA!$A$2:$C$25,2,0)),"",VLOOKUP(L704,POA!$A$2:$C$25,2,0))</f>
        <v/>
      </c>
      <c r="Q704" s="90"/>
      <c r="R704" s="89" t="str">
        <f>IF(L704=0,"",IF(Q694&gt;=$R$9,"HABIL","NO HABIL"))</f>
        <v/>
      </c>
      <c r="S704" s="178"/>
      <c r="T704" s="89" t="str">
        <f t="shared" si="526"/>
        <v/>
      </c>
      <c r="U704" s="88" t="str">
        <f>IF(ISERROR(VLOOKUP(N704,POA!$A$2:$F$25,5,0)),"",VLOOKUP(N704,POA!$A$2:$F$25,5,0))</f>
        <v/>
      </c>
      <c r="V704" s="88"/>
      <c r="W704" s="89" t="str">
        <f t="shared" si="527"/>
        <v/>
      </c>
      <c r="X704" s="89"/>
      <c r="Y704" s="181">
        <f>IF(ISERROR(F704/$Z$9),"",F704/$Z$9)</f>
        <v>0</v>
      </c>
      <c r="Z704" s="147" t="str">
        <f t="shared" si="531"/>
        <v>MIPYME</v>
      </c>
      <c r="AA704" s="191"/>
      <c r="AB704" s="89" t="str">
        <f t="shared" si="528"/>
        <v/>
      </c>
      <c r="AC704" s="191"/>
      <c r="AD704" s="89" t="str">
        <f t="shared" si="529"/>
        <v/>
      </c>
      <c r="AE704" s="184"/>
    </row>
    <row r="705" spans="2:31" ht="18" customHeight="1" x14ac:dyDescent="0.15">
      <c r="B705" s="83">
        <v>64</v>
      </c>
      <c r="C705" s="84"/>
      <c r="D705" s="135" t="str">
        <f>IF(SUM(D706:D715)=0,"",SUM(D706:D715))</f>
        <v/>
      </c>
      <c r="E705" s="85">
        <f>SUM(E706:E715)</f>
        <v>0</v>
      </c>
      <c r="F705" s="85">
        <f>SUM(F706:F715)</f>
        <v>0</v>
      </c>
      <c r="G705" s="85">
        <f>SUM(G706:G715)</f>
        <v>0</v>
      </c>
      <c r="H705" s="85">
        <f>SUM(H706:H715)</f>
        <v>0</v>
      </c>
      <c r="I705" s="85">
        <f>+F705-H705</f>
        <v>0</v>
      </c>
      <c r="J705" s="85">
        <f>SUM(J706:J715)</f>
        <v>0</v>
      </c>
      <c r="K705" s="85">
        <f>SUM(K706:K715)</f>
        <v>0</v>
      </c>
      <c r="L705" s="78">
        <v>1</v>
      </c>
      <c r="M705" s="78">
        <f>IF(ISERROR(VLOOKUP(L705,POA!$A$2:$C$25,3,0)),"",VLOOKUP(L705,POA!$A$2:$C$25,3,0))</f>
        <v>3</v>
      </c>
      <c r="N705" s="138" t="s">
        <v>229</v>
      </c>
      <c r="O705" s="78">
        <f>+SUM(O706:O715)</f>
        <v>0</v>
      </c>
      <c r="P705" s="79">
        <f>IF(ISERROR(VLOOKUP(L705,POA!$A$2:$C$25,2,0)),"",VLOOKUP(L705,POA!$A$2:$C$25,2,0))</f>
        <v>4167150295</v>
      </c>
      <c r="Q705" s="85" t="e">
        <f>SUM(E705/G705)</f>
        <v>#DIV/0!</v>
      </c>
      <c r="R705" s="86" t="e">
        <f>IF(Q705=0,"",IF(Q705&gt;=$R$9,"HABIL","NO HABIL"))</f>
        <v>#DIV/0!</v>
      </c>
      <c r="S705" s="176" t="e">
        <f>SUM(H705/F705)</f>
        <v>#DIV/0!</v>
      </c>
      <c r="T705" s="86" t="e">
        <f>IF(S705=0,"",IF(S705&lt;=$T$9,"HABIL","NO HABIL"))</f>
        <v>#DIV/0!</v>
      </c>
      <c r="U705" s="78">
        <f>+SUM(U706:U715)</f>
        <v>0</v>
      </c>
      <c r="V705" s="87" t="e">
        <f>SUM(J705/K705)</f>
        <v>#DIV/0!</v>
      </c>
      <c r="W705" s="86" t="e">
        <f>IF(V705=0,"",IF(V705&gt;=$W$9,"HABIL","NO HABIL"))</f>
        <v>#DIV/0!</v>
      </c>
      <c r="X705" s="86" t="e">
        <f>IF(R705=0,"",IF(R705="NO HABIL","NO HABIL",IF(T705="NO HABIL","NO HABIL",IF(W705="NO HABIL","NO HABIL",IF(W705="NO HABIL","NO HABIL","HABIL")))))</f>
        <v>#DIV/0!</v>
      </c>
      <c r="Y705" s="180"/>
      <c r="Z705" s="145"/>
      <c r="AA705" s="176" t="e">
        <f>SUM(J705/I705)</f>
        <v>#DIV/0!</v>
      </c>
      <c r="AB705" s="86" t="e">
        <f>IF(AA705=0,"",IF(AA705&gt;=$AB$9,"HABIL","NO HABIL"))</f>
        <v>#DIV/0!</v>
      </c>
      <c r="AC705" s="176" t="e">
        <f>SUM(J705/F705)</f>
        <v>#DIV/0!</v>
      </c>
      <c r="AD705" s="86" t="e">
        <f>IF(AC705=0,"",IF(AC705&gt;=$AD$9,"HABIL","NO HABIL"))</f>
        <v>#DIV/0!</v>
      </c>
      <c r="AE705" s="182" t="e">
        <f>IF(AB705=0,"",IF(AB705="NO HABIL","NO HABIL",IF(AD705="NO HABIL","NO HABIL",IF(AD705="NO HABIL","NO HABIL","HABIL"))))</f>
        <v>#DIV/0!</v>
      </c>
    </row>
    <row r="706" spans="2:31" ht="18" customHeight="1" x14ac:dyDescent="0.15">
      <c r="B706" s="71" t="str">
        <f t="shared" ref="B706:B711" si="532">IF(C706="","",B705+0.1)</f>
        <v/>
      </c>
      <c r="C706" s="72"/>
      <c r="D706" s="136"/>
      <c r="E706" s="70"/>
      <c r="F706" s="70"/>
      <c r="G706" s="70"/>
      <c r="H706" s="70"/>
      <c r="I706" s="70">
        <f t="shared" ref="I706:I711" si="533">IF(ISERROR(F706-H706),"",F706-H706)</f>
        <v>0</v>
      </c>
      <c r="J706" s="70"/>
      <c r="K706" s="70"/>
      <c r="L706" s="230"/>
      <c r="M706" s="230" t="str">
        <f>IF(ISERROR(VLOOKUP(L706,POA!$A$2:$C$25,3,0)),"",VLOOKUP(L706,POA!$A$2:$C$25,3,0))</f>
        <v/>
      </c>
      <c r="N706" s="73" t="s">
        <v>229</v>
      </c>
      <c r="O706" s="73" t="str">
        <f>IF(ISERROR(VLOOKUP(N706,POA!$A$2:$F$25,4,0)),"",VLOOKUP(N706,POA!$A$2:$F$25,4,0))</f>
        <v/>
      </c>
      <c r="P706" s="75" t="str">
        <f>IF(ISERROR(VLOOKUP(L706,POA!$A$2:$C$25,2,0)),"",VLOOKUP(L706,POA!$A$2:$C$25,2,0))</f>
        <v/>
      </c>
      <c r="Q706" s="82"/>
      <c r="R706" s="81" t="str">
        <f>IF(Q706=0,"",IF(Q705&gt;=$R$9,"HABIL","NO HABIL"))</f>
        <v/>
      </c>
      <c r="S706" s="177"/>
      <c r="T706" s="81" t="str">
        <f t="shared" ref="T706:T715" si="534">IF(S706=0,"",IF(S706&lt;=$T$9,"HABIL","NO HABIL"))</f>
        <v/>
      </c>
      <c r="U706" s="73" t="str">
        <f>IF(ISERROR(VLOOKUP(N706,POA!$A$2:$F$25,5,0)),"",VLOOKUP(N706,POA!$A$2:$F$25,5,0))</f>
        <v/>
      </c>
      <c r="V706" s="73"/>
      <c r="W706" s="81" t="str">
        <f t="shared" ref="W706:W715" si="535">IF(V706=0,"",IF(V706&gt;=$W$9,"HABIL","NO HABIL"))</f>
        <v/>
      </c>
      <c r="X706" s="81"/>
      <c r="Y706" s="179">
        <f>IF(ISERROR(F706/$Z$9),"",F706/$Z$9)</f>
        <v>0</v>
      </c>
      <c r="Z706" s="146" t="str">
        <f>+IF(Y706&lt;$Z$10,"MIPYME","NO CUMPLE")</f>
        <v>MIPYME</v>
      </c>
      <c r="AA706" s="190"/>
      <c r="AB706" s="81" t="str">
        <f t="shared" ref="AB706:AB715" si="536">IF(AA706=0,"",IF(AA706&gt;=$AB$9,"HABIL","NO HABIL"))</f>
        <v/>
      </c>
      <c r="AC706" s="190"/>
      <c r="AD706" s="81" t="str">
        <f t="shared" ref="AD706:AD715" si="537">IF(AC706=0,"",IF(AC706&gt;=$AD$9,"HABIL","NO HABIL"))</f>
        <v/>
      </c>
      <c r="AE706" s="185"/>
    </row>
    <row r="707" spans="2:31" ht="18" customHeight="1" x14ac:dyDescent="0.15">
      <c r="B707" s="71" t="str">
        <f t="shared" si="532"/>
        <v/>
      </c>
      <c r="C707" s="136"/>
      <c r="D707" s="136"/>
      <c r="E707" s="70"/>
      <c r="F707" s="70"/>
      <c r="G707" s="70"/>
      <c r="H707" s="70"/>
      <c r="I707" s="70">
        <f t="shared" si="533"/>
        <v>0</v>
      </c>
      <c r="J707" s="70"/>
      <c r="K707" s="70"/>
      <c r="L707" s="228"/>
      <c r="M707" s="228" t="str">
        <f>IF(ISERROR(VLOOKUP(L707,POA!$A$2:$C$25,3,0)),"",VLOOKUP(L707,POA!$A$2:$C$25,3,0))</f>
        <v/>
      </c>
      <c r="N707" s="73" t="s">
        <v>229</v>
      </c>
      <c r="O707" s="73" t="str">
        <f>IF(ISERROR(VLOOKUP(N707,POA!$A$2:$F$25,4,0)),"",VLOOKUP(N707,POA!$A$2:$F$25,4,0))</f>
        <v/>
      </c>
      <c r="P707" s="75" t="str">
        <f>IF(ISERROR(VLOOKUP(L707,POA!$A$2:$C$25,2,0)),"",VLOOKUP(L707,POA!$A$2:$C$25,2,0))</f>
        <v/>
      </c>
      <c r="Q707" s="82"/>
      <c r="R707" s="81" t="str">
        <f>IF(Q707=0,"",IF(Q705&gt;=$R$9,"HABIL","NO HABIL"))</f>
        <v/>
      </c>
      <c r="S707" s="177"/>
      <c r="T707" s="81" t="str">
        <f t="shared" si="534"/>
        <v/>
      </c>
      <c r="U707" s="73" t="str">
        <f>IF(ISERROR(VLOOKUP(N707,POA!$A$2:$F$25,5,0)),"",VLOOKUP(N707,POA!$A$2:$F$25,5,0))</f>
        <v/>
      </c>
      <c r="V707" s="73"/>
      <c r="W707" s="81" t="str">
        <f t="shared" si="535"/>
        <v/>
      </c>
      <c r="X707" s="81"/>
      <c r="Y707" s="179">
        <f t="shared" ref="Y707:Y714" si="538">IF(ISERROR(F707/$Z$9),"",F707/$Z$9)</f>
        <v>0</v>
      </c>
      <c r="Z707" s="146" t="str">
        <f t="shared" ref="Z707:Z715" si="539">+IF(Y707&lt;$Z$10,"MIPYME","NO CUMPLE")</f>
        <v>MIPYME</v>
      </c>
      <c r="AA707" s="190"/>
      <c r="AB707" s="81" t="str">
        <f t="shared" si="536"/>
        <v/>
      </c>
      <c r="AC707" s="190"/>
      <c r="AD707" s="81" t="str">
        <f t="shared" si="537"/>
        <v/>
      </c>
      <c r="AE707" s="186"/>
    </row>
    <row r="708" spans="2:31" ht="18" customHeight="1" x14ac:dyDescent="0.15">
      <c r="B708" s="71" t="str">
        <f t="shared" si="532"/>
        <v/>
      </c>
      <c r="C708" s="136"/>
      <c r="D708" s="136"/>
      <c r="E708" s="70"/>
      <c r="F708" s="70"/>
      <c r="G708" s="70"/>
      <c r="H708" s="70"/>
      <c r="I708" s="70">
        <f t="shared" si="533"/>
        <v>0</v>
      </c>
      <c r="J708" s="70"/>
      <c r="K708" s="70"/>
      <c r="L708" s="228"/>
      <c r="M708" s="228" t="str">
        <f>IF(ISERROR(VLOOKUP(L708,POA!$A$2:$C$25,3,0)),"",VLOOKUP(L708,POA!$A$2:$C$25,3,0))</f>
        <v/>
      </c>
      <c r="N708" s="73"/>
      <c r="O708" s="73" t="str">
        <f>IF(ISERROR(VLOOKUP(N708,POA!$A$2:$F$25,4,0)),"",VLOOKUP(N708,POA!$A$2:$F$25,4,0))</f>
        <v/>
      </c>
      <c r="P708" s="75" t="str">
        <f>IF(ISERROR(VLOOKUP(L708,POA!$A$2:$C$25,2,0)),"",VLOOKUP(L708,POA!$A$2:$C$25,2,0))</f>
        <v/>
      </c>
      <c r="Q708" s="82"/>
      <c r="R708" s="81" t="str">
        <f>IF(Q708=0,"",IF(Q705&gt;=$R$9,"HABIL","NO HABIL"))</f>
        <v/>
      </c>
      <c r="S708" s="177"/>
      <c r="T708" s="81" t="str">
        <f t="shared" si="534"/>
        <v/>
      </c>
      <c r="U708" s="73" t="str">
        <f>IF(ISERROR(VLOOKUP(N708,POA!$A$2:$F$25,5,0)),"",VLOOKUP(N708,POA!$A$2:$F$25,5,0))</f>
        <v/>
      </c>
      <c r="V708" s="73"/>
      <c r="W708" s="81" t="str">
        <f t="shared" si="535"/>
        <v/>
      </c>
      <c r="X708" s="81"/>
      <c r="Y708" s="179">
        <f t="shared" si="538"/>
        <v>0</v>
      </c>
      <c r="Z708" s="146" t="str">
        <f t="shared" si="539"/>
        <v>MIPYME</v>
      </c>
      <c r="AA708" s="190"/>
      <c r="AB708" s="81" t="str">
        <f t="shared" si="536"/>
        <v/>
      </c>
      <c r="AC708" s="190"/>
      <c r="AD708" s="81" t="str">
        <f t="shared" si="537"/>
        <v/>
      </c>
      <c r="AE708" s="186"/>
    </row>
    <row r="709" spans="2:31" ht="18" customHeight="1" x14ac:dyDescent="0.15">
      <c r="B709" s="71" t="str">
        <f t="shared" si="532"/>
        <v/>
      </c>
      <c r="C709" s="136"/>
      <c r="D709" s="136"/>
      <c r="E709" s="70" t="str">
        <f>IF(ISERROR(VLOOKUP(C709,#REF!,2,0)),"",VLOOKUP(C709,#REF!,2,0))</f>
        <v/>
      </c>
      <c r="F709" s="70"/>
      <c r="G709" s="70" t="str">
        <f>IF(ISERROR(VLOOKUP(C709,#REF!,4,0)),"",VLOOKUP(C709,#REF!,4,0))</f>
        <v/>
      </c>
      <c r="H709" s="70"/>
      <c r="I709" s="70">
        <f t="shared" si="533"/>
        <v>0</v>
      </c>
      <c r="J709" s="70"/>
      <c r="K709" s="70"/>
      <c r="L709" s="228"/>
      <c r="M709" s="228" t="str">
        <f>IF(ISERROR(VLOOKUP(L709,POA!$A$2:$C$25,3,0)),"",VLOOKUP(L709,POA!$A$2:$C$25,3,0))</f>
        <v/>
      </c>
      <c r="N709" s="73"/>
      <c r="O709" s="73" t="str">
        <f>IF(ISERROR(VLOOKUP(N709,POA!$A$2:$F$25,4,0)),"",VLOOKUP(N709,POA!$A$2:$F$25,4,0))</f>
        <v/>
      </c>
      <c r="P709" s="75" t="str">
        <f>IF(ISERROR(VLOOKUP(L709,POA!$A$2:$C$25,2,0)),"",VLOOKUP(L709,POA!$A$2:$C$25,2,0))</f>
        <v/>
      </c>
      <c r="Q709" s="82"/>
      <c r="R709" s="81" t="str">
        <f>IF(L709=0,"",IF(Q705&gt;=$R$9,"HABIL","NO HABIL"))</f>
        <v/>
      </c>
      <c r="S709" s="177"/>
      <c r="T709" s="81" t="str">
        <f t="shared" si="534"/>
        <v/>
      </c>
      <c r="U709" s="73" t="str">
        <f>IF(ISERROR(VLOOKUP(N709,POA!$A$2:$F$25,5,0)),"",VLOOKUP(N709,POA!$A$2:$F$25,5,0))</f>
        <v/>
      </c>
      <c r="V709" s="73"/>
      <c r="W709" s="81" t="str">
        <f t="shared" si="535"/>
        <v/>
      </c>
      <c r="X709" s="81"/>
      <c r="Y709" s="179">
        <f t="shared" si="538"/>
        <v>0</v>
      </c>
      <c r="Z709" s="146" t="str">
        <f t="shared" si="539"/>
        <v>MIPYME</v>
      </c>
      <c r="AA709" s="190"/>
      <c r="AB709" s="81" t="str">
        <f t="shared" si="536"/>
        <v/>
      </c>
      <c r="AC709" s="190"/>
      <c r="AD709" s="81" t="str">
        <f t="shared" si="537"/>
        <v/>
      </c>
      <c r="AE709" s="186"/>
    </row>
    <row r="710" spans="2:31" ht="18" customHeight="1" x14ac:dyDescent="0.15">
      <c r="B710" s="71" t="str">
        <f t="shared" si="532"/>
        <v/>
      </c>
      <c r="C710" s="136"/>
      <c r="D710" s="136"/>
      <c r="E710" s="70" t="str">
        <f>IF(ISERROR(VLOOKUP(C710,#REF!,2,0)),"",VLOOKUP(C710,#REF!,2,0))</f>
        <v/>
      </c>
      <c r="F710" s="70"/>
      <c r="G710" s="70" t="str">
        <f>IF(ISERROR(VLOOKUP(C710,#REF!,4,0)),"",VLOOKUP(C710,#REF!,4,0))</f>
        <v/>
      </c>
      <c r="H710" s="70"/>
      <c r="I710" s="70">
        <f t="shared" si="533"/>
        <v>0</v>
      </c>
      <c r="J710" s="70"/>
      <c r="K710" s="70"/>
      <c r="L710" s="228"/>
      <c r="M710" s="228" t="str">
        <f>IF(ISERROR(VLOOKUP(L710,POA!$A$2:$C$25,3,0)),"",VLOOKUP(L710,POA!$A$2:$C$25,3,0))</f>
        <v/>
      </c>
      <c r="N710" s="73"/>
      <c r="O710" s="73" t="str">
        <f>IF(ISERROR(VLOOKUP(N710,POA!$A$2:$F$25,4,0)),"",VLOOKUP(N710,POA!$A$2:$F$25,4,0))</f>
        <v/>
      </c>
      <c r="P710" s="75" t="str">
        <f>IF(ISERROR(VLOOKUP(L710,POA!$A$2:$C$25,2,0)),"",VLOOKUP(L710,POA!$A$2:$C$25,2,0))</f>
        <v/>
      </c>
      <c r="Q710" s="82"/>
      <c r="R710" s="81" t="str">
        <f>IF(L710=0,"",IF(Q705&gt;=$R$9,"HABIL","NO HABIL"))</f>
        <v/>
      </c>
      <c r="S710" s="177"/>
      <c r="T710" s="81" t="str">
        <f t="shared" si="534"/>
        <v/>
      </c>
      <c r="U710" s="73" t="str">
        <f>IF(ISERROR(VLOOKUP(N710,POA!$A$2:$F$25,5,0)),"",VLOOKUP(N710,POA!$A$2:$F$25,5,0))</f>
        <v/>
      </c>
      <c r="V710" s="73"/>
      <c r="W710" s="81" t="str">
        <f t="shared" si="535"/>
        <v/>
      </c>
      <c r="X710" s="81"/>
      <c r="Y710" s="179">
        <f t="shared" si="538"/>
        <v>0</v>
      </c>
      <c r="Z710" s="146" t="str">
        <f t="shared" si="539"/>
        <v>MIPYME</v>
      </c>
      <c r="AA710" s="190"/>
      <c r="AB710" s="81" t="str">
        <f t="shared" si="536"/>
        <v/>
      </c>
      <c r="AC710" s="190"/>
      <c r="AD710" s="81" t="str">
        <f t="shared" si="537"/>
        <v/>
      </c>
      <c r="AE710" s="183"/>
    </row>
    <row r="711" spans="2:31" ht="18" customHeight="1" x14ac:dyDescent="0.15">
      <c r="B711" s="71" t="str">
        <f t="shared" si="532"/>
        <v/>
      </c>
      <c r="C711" s="136"/>
      <c r="D711" s="136"/>
      <c r="E711" s="70" t="str">
        <f>IF(ISERROR(VLOOKUP(C711,#REF!,2,0)),"",VLOOKUP(C711,#REF!,2,0))</f>
        <v/>
      </c>
      <c r="F711" s="70"/>
      <c r="G711" s="70" t="str">
        <f>IF(ISERROR(VLOOKUP(C711,#REF!,4,0)),"",VLOOKUP(C711,#REF!,4,0))</f>
        <v/>
      </c>
      <c r="H711" s="70"/>
      <c r="I711" s="70">
        <f t="shared" si="533"/>
        <v>0</v>
      </c>
      <c r="J711" s="70"/>
      <c r="K711" s="70"/>
      <c r="L711" s="228"/>
      <c r="M711" s="228" t="str">
        <f>IF(ISERROR(VLOOKUP(L711,POA!$A$2:$C$25,3,0)),"",VLOOKUP(L711,POA!$A$2:$C$25,3,0))</f>
        <v/>
      </c>
      <c r="N711" s="73"/>
      <c r="O711" s="73" t="str">
        <f>IF(ISERROR(VLOOKUP(N711,POA!$A$2:$F$25,4,0)),"",VLOOKUP(N711,POA!$A$2:$F$25,4,0))</f>
        <v/>
      </c>
      <c r="P711" s="75" t="str">
        <f>IF(ISERROR(VLOOKUP(L711,POA!$A$2:$C$25,2,0)),"",VLOOKUP(L711,POA!$A$2:$C$25,2,0))</f>
        <v/>
      </c>
      <c r="Q711" s="82"/>
      <c r="R711" s="81" t="str">
        <f>IF(L711=0,"",IF(Q705&gt;=$R$9,"HABIL","NO HABIL"))</f>
        <v/>
      </c>
      <c r="S711" s="177"/>
      <c r="T711" s="81" t="str">
        <f t="shared" si="534"/>
        <v/>
      </c>
      <c r="U711" s="73" t="str">
        <f>IF(ISERROR(VLOOKUP(N711,POA!$A$2:$F$25,5,0)),"",VLOOKUP(N711,POA!$A$2:$F$25,5,0))</f>
        <v/>
      </c>
      <c r="V711" s="73"/>
      <c r="W711" s="81" t="str">
        <f t="shared" si="535"/>
        <v/>
      </c>
      <c r="X711" s="81"/>
      <c r="Y711" s="179">
        <f t="shared" si="538"/>
        <v>0</v>
      </c>
      <c r="Z711" s="146" t="str">
        <f t="shared" si="539"/>
        <v>MIPYME</v>
      </c>
      <c r="AA711" s="190"/>
      <c r="AB711" s="81" t="str">
        <f t="shared" si="536"/>
        <v/>
      </c>
      <c r="AC711" s="190"/>
      <c r="AD711" s="81" t="str">
        <f t="shared" si="537"/>
        <v/>
      </c>
      <c r="AE711" s="186"/>
    </row>
    <row r="712" spans="2:31" ht="18" customHeight="1" x14ac:dyDescent="0.15">
      <c r="B712" s="71" t="str">
        <f>IF(C712="","",B711+0.1)</f>
        <v/>
      </c>
      <c r="C712" s="136"/>
      <c r="D712" s="136"/>
      <c r="E712" s="70" t="str">
        <f>IF(ISERROR(VLOOKUP(C712,#REF!,2,0)),"",VLOOKUP(C712,#REF!,2,0))</f>
        <v/>
      </c>
      <c r="F712" s="70"/>
      <c r="G712" s="70" t="str">
        <f>IF(ISERROR(VLOOKUP(C712,#REF!,4,0)),"",VLOOKUP(C712,#REF!,4,0))</f>
        <v/>
      </c>
      <c r="H712" s="70"/>
      <c r="I712" s="70">
        <f>IF(ISERROR(F712-H712),"",F712-H712)</f>
        <v>0</v>
      </c>
      <c r="J712" s="70"/>
      <c r="K712" s="70"/>
      <c r="L712" s="228"/>
      <c r="M712" s="228" t="str">
        <f>IF(ISERROR(VLOOKUP(L712,POA!$A$2:$C$25,3,0)),"",VLOOKUP(L712,POA!$A$2:$C$25,3,0))</f>
        <v/>
      </c>
      <c r="N712" s="73"/>
      <c r="O712" s="73" t="str">
        <f>IF(ISERROR(VLOOKUP(N712,POA!$A$2:$F$25,4,0)),"",VLOOKUP(N712,POA!$A$2:$F$25,4,0))</f>
        <v/>
      </c>
      <c r="P712" s="75" t="str">
        <f>IF(ISERROR(VLOOKUP(L712,POA!$A$2:$C$25,2,0)),"",VLOOKUP(L712,POA!$A$2:$C$25,2,0))</f>
        <v/>
      </c>
      <c r="Q712" s="82"/>
      <c r="R712" s="81" t="str">
        <f>IF(L712=0,"",IF(Q705&gt;=$R$9,"HABIL","NO HABIL"))</f>
        <v/>
      </c>
      <c r="S712" s="177"/>
      <c r="T712" s="81" t="str">
        <f t="shared" si="534"/>
        <v/>
      </c>
      <c r="U712" s="73" t="str">
        <f>IF(ISERROR(VLOOKUP(N712,POA!$A$2:$F$25,5,0)),"",VLOOKUP(N712,POA!$A$2:$F$25,5,0))</f>
        <v/>
      </c>
      <c r="V712" s="73"/>
      <c r="W712" s="81" t="str">
        <f t="shared" si="535"/>
        <v/>
      </c>
      <c r="X712" s="81"/>
      <c r="Y712" s="179">
        <f t="shared" si="538"/>
        <v>0</v>
      </c>
      <c r="Z712" s="146" t="str">
        <f t="shared" si="539"/>
        <v>MIPYME</v>
      </c>
      <c r="AA712" s="190"/>
      <c r="AB712" s="81" t="str">
        <f t="shared" si="536"/>
        <v/>
      </c>
      <c r="AC712" s="190"/>
      <c r="AD712" s="81" t="str">
        <f t="shared" si="537"/>
        <v/>
      </c>
      <c r="AE712" s="186"/>
    </row>
    <row r="713" spans="2:31" ht="18" customHeight="1" x14ac:dyDescent="0.15">
      <c r="B713" s="71" t="str">
        <f>IF(C713="","",B712+0.1)</f>
        <v/>
      </c>
      <c r="C713" s="136"/>
      <c r="D713" s="136"/>
      <c r="E713" s="70" t="str">
        <f>IF(ISERROR(VLOOKUP(C713,#REF!,2,0)),"",VLOOKUP(C713,#REF!,2,0))</f>
        <v/>
      </c>
      <c r="F713" s="70"/>
      <c r="G713" s="70" t="str">
        <f>IF(ISERROR(VLOOKUP(C713,#REF!,4,0)),"",VLOOKUP(C713,#REF!,4,0))</f>
        <v/>
      </c>
      <c r="H713" s="70"/>
      <c r="I713" s="70">
        <f>IF(ISERROR(F713-H713),"",F713-H713)</f>
        <v>0</v>
      </c>
      <c r="J713" s="70"/>
      <c r="K713" s="70"/>
      <c r="L713" s="228"/>
      <c r="M713" s="228" t="str">
        <f>IF(ISERROR(VLOOKUP(L713,POA!$A$2:$C$25,3,0)),"",VLOOKUP(L713,POA!$A$2:$C$25,3,0))</f>
        <v/>
      </c>
      <c r="N713" s="73"/>
      <c r="O713" s="73" t="str">
        <f>IF(ISERROR(VLOOKUP(N713,POA!$A$2:$F$25,4,0)),"",VLOOKUP(N713,POA!$A$2:$F$25,4,0))</f>
        <v/>
      </c>
      <c r="P713" s="75" t="str">
        <f>IF(ISERROR(VLOOKUP(L713,POA!$A$2:$C$25,2,0)),"",VLOOKUP(L713,POA!$A$2:$C$25,2,0))</f>
        <v/>
      </c>
      <c r="Q713" s="82"/>
      <c r="R713" s="81" t="str">
        <f>IF(L713=0,"",IF(Q705&gt;=$R$9,"HABIL","NO HABIL"))</f>
        <v/>
      </c>
      <c r="S713" s="177"/>
      <c r="T713" s="81" t="str">
        <f t="shared" si="534"/>
        <v/>
      </c>
      <c r="U713" s="73" t="str">
        <f>IF(ISERROR(VLOOKUP(N713,POA!$A$2:$F$25,5,0)),"",VLOOKUP(N713,POA!$A$2:$F$25,5,0))</f>
        <v/>
      </c>
      <c r="V713" s="73"/>
      <c r="W713" s="81" t="str">
        <f t="shared" si="535"/>
        <v/>
      </c>
      <c r="X713" s="81"/>
      <c r="Y713" s="179">
        <f t="shared" si="538"/>
        <v>0</v>
      </c>
      <c r="Z713" s="146" t="str">
        <f t="shared" si="539"/>
        <v>MIPYME</v>
      </c>
      <c r="AA713" s="190"/>
      <c r="AB713" s="81" t="str">
        <f t="shared" si="536"/>
        <v/>
      </c>
      <c r="AC713" s="190"/>
      <c r="AD713" s="81" t="str">
        <f t="shared" si="537"/>
        <v/>
      </c>
      <c r="AE713" s="183"/>
    </row>
    <row r="714" spans="2:31" ht="18" customHeight="1" x14ac:dyDescent="0.15">
      <c r="B714" s="71" t="str">
        <f>IF(C714="","",B713+0.1)</f>
        <v/>
      </c>
      <c r="C714" s="136"/>
      <c r="D714" s="136"/>
      <c r="E714" s="70" t="str">
        <f>IF(ISERROR(VLOOKUP(C714,#REF!,2,0)),"",VLOOKUP(C714,#REF!,2,0))</f>
        <v/>
      </c>
      <c r="F714" s="70"/>
      <c r="G714" s="70" t="str">
        <f>IF(ISERROR(VLOOKUP(C714,#REF!,4,0)),"",VLOOKUP(C714,#REF!,4,0))</f>
        <v/>
      </c>
      <c r="H714" s="70"/>
      <c r="I714" s="70">
        <f>IF(ISERROR(F714-H714),"",F714-H714)</f>
        <v>0</v>
      </c>
      <c r="J714" s="70"/>
      <c r="K714" s="70"/>
      <c r="L714" s="228"/>
      <c r="M714" s="228" t="str">
        <f>IF(ISERROR(VLOOKUP(L714,POA!$A$2:$C$25,3,0)),"",VLOOKUP(L714,POA!$A$2:$C$25,3,0))</f>
        <v/>
      </c>
      <c r="N714" s="73"/>
      <c r="O714" s="73" t="str">
        <f>IF(ISERROR(VLOOKUP(N714,POA!$A$2:$F$25,4,0)),"",VLOOKUP(N714,POA!$A$2:$F$25,4,0))</f>
        <v/>
      </c>
      <c r="P714" s="75" t="str">
        <f>IF(ISERROR(VLOOKUP(L714,POA!$A$2:$C$25,2,0)),"",VLOOKUP(L714,POA!$A$2:$C$25,2,0))</f>
        <v/>
      </c>
      <c r="Q714" s="82"/>
      <c r="R714" s="81" t="str">
        <f>IF(L714=0,"",IF(Q705&gt;=$R$9,"HABIL","NO HABIL"))</f>
        <v/>
      </c>
      <c r="S714" s="177"/>
      <c r="T714" s="81" t="str">
        <f t="shared" si="534"/>
        <v/>
      </c>
      <c r="U714" s="73" t="str">
        <f>IF(ISERROR(VLOOKUP(N714,POA!$A$2:$F$25,5,0)),"",VLOOKUP(N714,POA!$A$2:$F$25,5,0))</f>
        <v/>
      </c>
      <c r="V714" s="73"/>
      <c r="W714" s="81" t="str">
        <f t="shared" si="535"/>
        <v/>
      </c>
      <c r="X714" s="81"/>
      <c r="Y714" s="179">
        <f t="shared" si="538"/>
        <v>0</v>
      </c>
      <c r="Z714" s="146" t="str">
        <f t="shared" si="539"/>
        <v>MIPYME</v>
      </c>
      <c r="AA714" s="190"/>
      <c r="AB714" s="81" t="str">
        <f t="shared" si="536"/>
        <v/>
      </c>
      <c r="AC714" s="190"/>
      <c r="AD714" s="81" t="str">
        <f t="shared" si="537"/>
        <v/>
      </c>
      <c r="AE714" s="183"/>
    </row>
    <row r="715" spans="2:31" ht="18" customHeight="1" thickBot="1" x14ac:dyDescent="0.2">
      <c r="B715" s="111" t="str">
        <f>IF(C715="","",B714+0.1)</f>
        <v/>
      </c>
      <c r="C715" s="137"/>
      <c r="D715" s="137"/>
      <c r="E715" s="74" t="str">
        <f>IF(ISERROR(VLOOKUP(C715,#REF!,2,0)),"",VLOOKUP(C715,#REF!,2,0))</f>
        <v/>
      </c>
      <c r="F715" s="74"/>
      <c r="G715" s="74" t="str">
        <f>IF(ISERROR(VLOOKUP(C715,#REF!,4,0)),"",VLOOKUP(C715,#REF!,4,0))</f>
        <v/>
      </c>
      <c r="H715" s="74"/>
      <c r="I715" s="74">
        <f>IF(ISERROR(F715-H715),"",F715-H715)</f>
        <v>0</v>
      </c>
      <c r="J715" s="74"/>
      <c r="K715" s="74"/>
      <c r="L715" s="229"/>
      <c r="M715" s="229" t="str">
        <f>IF(ISERROR(VLOOKUP(L715,POA!$A$2:$C$25,3,0)),"",VLOOKUP(L715,POA!$A$2:$C$25,3,0))</f>
        <v/>
      </c>
      <c r="N715" s="88"/>
      <c r="O715" s="88" t="str">
        <f>IF(ISERROR(VLOOKUP(N715,POA!$A$2:$F$25,4,0)),"",VLOOKUP(N715,POA!$A$2:$F$25,4,0))</f>
        <v/>
      </c>
      <c r="P715" s="80" t="str">
        <f>IF(ISERROR(VLOOKUP(L715,POA!$A$2:$C$25,2,0)),"",VLOOKUP(L715,POA!$A$2:$C$25,2,0))</f>
        <v/>
      </c>
      <c r="Q715" s="90"/>
      <c r="R715" s="89" t="str">
        <f>IF(L715=0,"",IF(Q705&gt;=$R$9,"HABIL","NO HABIL"))</f>
        <v/>
      </c>
      <c r="S715" s="178"/>
      <c r="T715" s="89" t="str">
        <f t="shared" si="534"/>
        <v/>
      </c>
      <c r="U715" s="88" t="str">
        <f>IF(ISERROR(VLOOKUP(N715,POA!$A$2:$F$25,5,0)),"",VLOOKUP(N715,POA!$A$2:$F$25,5,0))</f>
        <v/>
      </c>
      <c r="V715" s="88"/>
      <c r="W715" s="89" t="str">
        <f t="shared" si="535"/>
        <v/>
      </c>
      <c r="X715" s="89"/>
      <c r="Y715" s="181">
        <f>IF(ISERROR(F715/$Z$9),"",F715/$Z$9)</f>
        <v>0</v>
      </c>
      <c r="Z715" s="147" t="str">
        <f t="shared" si="539"/>
        <v>MIPYME</v>
      </c>
      <c r="AA715" s="191"/>
      <c r="AB715" s="89" t="str">
        <f t="shared" si="536"/>
        <v/>
      </c>
      <c r="AC715" s="191"/>
      <c r="AD715" s="89" t="str">
        <f t="shared" si="537"/>
        <v/>
      </c>
      <c r="AE715" s="184"/>
    </row>
    <row r="716" spans="2:31" ht="18" customHeight="1" x14ac:dyDescent="0.15">
      <c r="B716" s="83">
        <v>65</v>
      </c>
      <c r="C716" s="84"/>
      <c r="D716" s="135" t="str">
        <f>IF(SUM(D717:D726)=0,"",SUM(D717:D726))</f>
        <v/>
      </c>
      <c r="E716" s="85">
        <f>SUM(E717:E726)</f>
        <v>0</v>
      </c>
      <c r="F716" s="85">
        <f>SUM(F717:F726)</f>
        <v>0</v>
      </c>
      <c r="G716" s="85">
        <f>SUM(G717:G726)</f>
        <v>0</v>
      </c>
      <c r="H716" s="85">
        <f>SUM(H717:H726)</f>
        <v>0</v>
      </c>
      <c r="I716" s="85">
        <f>+F716-H716</f>
        <v>0</v>
      </c>
      <c r="J716" s="85">
        <f>SUM(J717:J726)</f>
        <v>0</v>
      </c>
      <c r="K716" s="85">
        <f>SUM(K717:K726)</f>
        <v>0</v>
      </c>
      <c r="L716" s="78">
        <v>1</v>
      </c>
      <c r="M716" s="78">
        <f>IF(ISERROR(VLOOKUP(L716,POA!$A$2:$C$25,3,0)),"",VLOOKUP(L716,POA!$A$2:$C$25,3,0))</f>
        <v>3</v>
      </c>
      <c r="N716" s="138" t="s">
        <v>229</v>
      </c>
      <c r="O716" s="78">
        <f>+SUM(O717:O726)</f>
        <v>0</v>
      </c>
      <c r="P716" s="79">
        <f>IF(ISERROR(VLOOKUP(L716,POA!$A$2:$C$25,2,0)),"",VLOOKUP(L716,POA!$A$2:$C$25,2,0))</f>
        <v>4167150295</v>
      </c>
      <c r="Q716" s="85" t="e">
        <f>SUM(E716/G716)</f>
        <v>#DIV/0!</v>
      </c>
      <c r="R716" s="86" t="e">
        <f>IF(Q716=0,"",IF(Q716&gt;=$R$9,"HABIL","NO HABIL"))</f>
        <v>#DIV/0!</v>
      </c>
      <c r="S716" s="176" t="e">
        <f>SUM(H716/F716)</f>
        <v>#DIV/0!</v>
      </c>
      <c r="T716" s="86" t="e">
        <f>IF(S716=0,"",IF(S716&lt;=$T$9,"HABIL","NO HABIL"))</f>
        <v>#DIV/0!</v>
      </c>
      <c r="U716" s="78">
        <f>+SUM(U717:U726)</f>
        <v>0</v>
      </c>
      <c r="V716" s="87" t="e">
        <f>SUM(J716/K716)</f>
        <v>#DIV/0!</v>
      </c>
      <c r="W716" s="86" t="e">
        <f>IF(V716=0,"",IF(V716&gt;=$W$9,"HABIL","NO HABIL"))</f>
        <v>#DIV/0!</v>
      </c>
      <c r="X716" s="86" t="e">
        <f>IF(R716=0,"",IF(R716="NO HABIL","NO HABIL",IF(T716="NO HABIL","NO HABIL",IF(W716="NO HABIL","NO HABIL",IF(W716="NO HABIL","NO HABIL","HABIL")))))</f>
        <v>#DIV/0!</v>
      </c>
      <c r="Y716" s="180"/>
      <c r="Z716" s="145"/>
      <c r="AA716" s="176" t="e">
        <f>SUM(J716/I716)</f>
        <v>#DIV/0!</v>
      </c>
      <c r="AB716" s="86" t="e">
        <f>IF(AA716=0,"",IF(AA716&gt;=$AB$9,"HABIL","NO HABIL"))</f>
        <v>#DIV/0!</v>
      </c>
      <c r="AC716" s="176" t="e">
        <f>SUM(J716/F716)</f>
        <v>#DIV/0!</v>
      </c>
      <c r="AD716" s="86" t="e">
        <f>IF(AC716=0,"",IF(AC716&gt;=$AD$9,"HABIL","NO HABIL"))</f>
        <v>#DIV/0!</v>
      </c>
      <c r="AE716" s="182" t="e">
        <f>IF(AB716=0,"",IF(AB716="NO HABIL","NO HABIL",IF(AD716="NO HABIL","NO HABIL",IF(AD716="NO HABIL","NO HABIL","HABIL"))))</f>
        <v>#DIV/0!</v>
      </c>
    </row>
    <row r="717" spans="2:31" ht="18" customHeight="1" x14ac:dyDescent="0.15">
      <c r="B717" s="71" t="str">
        <f t="shared" ref="B717:B722" si="540">IF(C717="","",B716+0.1)</f>
        <v/>
      </c>
      <c r="C717" s="72"/>
      <c r="D717" s="136"/>
      <c r="E717" s="70"/>
      <c r="F717" s="70"/>
      <c r="G717" s="70"/>
      <c r="H717" s="70"/>
      <c r="I717" s="70">
        <f t="shared" ref="I717:I722" si="541">IF(ISERROR(F717-H717),"",F717-H717)</f>
        <v>0</v>
      </c>
      <c r="J717" s="70"/>
      <c r="K717" s="70"/>
      <c r="L717" s="230"/>
      <c r="M717" s="230" t="str">
        <f>IF(ISERROR(VLOOKUP(L717,POA!$A$2:$C$25,3,0)),"",VLOOKUP(L717,POA!$A$2:$C$25,3,0))</f>
        <v/>
      </c>
      <c r="N717" s="73" t="s">
        <v>229</v>
      </c>
      <c r="O717" s="73" t="str">
        <f>IF(ISERROR(VLOOKUP(N717,POA!$A$2:$F$25,4,0)),"",VLOOKUP(N717,POA!$A$2:$F$25,4,0))</f>
        <v/>
      </c>
      <c r="P717" s="75" t="str">
        <f>IF(ISERROR(VLOOKUP(L717,POA!$A$2:$C$25,2,0)),"",VLOOKUP(L717,POA!$A$2:$C$25,2,0))</f>
        <v/>
      </c>
      <c r="Q717" s="82"/>
      <c r="R717" s="81" t="str">
        <f>IF(Q717=0,"",IF(Q716&gt;=$R$9,"HABIL","NO HABIL"))</f>
        <v/>
      </c>
      <c r="S717" s="177"/>
      <c r="T717" s="81" t="str">
        <f t="shared" ref="T717:T726" si="542">IF(S717=0,"",IF(S717&lt;=$T$9,"HABIL","NO HABIL"))</f>
        <v/>
      </c>
      <c r="U717" s="73" t="str">
        <f>IF(ISERROR(VLOOKUP(N717,POA!$A$2:$F$25,5,0)),"",VLOOKUP(N717,POA!$A$2:$F$25,5,0))</f>
        <v/>
      </c>
      <c r="V717" s="73"/>
      <c r="W717" s="81" t="str">
        <f t="shared" ref="W717:W726" si="543">IF(V717=0,"",IF(V717&gt;=$W$9,"HABIL","NO HABIL"))</f>
        <v/>
      </c>
      <c r="X717" s="81"/>
      <c r="Y717" s="179">
        <f>IF(ISERROR(F717/$Z$9),"",F717/$Z$9)</f>
        <v>0</v>
      </c>
      <c r="Z717" s="146" t="str">
        <f>+IF(Y717&lt;$Z$10,"MIPYME","NO CUMPLE")</f>
        <v>MIPYME</v>
      </c>
      <c r="AA717" s="190"/>
      <c r="AB717" s="81" t="str">
        <f t="shared" ref="AB717:AB726" si="544">IF(AA717=0,"",IF(AA717&gt;=$AB$9,"HABIL","NO HABIL"))</f>
        <v/>
      </c>
      <c r="AC717" s="190"/>
      <c r="AD717" s="81" t="str">
        <f t="shared" ref="AD717:AD726" si="545">IF(AC717=0,"",IF(AC717&gt;=$AD$9,"HABIL","NO HABIL"))</f>
        <v/>
      </c>
      <c r="AE717" s="185"/>
    </row>
    <row r="718" spans="2:31" ht="18" customHeight="1" x14ac:dyDescent="0.15">
      <c r="B718" s="71" t="str">
        <f t="shared" si="540"/>
        <v/>
      </c>
      <c r="C718" s="136"/>
      <c r="D718" s="136"/>
      <c r="E718" s="70"/>
      <c r="F718" s="70"/>
      <c r="G718" s="70"/>
      <c r="H718" s="70"/>
      <c r="I718" s="70">
        <f t="shared" si="541"/>
        <v>0</v>
      </c>
      <c r="J718" s="70"/>
      <c r="K718" s="70"/>
      <c r="L718" s="228"/>
      <c r="M718" s="228" t="str">
        <f>IF(ISERROR(VLOOKUP(L718,POA!$A$2:$C$25,3,0)),"",VLOOKUP(L718,POA!$A$2:$C$25,3,0))</f>
        <v/>
      </c>
      <c r="N718" s="73" t="s">
        <v>229</v>
      </c>
      <c r="O718" s="73" t="str">
        <f>IF(ISERROR(VLOOKUP(N718,POA!$A$2:$F$25,4,0)),"",VLOOKUP(N718,POA!$A$2:$F$25,4,0))</f>
        <v/>
      </c>
      <c r="P718" s="75" t="str">
        <f>IF(ISERROR(VLOOKUP(L718,POA!$A$2:$C$25,2,0)),"",VLOOKUP(L718,POA!$A$2:$C$25,2,0))</f>
        <v/>
      </c>
      <c r="Q718" s="82"/>
      <c r="R718" s="81" t="str">
        <f>IF(Q718=0,"",IF(Q716&gt;=$R$9,"HABIL","NO HABIL"))</f>
        <v/>
      </c>
      <c r="S718" s="177"/>
      <c r="T718" s="81" t="str">
        <f t="shared" si="542"/>
        <v/>
      </c>
      <c r="U718" s="73" t="str">
        <f>IF(ISERROR(VLOOKUP(N718,POA!$A$2:$F$25,5,0)),"",VLOOKUP(N718,POA!$A$2:$F$25,5,0))</f>
        <v/>
      </c>
      <c r="V718" s="73"/>
      <c r="W718" s="81" t="str">
        <f t="shared" si="543"/>
        <v/>
      </c>
      <c r="X718" s="81"/>
      <c r="Y718" s="179">
        <f t="shared" ref="Y718:Y725" si="546">IF(ISERROR(F718/$Z$9),"",F718/$Z$9)</f>
        <v>0</v>
      </c>
      <c r="Z718" s="146" t="str">
        <f t="shared" ref="Z718:Z726" si="547">+IF(Y718&lt;$Z$10,"MIPYME","NO CUMPLE")</f>
        <v>MIPYME</v>
      </c>
      <c r="AA718" s="190"/>
      <c r="AB718" s="81" t="str">
        <f t="shared" si="544"/>
        <v/>
      </c>
      <c r="AC718" s="190"/>
      <c r="AD718" s="81" t="str">
        <f t="shared" si="545"/>
        <v/>
      </c>
      <c r="AE718" s="186"/>
    </row>
    <row r="719" spans="2:31" ht="18" customHeight="1" x14ac:dyDescent="0.15">
      <c r="B719" s="71" t="str">
        <f t="shared" si="540"/>
        <v/>
      </c>
      <c r="C719" s="136"/>
      <c r="D719" s="136"/>
      <c r="E719" s="70"/>
      <c r="F719" s="70"/>
      <c r="G719" s="70"/>
      <c r="H719" s="70"/>
      <c r="I719" s="70">
        <f t="shared" si="541"/>
        <v>0</v>
      </c>
      <c r="J719" s="70"/>
      <c r="K719" s="70"/>
      <c r="L719" s="228"/>
      <c r="M719" s="228" t="str">
        <f>IF(ISERROR(VLOOKUP(L719,POA!$A$2:$C$25,3,0)),"",VLOOKUP(L719,POA!$A$2:$C$25,3,0))</f>
        <v/>
      </c>
      <c r="N719" s="73"/>
      <c r="O719" s="73" t="str">
        <f>IF(ISERROR(VLOOKUP(N719,POA!$A$2:$F$25,4,0)),"",VLOOKUP(N719,POA!$A$2:$F$25,4,0))</f>
        <v/>
      </c>
      <c r="P719" s="75" t="str">
        <f>IF(ISERROR(VLOOKUP(L719,POA!$A$2:$C$25,2,0)),"",VLOOKUP(L719,POA!$A$2:$C$25,2,0))</f>
        <v/>
      </c>
      <c r="Q719" s="82"/>
      <c r="R719" s="81" t="str">
        <f>IF(Q719=0,"",IF(Q716&gt;=$R$9,"HABIL","NO HABIL"))</f>
        <v/>
      </c>
      <c r="S719" s="177"/>
      <c r="T719" s="81" t="str">
        <f t="shared" si="542"/>
        <v/>
      </c>
      <c r="U719" s="73" t="str">
        <f>IF(ISERROR(VLOOKUP(N719,POA!$A$2:$F$25,5,0)),"",VLOOKUP(N719,POA!$A$2:$F$25,5,0))</f>
        <v/>
      </c>
      <c r="V719" s="73"/>
      <c r="W719" s="81" t="str">
        <f t="shared" si="543"/>
        <v/>
      </c>
      <c r="X719" s="81"/>
      <c r="Y719" s="179">
        <f t="shared" si="546"/>
        <v>0</v>
      </c>
      <c r="Z719" s="146" t="str">
        <f t="shared" si="547"/>
        <v>MIPYME</v>
      </c>
      <c r="AA719" s="190"/>
      <c r="AB719" s="81" t="str">
        <f t="shared" si="544"/>
        <v/>
      </c>
      <c r="AC719" s="190"/>
      <c r="AD719" s="81" t="str">
        <f t="shared" si="545"/>
        <v/>
      </c>
      <c r="AE719" s="186"/>
    </row>
    <row r="720" spans="2:31" ht="18" customHeight="1" x14ac:dyDescent="0.15">
      <c r="B720" s="71" t="str">
        <f t="shared" si="540"/>
        <v/>
      </c>
      <c r="C720" s="136"/>
      <c r="D720" s="136"/>
      <c r="E720" s="70" t="str">
        <f>IF(ISERROR(VLOOKUP(C720,#REF!,2,0)),"",VLOOKUP(C720,#REF!,2,0))</f>
        <v/>
      </c>
      <c r="F720" s="70"/>
      <c r="G720" s="70" t="str">
        <f>IF(ISERROR(VLOOKUP(C720,#REF!,4,0)),"",VLOOKUP(C720,#REF!,4,0))</f>
        <v/>
      </c>
      <c r="H720" s="70"/>
      <c r="I720" s="70">
        <f t="shared" si="541"/>
        <v>0</v>
      </c>
      <c r="J720" s="70"/>
      <c r="K720" s="70"/>
      <c r="L720" s="228"/>
      <c r="M720" s="228" t="str">
        <f>IF(ISERROR(VLOOKUP(L720,POA!$A$2:$C$25,3,0)),"",VLOOKUP(L720,POA!$A$2:$C$25,3,0))</f>
        <v/>
      </c>
      <c r="N720" s="73"/>
      <c r="O720" s="73" t="str">
        <f>IF(ISERROR(VLOOKUP(N720,POA!$A$2:$F$25,4,0)),"",VLOOKUP(N720,POA!$A$2:$F$25,4,0))</f>
        <v/>
      </c>
      <c r="P720" s="75" t="str">
        <f>IF(ISERROR(VLOOKUP(L720,POA!$A$2:$C$25,2,0)),"",VLOOKUP(L720,POA!$A$2:$C$25,2,0))</f>
        <v/>
      </c>
      <c r="Q720" s="82"/>
      <c r="R720" s="81" t="str">
        <f>IF(L720=0,"",IF(Q716&gt;=$R$9,"HABIL","NO HABIL"))</f>
        <v/>
      </c>
      <c r="S720" s="177"/>
      <c r="T720" s="81" t="str">
        <f t="shared" si="542"/>
        <v/>
      </c>
      <c r="U720" s="73" t="str">
        <f>IF(ISERROR(VLOOKUP(N720,POA!$A$2:$F$25,5,0)),"",VLOOKUP(N720,POA!$A$2:$F$25,5,0))</f>
        <v/>
      </c>
      <c r="V720" s="73"/>
      <c r="W720" s="81" t="str">
        <f t="shared" si="543"/>
        <v/>
      </c>
      <c r="X720" s="81"/>
      <c r="Y720" s="179">
        <f t="shared" si="546"/>
        <v>0</v>
      </c>
      <c r="Z720" s="146" t="str">
        <f t="shared" si="547"/>
        <v>MIPYME</v>
      </c>
      <c r="AA720" s="190"/>
      <c r="AB720" s="81" t="str">
        <f t="shared" si="544"/>
        <v/>
      </c>
      <c r="AC720" s="190"/>
      <c r="AD720" s="81" t="str">
        <f t="shared" si="545"/>
        <v/>
      </c>
      <c r="AE720" s="186"/>
    </row>
    <row r="721" spans="2:31" ht="18" customHeight="1" x14ac:dyDescent="0.15">
      <c r="B721" s="71" t="str">
        <f t="shared" si="540"/>
        <v/>
      </c>
      <c r="C721" s="136"/>
      <c r="D721" s="136"/>
      <c r="E721" s="70" t="str">
        <f>IF(ISERROR(VLOOKUP(C721,#REF!,2,0)),"",VLOOKUP(C721,#REF!,2,0))</f>
        <v/>
      </c>
      <c r="F721" s="70"/>
      <c r="G721" s="70" t="str">
        <f>IF(ISERROR(VLOOKUP(C721,#REF!,4,0)),"",VLOOKUP(C721,#REF!,4,0))</f>
        <v/>
      </c>
      <c r="H721" s="70"/>
      <c r="I721" s="70">
        <f t="shared" si="541"/>
        <v>0</v>
      </c>
      <c r="J721" s="70"/>
      <c r="K721" s="70"/>
      <c r="L721" s="228"/>
      <c r="M721" s="228" t="str">
        <f>IF(ISERROR(VLOOKUP(L721,POA!$A$2:$C$25,3,0)),"",VLOOKUP(L721,POA!$A$2:$C$25,3,0))</f>
        <v/>
      </c>
      <c r="N721" s="73"/>
      <c r="O721" s="73" t="str">
        <f>IF(ISERROR(VLOOKUP(N721,POA!$A$2:$F$25,4,0)),"",VLOOKUP(N721,POA!$A$2:$F$25,4,0))</f>
        <v/>
      </c>
      <c r="P721" s="75" t="str">
        <f>IF(ISERROR(VLOOKUP(L721,POA!$A$2:$C$25,2,0)),"",VLOOKUP(L721,POA!$A$2:$C$25,2,0))</f>
        <v/>
      </c>
      <c r="Q721" s="82"/>
      <c r="R721" s="81" t="str">
        <f>IF(L721=0,"",IF(Q716&gt;=$R$9,"HABIL","NO HABIL"))</f>
        <v/>
      </c>
      <c r="S721" s="177"/>
      <c r="T721" s="81" t="str">
        <f t="shared" si="542"/>
        <v/>
      </c>
      <c r="U721" s="73" t="str">
        <f>IF(ISERROR(VLOOKUP(N721,POA!$A$2:$F$25,5,0)),"",VLOOKUP(N721,POA!$A$2:$F$25,5,0))</f>
        <v/>
      </c>
      <c r="V721" s="73"/>
      <c r="W721" s="81" t="str">
        <f t="shared" si="543"/>
        <v/>
      </c>
      <c r="X721" s="81"/>
      <c r="Y721" s="179">
        <f t="shared" si="546"/>
        <v>0</v>
      </c>
      <c r="Z721" s="146" t="str">
        <f t="shared" si="547"/>
        <v>MIPYME</v>
      </c>
      <c r="AA721" s="190"/>
      <c r="AB721" s="81" t="str">
        <f t="shared" si="544"/>
        <v/>
      </c>
      <c r="AC721" s="190"/>
      <c r="AD721" s="81" t="str">
        <f t="shared" si="545"/>
        <v/>
      </c>
      <c r="AE721" s="183"/>
    </row>
    <row r="722" spans="2:31" ht="18" customHeight="1" x14ac:dyDescent="0.15">
      <c r="B722" s="71" t="str">
        <f t="shared" si="540"/>
        <v/>
      </c>
      <c r="C722" s="136"/>
      <c r="D722" s="136"/>
      <c r="E722" s="70" t="str">
        <f>IF(ISERROR(VLOOKUP(C722,#REF!,2,0)),"",VLOOKUP(C722,#REF!,2,0))</f>
        <v/>
      </c>
      <c r="F722" s="70"/>
      <c r="G722" s="70" t="str">
        <f>IF(ISERROR(VLOOKUP(C722,#REF!,4,0)),"",VLOOKUP(C722,#REF!,4,0))</f>
        <v/>
      </c>
      <c r="H722" s="70"/>
      <c r="I722" s="70">
        <f t="shared" si="541"/>
        <v>0</v>
      </c>
      <c r="J722" s="70"/>
      <c r="K722" s="70"/>
      <c r="L722" s="228"/>
      <c r="M722" s="228" t="str">
        <f>IF(ISERROR(VLOOKUP(L722,POA!$A$2:$C$25,3,0)),"",VLOOKUP(L722,POA!$A$2:$C$25,3,0))</f>
        <v/>
      </c>
      <c r="N722" s="73"/>
      <c r="O722" s="73" t="str">
        <f>IF(ISERROR(VLOOKUP(N722,POA!$A$2:$F$25,4,0)),"",VLOOKUP(N722,POA!$A$2:$F$25,4,0))</f>
        <v/>
      </c>
      <c r="P722" s="75" t="str">
        <f>IF(ISERROR(VLOOKUP(L722,POA!$A$2:$C$25,2,0)),"",VLOOKUP(L722,POA!$A$2:$C$25,2,0))</f>
        <v/>
      </c>
      <c r="Q722" s="82"/>
      <c r="R722" s="81" t="str">
        <f>IF(L722=0,"",IF(Q716&gt;=$R$9,"HABIL","NO HABIL"))</f>
        <v/>
      </c>
      <c r="S722" s="177"/>
      <c r="T722" s="81" t="str">
        <f t="shared" si="542"/>
        <v/>
      </c>
      <c r="U722" s="73" t="str">
        <f>IF(ISERROR(VLOOKUP(N722,POA!$A$2:$F$25,5,0)),"",VLOOKUP(N722,POA!$A$2:$F$25,5,0))</f>
        <v/>
      </c>
      <c r="V722" s="73"/>
      <c r="W722" s="81" t="str">
        <f t="shared" si="543"/>
        <v/>
      </c>
      <c r="X722" s="81"/>
      <c r="Y722" s="179">
        <f t="shared" si="546"/>
        <v>0</v>
      </c>
      <c r="Z722" s="146" t="str">
        <f t="shared" si="547"/>
        <v>MIPYME</v>
      </c>
      <c r="AA722" s="190"/>
      <c r="AB722" s="81" t="str">
        <f t="shared" si="544"/>
        <v/>
      </c>
      <c r="AC722" s="190"/>
      <c r="AD722" s="81" t="str">
        <f t="shared" si="545"/>
        <v/>
      </c>
      <c r="AE722" s="186"/>
    </row>
    <row r="723" spans="2:31" ht="18" customHeight="1" x14ac:dyDescent="0.15">
      <c r="B723" s="71" t="str">
        <f>IF(C723="","",B722+0.1)</f>
        <v/>
      </c>
      <c r="C723" s="136"/>
      <c r="D723" s="136"/>
      <c r="E723" s="70" t="str">
        <f>IF(ISERROR(VLOOKUP(C723,#REF!,2,0)),"",VLOOKUP(C723,#REF!,2,0))</f>
        <v/>
      </c>
      <c r="F723" s="70"/>
      <c r="G723" s="70" t="str">
        <f>IF(ISERROR(VLOOKUP(C723,#REF!,4,0)),"",VLOOKUP(C723,#REF!,4,0))</f>
        <v/>
      </c>
      <c r="H723" s="70"/>
      <c r="I723" s="70">
        <f>IF(ISERROR(F723-H723),"",F723-H723)</f>
        <v>0</v>
      </c>
      <c r="J723" s="70"/>
      <c r="K723" s="70"/>
      <c r="L723" s="228"/>
      <c r="M723" s="228" t="str">
        <f>IF(ISERROR(VLOOKUP(L723,POA!$A$2:$C$25,3,0)),"",VLOOKUP(L723,POA!$A$2:$C$25,3,0))</f>
        <v/>
      </c>
      <c r="N723" s="73"/>
      <c r="O723" s="73" t="str">
        <f>IF(ISERROR(VLOOKUP(N723,POA!$A$2:$F$25,4,0)),"",VLOOKUP(N723,POA!$A$2:$F$25,4,0))</f>
        <v/>
      </c>
      <c r="P723" s="75" t="str">
        <f>IF(ISERROR(VLOOKUP(L723,POA!$A$2:$C$25,2,0)),"",VLOOKUP(L723,POA!$A$2:$C$25,2,0))</f>
        <v/>
      </c>
      <c r="Q723" s="82"/>
      <c r="R723" s="81" t="str">
        <f>IF(L723=0,"",IF(Q716&gt;=$R$9,"HABIL","NO HABIL"))</f>
        <v/>
      </c>
      <c r="S723" s="177"/>
      <c r="T723" s="81" t="str">
        <f t="shared" si="542"/>
        <v/>
      </c>
      <c r="U723" s="73" t="str">
        <f>IF(ISERROR(VLOOKUP(N723,POA!$A$2:$F$25,5,0)),"",VLOOKUP(N723,POA!$A$2:$F$25,5,0))</f>
        <v/>
      </c>
      <c r="V723" s="73"/>
      <c r="W723" s="81" t="str">
        <f t="shared" si="543"/>
        <v/>
      </c>
      <c r="X723" s="81"/>
      <c r="Y723" s="179">
        <f t="shared" si="546"/>
        <v>0</v>
      </c>
      <c r="Z723" s="146" t="str">
        <f t="shared" si="547"/>
        <v>MIPYME</v>
      </c>
      <c r="AA723" s="190"/>
      <c r="AB723" s="81" t="str">
        <f t="shared" si="544"/>
        <v/>
      </c>
      <c r="AC723" s="190"/>
      <c r="AD723" s="81" t="str">
        <f t="shared" si="545"/>
        <v/>
      </c>
      <c r="AE723" s="186"/>
    </row>
    <row r="724" spans="2:31" ht="18" customHeight="1" x14ac:dyDescent="0.15">
      <c r="B724" s="71" t="str">
        <f>IF(C724="","",B723+0.1)</f>
        <v/>
      </c>
      <c r="C724" s="136"/>
      <c r="D724" s="136"/>
      <c r="E724" s="70" t="str">
        <f>IF(ISERROR(VLOOKUP(C724,#REF!,2,0)),"",VLOOKUP(C724,#REF!,2,0))</f>
        <v/>
      </c>
      <c r="F724" s="70"/>
      <c r="G724" s="70" t="str">
        <f>IF(ISERROR(VLOOKUP(C724,#REF!,4,0)),"",VLOOKUP(C724,#REF!,4,0))</f>
        <v/>
      </c>
      <c r="H724" s="70"/>
      <c r="I724" s="70">
        <f>IF(ISERROR(F724-H724),"",F724-H724)</f>
        <v>0</v>
      </c>
      <c r="J724" s="70"/>
      <c r="K724" s="70"/>
      <c r="L724" s="228"/>
      <c r="M724" s="228" t="str">
        <f>IF(ISERROR(VLOOKUP(L724,POA!$A$2:$C$25,3,0)),"",VLOOKUP(L724,POA!$A$2:$C$25,3,0))</f>
        <v/>
      </c>
      <c r="N724" s="73"/>
      <c r="O724" s="73" t="str">
        <f>IF(ISERROR(VLOOKUP(N724,POA!$A$2:$F$25,4,0)),"",VLOOKUP(N724,POA!$A$2:$F$25,4,0))</f>
        <v/>
      </c>
      <c r="P724" s="75" t="str">
        <f>IF(ISERROR(VLOOKUP(L724,POA!$A$2:$C$25,2,0)),"",VLOOKUP(L724,POA!$A$2:$C$25,2,0))</f>
        <v/>
      </c>
      <c r="Q724" s="82"/>
      <c r="R724" s="81" t="str">
        <f>IF(L724=0,"",IF(Q716&gt;=$R$9,"HABIL","NO HABIL"))</f>
        <v/>
      </c>
      <c r="S724" s="177"/>
      <c r="T724" s="81" t="str">
        <f t="shared" si="542"/>
        <v/>
      </c>
      <c r="U724" s="73" t="str">
        <f>IF(ISERROR(VLOOKUP(N724,POA!$A$2:$F$25,5,0)),"",VLOOKUP(N724,POA!$A$2:$F$25,5,0))</f>
        <v/>
      </c>
      <c r="V724" s="73"/>
      <c r="W724" s="81" t="str">
        <f t="shared" si="543"/>
        <v/>
      </c>
      <c r="X724" s="81"/>
      <c r="Y724" s="179">
        <f t="shared" si="546"/>
        <v>0</v>
      </c>
      <c r="Z724" s="146" t="str">
        <f t="shared" si="547"/>
        <v>MIPYME</v>
      </c>
      <c r="AA724" s="190"/>
      <c r="AB724" s="81" t="str">
        <f t="shared" si="544"/>
        <v/>
      </c>
      <c r="AC724" s="190"/>
      <c r="AD724" s="81" t="str">
        <f t="shared" si="545"/>
        <v/>
      </c>
      <c r="AE724" s="183"/>
    </row>
    <row r="725" spans="2:31" ht="18" customHeight="1" x14ac:dyDescent="0.15">
      <c r="B725" s="71" t="str">
        <f>IF(C725="","",B724+0.1)</f>
        <v/>
      </c>
      <c r="C725" s="136"/>
      <c r="D725" s="136"/>
      <c r="E725" s="70" t="str">
        <f>IF(ISERROR(VLOOKUP(C725,#REF!,2,0)),"",VLOOKUP(C725,#REF!,2,0))</f>
        <v/>
      </c>
      <c r="F725" s="70"/>
      <c r="G725" s="70" t="str">
        <f>IF(ISERROR(VLOOKUP(C725,#REF!,4,0)),"",VLOOKUP(C725,#REF!,4,0))</f>
        <v/>
      </c>
      <c r="H725" s="70"/>
      <c r="I725" s="70">
        <f>IF(ISERROR(F725-H725),"",F725-H725)</f>
        <v>0</v>
      </c>
      <c r="J725" s="70"/>
      <c r="K725" s="70"/>
      <c r="L725" s="228"/>
      <c r="M725" s="228" t="str">
        <f>IF(ISERROR(VLOOKUP(L725,POA!$A$2:$C$25,3,0)),"",VLOOKUP(L725,POA!$A$2:$C$25,3,0))</f>
        <v/>
      </c>
      <c r="N725" s="73"/>
      <c r="O725" s="73" t="str">
        <f>IF(ISERROR(VLOOKUP(N725,POA!$A$2:$F$25,4,0)),"",VLOOKUP(N725,POA!$A$2:$F$25,4,0))</f>
        <v/>
      </c>
      <c r="P725" s="75" t="str">
        <f>IF(ISERROR(VLOOKUP(L725,POA!$A$2:$C$25,2,0)),"",VLOOKUP(L725,POA!$A$2:$C$25,2,0))</f>
        <v/>
      </c>
      <c r="Q725" s="82"/>
      <c r="R725" s="81" t="str">
        <f>IF(L725=0,"",IF(Q716&gt;=$R$9,"HABIL","NO HABIL"))</f>
        <v/>
      </c>
      <c r="S725" s="177"/>
      <c r="T725" s="81" t="str">
        <f t="shared" si="542"/>
        <v/>
      </c>
      <c r="U725" s="73" t="str">
        <f>IF(ISERROR(VLOOKUP(N725,POA!$A$2:$F$25,5,0)),"",VLOOKUP(N725,POA!$A$2:$F$25,5,0))</f>
        <v/>
      </c>
      <c r="V725" s="73"/>
      <c r="W725" s="81" t="str">
        <f t="shared" si="543"/>
        <v/>
      </c>
      <c r="X725" s="81"/>
      <c r="Y725" s="179">
        <f t="shared" si="546"/>
        <v>0</v>
      </c>
      <c r="Z725" s="146" t="str">
        <f t="shared" si="547"/>
        <v>MIPYME</v>
      </c>
      <c r="AA725" s="190"/>
      <c r="AB725" s="81" t="str">
        <f t="shared" si="544"/>
        <v/>
      </c>
      <c r="AC725" s="190"/>
      <c r="AD725" s="81" t="str">
        <f t="shared" si="545"/>
        <v/>
      </c>
      <c r="AE725" s="183"/>
    </row>
    <row r="726" spans="2:31" ht="18" customHeight="1" thickBot="1" x14ac:dyDescent="0.2">
      <c r="B726" s="111" t="str">
        <f>IF(C726="","",B725+0.1)</f>
        <v/>
      </c>
      <c r="C726" s="137"/>
      <c r="D726" s="137"/>
      <c r="E726" s="74" t="str">
        <f>IF(ISERROR(VLOOKUP(C726,#REF!,2,0)),"",VLOOKUP(C726,#REF!,2,0))</f>
        <v/>
      </c>
      <c r="F726" s="74"/>
      <c r="G726" s="74" t="str">
        <f>IF(ISERROR(VLOOKUP(C726,#REF!,4,0)),"",VLOOKUP(C726,#REF!,4,0))</f>
        <v/>
      </c>
      <c r="H726" s="74"/>
      <c r="I726" s="74">
        <f>IF(ISERROR(F726-H726),"",F726-H726)</f>
        <v>0</v>
      </c>
      <c r="J726" s="74"/>
      <c r="K726" s="74"/>
      <c r="L726" s="229"/>
      <c r="M726" s="229" t="str">
        <f>IF(ISERROR(VLOOKUP(L726,POA!$A$2:$C$25,3,0)),"",VLOOKUP(L726,POA!$A$2:$C$25,3,0))</f>
        <v/>
      </c>
      <c r="N726" s="88"/>
      <c r="O726" s="88" t="str">
        <f>IF(ISERROR(VLOOKUP(N726,POA!$A$2:$F$25,4,0)),"",VLOOKUP(N726,POA!$A$2:$F$25,4,0))</f>
        <v/>
      </c>
      <c r="P726" s="80" t="str">
        <f>IF(ISERROR(VLOOKUP(L726,POA!$A$2:$C$25,2,0)),"",VLOOKUP(L726,POA!$A$2:$C$25,2,0))</f>
        <v/>
      </c>
      <c r="Q726" s="90"/>
      <c r="R726" s="89" t="str">
        <f>IF(L726=0,"",IF(Q716&gt;=$R$9,"HABIL","NO HABIL"))</f>
        <v/>
      </c>
      <c r="S726" s="178"/>
      <c r="T726" s="89" t="str">
        <f t="shared" si="542"/>
        <v/>
      </c>
      <c r="U726" s="88" t="str">
        <f>IF(ISERROR(VLOOKUP(N726,POA!$A$2:$F$25,5,0)),"",VLOOKUP(N726,POA!$A$2:$F$25,5,0))</f>
        <v/>
      </c>
      <c r="V726" s="88"/>
      <c r="W726" s="89" t="str">
        <f t="shared" si="543"/>
        <v/>
      </c>
      <c r="X726" s="89"/>
      <c r="Y726" s="181">
        <f>IF(ISERROR(F726/$Z$9),"",F726/$Z$9)</f>
        <v>0</v>
      </c>
      <c r="Z726" s="147" t="str">
        <f t="shared" si="547"/>
        <v>MIPYME</v>
      </c>
      <c r="AA726" s="191"/>
      <c r="AB726" s="89" t="str">
        <f t="shared" si="544"/>
        <v/>
      </c>
      <c r="AC726" s="191"/>
      <c r="AD726" s="89" t="str">
        <f t="shared" si="545"/>
        <v/>
      </c>
      <c r="AE726" s="184"/>
    </row>
    <row r="727" spans="2:31" ht="18" customHeight="1" x14ac:dyDescent="0.15">
      <c r="B727" s="83">
        <v>66</v>
      </c>
      <c r="C727" s="84"/>
      <c r="D727" s="135" t="str">
        <f>IF(SUM(D728:D737)=0,"",SUM(D728:D737))</f>
        <v/>
      </c>
      <c r="E727" s="85">
        <f>SUM(E728:E737)</f>
        <v>0</v>
      </c>
      <c r="F727" s="85">
        <f>SUM(F728:F737)</f>
        <v>0</v>
      </c>
      <c r="G727" s="85">
        <f>SUM(G728:G737)</f>
        <v>0</v>
      </c>
      <c r="H727" s="85">
        <f>SUM(H728:H737)</f>
        <v>0</v>
      </c>
      <c r="I727" s="85">
        <f>+F727-H727</f>
        <v>0</v>
      </c>
      <c r="J727" s="85">
        <f>SUM(J728:J737)</f>
        <v>0</v>
      </c>
      <c r="K727" s="85">
        <f>SUM(K728:K737)</f>
        <v>0</v>
      </c>
      <c r="L727" s="78">
        <v>1</v>
      </c>
      <c r="M727" s="78">
        <f>IF(ISERROR(VLOOKUP(L727,POA!$A$2:$C$25,3,0)),"",VLOOKUP(L727,POA!$A$2:$C$25,3,0))</f>
        <v>3</v>
      </c>
      <c r="N727" s="138" t="s">
        <v>229</v>
      </c>
      <c r="O727" s="78">
        <f>+SUM(O728:O737)</f>
        <v>0</v>
      </c>
      <c r="P727" s="79">
        <f>IF(ISERROR(VLOOKUP(L727,POA!$A$2:$C$25,2,0)),"",VLOOKUP(L727,POA!$A$2:$C$25,2,0))</f>
        <v>4167150295</v>
      </c>
      <c r="Q727" s="85" t="e">
        <f>SUM(E727/G727)</f>
        <v>#DIV/0!</v>
      </c>
      <c r="R727" s="86" t="e">
        <f>IF(Q727=0,"",IF(Q727&gt;=$R$9,"HABIL","NO HABIL"))</f>
        <v>#DIV/0!</v>
      </c>
      <c r="S727" s="176" t="e">
        <f>SUM(H727/F727)</f>
        <v>#DIV/0!</v>
      </c>
      <c r="T727" s="86" t="e">
        <f>IF(S727=0,"",IF(S727&lt;=$T$9,"HABIL","NO HABIL"))</f>
        <v>#DIV/0!</v>
      </c>
      <c r="U727" s="78">
        <f>+SUM(U728:U737)</f>
        <v>0</v>
      </c>
      <c r="V727" s="87" t="e">
        <f>SUM(J727/K727)</f>
        <v>#DIV/0!</v>
      </c>
      <c r="W727" s="86" t="e">
        <f>IF(V727=0,"",IF(V727&gt;=$W$9,"HABIL","NO HABIL"))</f>
        <v>#DIV/0!</v>
      </c>
      <c r="X727" s="86" t="e">
        <f>IF(R727=0,"",IF(R727="NO HABIL","NO HABIL",IF(T727="NO HABIL","NO HABIL",IF(W727="NO HABIL","NO HABIL",IF(W727="NO HABIL","NO HABIL","HABIL")))))</f>
        <v>#DIV/0!</v>
      </c>
      <c r="Y727" s="180"/>
      <c r="Z727" s="145"/>
      <c r="AA727" s="176" t="e">
        <f>SUM(J727/I727)</f>
        <v>#DIV/0!</v>
      </c>
      <c r="AB727" s="86" t="e">
        <f>IF(AA727=0,"",IF(AA727&gt;=$AB$9,"HABIL","NO HABIL"))</f>
        <v>#DIV/0!</v>
      </c>
      <c r="AC727" s="176" t="e">
        <f>SUM(J727/F727)</f>
        <v>#DIV/0!</v>
      </c>
      <c r="AD727" s="86" t="e">
        <f>IF(AC727=0,"",IF(AC727&gt;=$AD$9,"HABIL","NO HABIL"))</f>
        <v>#DIV/0!</v>
      </c>
      <c r="AE727" s="182" t="e">
        <f>IF(AB727=0,"",IF(AB727="NO HABIL","NO HABIL",IF(AD727="NO HABIL","NO HABIL",IF(AD727="NO HABIL","NO HABIL","HABIL"))))</f>
        <v>#DIV/0!</v>
      </c>
    </row>
    <row r="728" spans="2:31" ht="18" customHeight="1" x14ac:dyDescent="0.15">
      <c r="B728" s="71" t="str">
        <f t="shared" ref="B728:B733" si="548">IF(C728="","",B727+0.1)</f>
        <v/>
      </c>
      <c r="C728" s="72"/>
      <c r="D728" s="136"/>
      <c r="E728" s="70"/>
      <c r="F728" s="70"/>
      <c r="G728" s="70"/>
      <c r="H728" s="70"/>
      <c r="I728" s="70">
        <f t="shared" ref="I728:I733" si="549">IF(ISERROR(F728-H728),"",F728-H728)</f>
        <v>0</v>
      </c>
      <c r="J728" s="70"/>
      <c r="K728" s="70"/>
      <c r="L728" s="230"/>
      <c r="M728" s="230" t="str">
        <f>IF(ISERROR(VLOOKUP(L728,POA!$A$2:$C$25,3,0)),"",VLOOKUP(L728,POA!$A$2:$C$25,3,0))</f>
        <v/>
      </c>
      <c r="N728" s="73" t="s">
        <v>229</v>
      </c>
      <c r="O728" s="73" t="str">
        <f>IF(ISERROR(VLOOKUP(N728,POA!$A$2:$F$25,4,0)),"",VLOOKUP(N728,POA!$A$2:$F$25,4,0))</f>
        <v/>
      </c>
      <c r="P728" s="75" t="str">
        <f>IF(ISERROR(VLOOKUP(L728,POA!$A$2:$C$25,2,0)),"",VLOOKUP(L728,POA!$A$2:$C$25,2,0))</f>
        <v/>
      </c>
      <c r="Q728" s="82"/>
      <c r="R728" s="81" t="str">
        <f>IF(Q728=0,"",IF(Q727&gt;=$R$9,"HABIL","NO HABIL"))</f>
        <v/>
      </c>
      <c r="S728" s="177"/>
      <c r="T728" s="81" t="str">
        <f t="shared" ref="T728:T737" si="550">IF(S728=0,"",IF(S728&lt;=$T$9,"HABIL","NO HABIL"))</f>
        <v/>
      </c>
      <c r="U728" s="73" t="str">
        <f>IF(ISERROR(VLOOKUP(N728,POA!$A$2:$F$25,5,0)),"",VLOOKUP(N728,POA!$A$2:$F$25,5,0))</f>
        <v/>
      </c>
      <c r="V728" s="73"/>
      <c r="W728" s="81" t="str">
        <f t="shared" ref="W728:W737" si="551">IF(V728=0,"",IF(V728&gt;=$W$9,"HABIL","NO HABIL"))</f>
        <v/>
      </c>
      <c r="X728" s="81"/>
      <c r="Y728" s="179">
        <f>IF(ISERROR(F728/$Z$9),"",F728/$Z$9)</f>
        <v>0</v>
      </c>
      <c r="Z728" s="146" t="str">
        <f>+IF(Y728&lt;$Z$10,"MIPYME","NO CUMPLE")</f>
        <v>MIPYME</v>
      </c>
      <c r="AA728" s="190"/>
      <c r="AB728" s="81" t="str">
        <f t="shared" ref="AB728:AB737" si="552">IF(AA728=0,"",IF(AA728&gt;=$AB$9,"HABIL","NO HABIL"))</f>
        <v/>
      </c>
      <c r="AC728" s="190"/>
      <c r="AD728" s="81" t="str">
        <f t="shared" ref="AD728:AD737" si="553">IF(AC728=0,"",IF(AC728&gt;=$AD$9,"HABIL","NO HABIL"))</f>
        <v/>
      </c>
      <c r="AE728" s="185"/>
    </row>
    <row r="729" spans="2:31" ht="18" customHeight="1" x14ac:dyDescent="0.15">
      <c r="B729" s="71" t="str">
        <f t="shared" si="548"/>
        <v/>
      </c>
      <c r="C729" s="136"/>
      <c r="D729" s="136"/>
      <c r="E729" s="70"/>
      <c r="F729" s="70"/>
      <c r="G729" s="70"/>
      <c r="H729" s="70"/>
      <c r="I729" s="70">
        <f t="shared" si="549"/>
        <v>0</v>
      </c>
      <c r="J729" s="70"/>
      <c r="K729" s="70"/>
      <c r="L729" s="228"/>
      <c r="M729" s="228" t="str">
        <f>IF(ISERROR(VLOOKUP(L729,POA!$A$2:$C$25,3,0)),"",VLOOKUP(L729,POA!$A$2:$C$25,3,0))</f>
        <v/>
      </c>
      <c r="N729" s="73" t="s">
        <v>229</v>
      </c>
      <c r="O729" s="73" t="str">
        <f>IF(ISERROR(VLOOKUP(N729,POA!$A$2:$F$25,4,0)),"",VLOOKUP(N729,POA!$A$2:$F$25,4,0))</f>
        <v/>
      </c>
      <c r="P729" s="75" t="str">
        <f>IF(ISERROR(VLOOKUP(L729,POA!$A$2:$C$25,2,0)),"",VLOOKUP(L729,POA!$A$2:$C$25,2,0))</f>
        <v/>
      </c>
      <c r="Q729" s="82"/>
      <c r="R729" s="81" t="str">
        <f>IF(Q729=0,"",IF(Q727&gt;=$R$9,"HABIL","NO HABIL"))</f>
        <v/>
      </c>
      <c r="S729" s="177"/>
      <c r="T729" s="81" t="str">
        <f t="shared" si="550"/>
        <v/>
      </c>
      <c r="U729" s="73" t="str">
        <f>IF(ISERROR(VLOOKUP(N729,POA!$A$2:$F$25,5,0)),"",VLOOKUP(N729,POA!$A$2:$F$25,5,0))</f>
        <v/>
      </c>
      <c r="V729" s="73"/>
      <c r="W729" s="81" t="str">
        <f t="shared" si="551"/>
        <v/>
      </c>
      <c r="X729" s="81"/>
      <c r="Y729" s="179">
        <f t="shared" ref="Y729:Y736" si="554">IF(ISERROR(F729/$Z$9),"",F729/$Z$9)</f>
        <v>0</v>
      </c>
      <c r="Z729" s="146" t="str">
        <f t="shared" ref="Z729:Z737" si="555">+IF(Y729&lt;$Z$10,"MIPYME","NO CUMPLE")</f>
        <v>MIPYME</v>
      </c>
      <c r="AA729" s="190"/>
      <c r="AB729" s="81" t="str">
        <f t="shared" si="552"/>
        <v/>
      </c>
      <c r="AC729" s="190"/>
      <c r="AD729" s="81" t="str">
        <f t="shared" si="553"/>
        <v/>
      </c>
      <c r="AE729" s="186"/>
    </row>
    <row r="730" spans="2:31" ht="18" customHeight="1" x14ac:dyDescent="0.15">
      <c r="B730" s="71" t="str">
        <f t="shared" si="548"/>
        <v/>
      </c>
      <c r="C730" s="136"/>
      <c r="D730" s="136"/>
      <c r="E730" s="70"/>
      <c r="F730" s="70"/>
      <c r="G730" s="70"/>
      <c r="H730" s="70"/>
      <c r="I730" s="70">
        <f t="shared" si="549"/>
        <v>0</v>
      </c>
      <c r="J730" s="70"/>
      <c r="K730" s="70"/>
      <c r="L730" s="228"/>
      <c r="M730" s="228" t="str">
        <f>IF(ISERROR(VLOOKUP(L730,POA!$A$2:$C$25,3,0)),"",VLOOKUP(L730,POA!$A$2:$C$25,3,0))</f>
        <v/>
      </c>
      <c r="N730" s="73"/>
      <c r="O730" s="73" t="str">
        <f>IF(ISERROR(VLOOKUP(N730,POA!$A$2:$F$25,4,0)),"",VLOOKUP(N730,POA!$A$2:$F$25,4,0))</f>
        <v/>
      </c>
      <c r="P730" s="75" t="str">
        <f>IF(ISERROR(VLOOKUP(L730,POA!$A$2:$C$25,2,0)),"",VLOOKUP(L730,POA!$A$2:$C$25,2,0))</f>
        <v/>
      </c>
      <c r="Q730" s="82"/>
      <c r="R730" s="81" t="str">
        <f>IF(Q730=0,"",IF(Q727&gt;=$R$9,"HABIL","NO HABIL"))</f>
        <v/>
      </c>
      <c r="S730" s="177"/>
      <c r="T730" s="81" t="str">
        <f t="shared" si="550"/>
        <v/>
      </c>
      <c r="U730" s="73" t="str">
        <f>IF(ISERROR(VLOOKUP(N730,POA!$A$2:$F$25,5,0)),"",VLOOKUP(N730,POA!$A$2:$F$25,5,0))</f>
        <v/>
      </c>
      <c r="V730" s="73"/>
      <c r="W730" s="81" t="str">
        <f t="shared" si="551"/>
        <v/>
      </c>
      <c r="X730" s="81"/>
      <c r="Y730" s="179">
        <f t="shared" si="554"/>
        <v>0</v>
      </c>
      <c r="Z730" s="146" t="str">
        <f t="shared" si="555"/>
        <v>MIPYME</v>
      </c>
      <c r="AA730" s="190"/>
      <c r="AB730" s="81" t="str">
        <f t="shared" si="552"/>
        <v/>
      </c>
      <c r="AC730" s="190"/>
      <c r="AD730" s="81" t="str">
        <f t="shared" si="553"/>
        <v/>
      </c>
      <c r="AE730" s="186"/>
    </row>
    <row r="731" spans="2:31" ht="18" customHeight="1" x14ac:dyDescent="0.15">
      <c r="B731" s="71" t="str">
        <f t="shared" si="548"/>
        <v/>
      </c>
      <c r="C731" s="136"/>
      <c r="D731" s="136"/>
      <c r="E731" s="70" t="str">
        <f>IF(ISERROR(VLOOKUP(C731,#REF!,2,0)),"",VLOOKUP(C731,#REF!,2,0))</f>
        <v/>
      </c>
      <c r="F731" s="70"/>
      <c r="G731" s="70" t="str">
        <f>IF(ISERROR(VLOOKUP(C731,#REF!,4,0)),"",VLOOKUP(C731,#REF!,4,0))</f>
        <v/>
      </c>
      <c r="H731" s="70"/>
      <c r="I731" s="70">
        <f t="shared" si="549"/>
        <v>0</v>
      </c>
      <c r="J731" s="70"/>
      <c r="K731" s="70"/>
      <c r="L731" s="228"/>
      <c r="M731" s="228" t="str">
        <f>IF(ISERROR(VLOOKUP(L731,POA!$A$2:$C$25,3,0)),"",VLOOKUP(L731,POA!$A$2:$C$25,3,0))</f>
        <v/>
      </c>
      <c r="N731" s="73"/>
      <c r="O731" s="73" t="str">
        <f>IF(ISERROR(VLOOKUP(N731,POA!$A$2:$F$25,4,0)),"",VLOOKUP(N731,POA!$A$2:$F$25,4,0))</f>
        <v/>
      </c>
      <c r="P731" s="75" t="str">
        <f>IF(ISERROR(VLOOKUP(L731,POA!$A$2:$C$25,2,0)),"",VLOOKUP(L731,POA!$A$2:$C$25,2,0))</f>
        <v/>
      </c>
      <c r="Q731" s="82"/>
      <c r="R731" s="81" t="str">
        <f>IF(L731=0,"",IF(Q727&gt;=$R$9,"HABIL","NO HABIL"))</f>
        <v/>
      </c>
      <c r="S731" s="177"/>
      <c r="T731" s="81" t="str">
        <f t="shared" si="550"/>
        <v/>
      </c>
      <c r="U731" s="73" t="str">
        <f>IF(ISERROR(VLOOKUP(N731,POA!$A$2:$F$25,5,0)),"",VLOOKUP(N731,POA!$A$2:$F$25,5,0))</f>
        <v/>
      </c>
      <c r="V731" s="73"/>
      <c r="W731" s="81" t="str">
        <f t="shared" si="551"/>
        <v/>
      </c>
      <c r="X731" s="81"/>
      <c r="Y731" s="179">
        <f t="shared" si="554"/>
        <v>0</v>
      </c>
      <c r="Z731" s="146" t="str">
        <f t="shared" si="555"/>
        <v>MIPYME</v>
      </c>
      <c r="AA731" s="190"/>
      <c r="AB731" s="81" t="str">
        <f t="shared" si="552"/>
        <v/>
      </c>
      <c r="AC731" s="190"/>
      <c r="AD731" s="81" t="str">
        <f t="shared" si="553"/>
        <v/>
      </c>
      <c r="AE731" s="186"/>
    </row>
    <row r="732" spans="2:31" ht="18" customHeight="1" x14ac:dyDescent="0.15">
      <c r="B732" s="71" t="str">
        <f t="shared" si="548"/>
        <v/>
      </c>
      <c r="C732" s="136"/>
      <c r="D732" s="136"/>
      <c r="E732" s="70" t="str">
        <f>IF(ISERROR(VLOOKUP(C732,#REF!,2,0)),"",VLOOKUP(C732,#REF!,2,0))</f>
        <v/>
      </c>
      <c r="F732" s="70"/>
      <c r="G732" s="70" t="str">
        <f>IF(ISERROR(VLOOKUP(C732,#REF!,4,0)),"",VLOOKUP(C732,#REF!,4,0))</f>
        <v/>
      </c>
      <c r="H732" s="70"/>
      <c r="I732" s="70">
        <f t="shared" si="549"/>
        <v>0</v>
      </c>
      <c r="J732" s="70"/>
      <c r="K732" s="70"/>
      <c r="L732" s="228"/>
      <c r="M732" s="228" t="str">
        <f>IF(ISERROR(VLOOKUP(L732,POA!$A$2:$C$25,3,0)),"",VLOOKUP(L732,POA!$A$2:$C$25,3,0))</f>
        <v/>
      </c>
      <c r="N732" s="73"/>
      <c r="O732" s="73" t="str">
        <f>IF(ISERROR(VLOOKUP(N732,POA!$A$2:$F$25,4,0)),"",VLOOKUP(N732,POA!$A$2:$F$25,4,0))</f>
        <v/>
      </c>
      <c r="P732" s="75" t="str">
        <f>IF(ISERROR(VLOOKUP(L732,POA!$A$2:$C$25,2,0)),"",VLOOKUP(L732,POA!$A$2:$C$25,2,0))</f>
        <v/>
      </c>
      <c r="Q732" s="82"/>
      <c r="R732" s="81" t="str">
        <f>IF(L732=0,"",IF(Q727&gt;=$R$9,"HABIL","NO HABIL"))</f>
        <v/>
      </c>
      <c r="S732" s="177"/>
      <c r="T732" s="81" t="str">
        <f t="shared" si="550"/>
        <v/>
      </c>
      <c r="U732" s="73" t="str">
        <f>IF(ISERROR(VLOOKUP(N732,POA!$A$2:$F$25,5,0)),"",VLOOKUP(N732,POA!$A$2:$F$25,5,0))</f>
        <v/>
      </c>
      <c r="V732" s="73"/>
      <c r="W732" s="81" t="str">
        <f t="shared" si="551"/>
        <v/>
      </c>
      <c r="X732" s="81"/>
      <c r="Y732" s="179">
        <f t="shared" si="554"/>
        <v>0</v>
      </c>
      <c r="Z732" s="146" t="str">
        <f t="shared" si="555"/>
        <v>MIPYME</v>
      </c>
      <c r="AA732" s="190"/>
      <c r="AB732" s="81" t="str">
        <f t="shared" si="552"/>
        <v/>
      </c>
      <c r="AC732" s="190"/>
      <c r="AD732" s="81" t="str">
        <f t="shared" si="553"/>
        <v/>
      </c>
      <c r="AE732" s="183"/>
    </row>
    <row r="733" spans="2:31" ht="18" customHeight="1" x14ac:dyDescent="0.15">
      <c r="B733" s="71" t="str">
        <f t="shared" si="548"/>
        <v/>
      </c>
      <c r="C733" s="136"/>
      <c r="D733" s="136"/>
      <c r="E733" s="70" t="str">
        <f>IF(ISERROR(VLOOKUP(C733,#REF!,2,0)),"",VLOOKUP(C733,#REF!,2,0))</f>
        <v/>
      </c>
      <c r="F733" s="70"/>
      <c r="G733" s="70" t="str">
        <f>IF(ISERROR(VLOOKUP(C733,#REF!,4,0)),"",VLOOKUP(C733,#REF!,4,0))</f>
        <v/>
      </c>
      <c r="H733" s="70"/>
      <c r="I733" s="70">
        <f t="shared" si="549"/>
        <v>0</v>
      </c>
      <c r="J733" s="70"/>
      <c r="K733" s="70"/>
      <c r="L733" s="228"/>
      <c r="M733" s="228" t="str">
        <f>IF(ISERROR(VLOOKUP(L733,POA!$A$2:$C$25,3,0)),"",VLOOKUP(L733,POA!$A$2:$C$25,3,0))</f>
        <v/>
      </c>
      <c r="N733" s="73"/>
      <c r="O733" s="73" t="str">
        <f>IF(ISERROR(VLOOKUP(N733,POA!$A$2:$F$25,4,0)),"",VLOOKUP(N733,POA!$A$2:$F$25,4,0))</f>
        <v/>
      </c>
      <c r="P733" s="75" t="str">
        <f>IF(ISERROR(VLOOKUP(L733,POA!$A$2:$C$25,2,0)),"",VLOOKUP(L733,POA!$A$2:$C$25,2,0))</f>
        <v/>
      </c>
      <c r="Q733" s="82"/>
      <c r="R733" s="81" t="str">
        <f>IF(L733=0,"",IF(Q727&gt;=$R$9,"HABIL","NO HABIL"))</f>
        <v/>
      </c>
      <c r="S733" s="177"/>
      <c r="T733" s="81" t="str">
        <f t="shared" si="550"/>
        <v/>
      </c>
      <c r="U733" s="73" t="str">
        <f>IF(ISERROR(VLOOKUP(N733,POA!$A$2:$F$25,5,0)),"",VLOOKUP(N733,POA!$A$2:$F$25,5,0))</f>
        <v/>
      </c>
      <c r="V733" s="73"/>
      <c r="W733" s="81" t="str">
        <f t="shared" si="551"/>
        <v/>
      </c>
      <c r="X733" s="81"/>
      <c r="Y733" s="179">
        <f t="shared" si="554"/>
        <v>0</v>
      </c>
      <c r="Z733" s="146" t="str">
        <f t="shared" si="555"/>
        <v>MIPYME</v>
      </c>
      <c r="AA733" s="190"/>
      <c r="AB733" s="81" t="str">
        <f t="shared" si="552"/>
        <v/>
      </c>
      <c r="AC733" s="190"/>
      <c r="AD733" s="81" t="str">
        <f t="shared" si="553"/>
        <v/>
      </c>
      <c r="AE733" s="186"/>
    </row>
    <row r="734" spans="2:31" ht="18" customHeight="1" x14ac:dyDescent="0.15">
      <c r="B734" s="71" t="str">
        <f>IF(C734="","",B733+0.1)</f>
        <v/>
      </c>
      <c r="C734" s="136"/>
      <c r="D734" s="136"/>
      <c r="E734" s="70" t="str">
        <f>IF(ISERROR(VLOOKUP(C734,#REF!,2,0)),"",VLOOKUP(C734,#REF!,2,0))</f>
        <v/>
      </c>
      <c r="F734" s="70"/>
      <c r="G734" s="70" t="str">
        <f>IF(ISERROR(VLOOKUP(C734,#REF!,4,0)),"",VLOOKUP(C734,#REF!,4,0))</f>
        <v/>
      </c>
      <c r="H734" s="70"/>
      <c r="I734" s="70">
        <f>IF(ISERROR(F734-H734),"",F734-H734)</f>
        <v>0</v>
      </c>
      <c r="J734" s="70"/>
      <c r="K734" s="70"/>
      <c r="L734" s="228"/>
      <c r="M734" s="228" t="str">
        <f>IF(ISERROR(VLOOKUP(L734,POA!$A$2:$C$25,3,0)),"",VLOOKUP(L734,POA!$A$2:$C$25,3,0))</f>
        <v/>
      </c>
      <c r="N734" s="73"/>
      <c r="O734" s="73" t="str">
        <f>IF(ISERROR(VLOOKUP(N734,POA!$A$2:$F$25,4,0)),"",VLOOKUP(N734,POA!$A$2:$F$25,4,0))</f>
        <v/>
      </c>
      <c r="P734" s="75" t="str">
        <f>IF(ISERROR(VLOOKUP(L734,POA!$A$2:$C$25,2,0)),"",VLOOKUP(L734,POA!$A$2:$C$25,2,0))</f>
        <v/>
      </c>
      <c r="Q734" s="82"/>
      <c r="R734" s="81" t="str">
        <f>IF(L734=0,"",IF(Q727&gt;=$R$9,"HABIL","NO HABIL"))</f>
        <v/>
      </c>
      <c r="S734" s="177"/>
      <c r="T734" s="81" t="str">
        <f t="shared" si="550"/>
        <v/>
      </c>
      <c r="U734" s="73" t="str">
        <f>IF(ISERROR(VLOOKUP(N734,POA!$A$2:$F$25,5,0)),"",VLOOKUP(N734,POA!$A$2:$F$25,5,0))</f>
        <v/>
      </c>
      <c r="V734" s="73"/>
      <c r="W734" s="81" t="str">
        <f t="shared" si="551"/>
        <v/>
      </c>
      <c r="X734" s="81"/>
      <c r="Y734" s="179">
        <f t="shared" si="554"/>
        <v>0</v>
      </c>
      <c r="Z734" s="146" t="str">
        <f t="shared" si="555"/>
        <v>MIPYME</v>
      </c>
      <c r="AA734" s="190"/>
      <c r="AB734" s="81" t="str">
        <f t="shared" si="552"/>
        <v/>
      </c>
      <c r="AC734" s="190"/>
      <c r="AD734" s="81" t="str">
        <f t="shared" si="553"/>
        <v/>
      </c>
      <c r="AE734" s="186"/>
    </row>
    <row r="735" spans="2:31" ht="18" customHeight="1" x14ac:dyDescent="0.15">
      <c r="B735" s="71" t="str">
        <f>IF(C735="","",B734+0.1)</f>
        <v/>
      </c>
      <c r="C735" s="136"/>
      <c r="D735" s="136"/>
      <c r="E735" s="70" t="str">
        <f>IF(ISERROR(VLOOKUP(C735,#REF!,2,0)),"",VLOOKUP(C735,#REF!,2,0))</f>
        <v/>
      </c>
      <c r="F735" s="70"/>
      <c r="G735" s="70" t="str">
        <f>IF(ISERROR(VLOOKUP(C735,#REF!,4,0)),"",VLOOKUP(C735,#REF!,4,0))</f>
        <v/>
      </c>
      <c r="H735" s="70"/>
      <c r="I735" s="70">
        <f>IF(ISERROR(F735-H735),"",F735-H735)</f>
        <v>0</v>
      </c>
      <c r="J735" s="70"/>
      <c r="K735" s="70"/>
      <c r="L735" s="228"/>
      <c r="M735" s="228" t="str">
        <f>IF(ISERROR(VLOOKUP(L735,POA!$A$2:$C$25,3,0)),"",VLOOKUP(L735,POA!$A$2:$C$25,3,0))</f>
        <v/>
      </c>
      <c r="N735" s="73"/>
      <c r="O735" s="73" t="str">
        <f>IF(ISERROR(VLOOKUP(N735,POA!$A$2:$F$25,4,0)),"",VLOOKUP(N735,POA!$A$2:$F$25,4,0))</f>
        <v/>
      </c>
      <c r="P735" s="75" t="str">
        <f>IF(ISERROR(VLOOKUP(L735,POA!$A$2:$C$25,2,0)),"",VLOOKUP(L735,POA!$A$2:$C$25,2,0))</f>
        <v/>
      </c>
      <c r="Q735" s="82"/>
      <c r="R735" s="81" t="str">
        <f>IF(L735=0,"",IF(Q727&gt;=$R$9,"HABIL","NO HABIL"))</f>
        <v/>
      </c>
      <c r="S735" s="177"/>
      <c r="T735" s="81" t="str">
        <f t="shared" si="550"/>
        <v/>
      </c>
      <c r="U735" s="73" t="str">
        <f>IF(ISERROR(VLOOKUP(N735,POA!$A$2:$F$25,5,0)),"",VLOOKUP(N735,POA!$A$2:$F$25,5,0))</f>
        <v/>
      </c>
      <c r="V735" s="73"/>
      <c r="W735" s="81" t="str">
        <f t="shared" si="551"/>
        <v/>
      </c>
      <c r="X735" s="81"/>
      <c r="Y735" s="179">
        <f t="shared" si="554"/>
        <v>0</v>
      </c>
      <c r="Z735" s="146" t="str">
        <f t="shared" si="555"/>
        <v>MIPYME</v>
      </c>
      <c r="AA735" s="190"/>
      <c r="AB735" s="81" t="str">
        <f t="shared" si="552"/>
        <v/>
      </c>
      <c r="AC735" s="190"/>
      <c r="AD735" s="81" t="str">
        <f t="shared" si="553"/>
        <v/>
      </c>
      <c r="AE735" s="183"/>
    </row>
    <row r="736" spans="2:31" ht="18" customHeight="1" x14ac:dyDescent="0.15">
      <c r="B736" s="71" t="str">
        <f>IF(C736="","",B735+0.1)</f>
        <v/>
      </c>
      <c r="C736" s="136"/>
      <c r="D736" s="136"/>
      <c r="E736" s="70" t="str">
        <f>IF(ISERROR(VLOOKUP(C736,#REF!,2,0)),"",VLOOKUP(C736,#REF!,2,0))</f>
        <v/>
      </c>
      <c r="F736" s="70"/>
      <c r="G736" s="70" t="str">
        <f>IF(ISERROR(VLOOKUP(C736,#REF!,4,0)),"",VLOOKUP(C736,#REF!,4,0))</f>
        <v/>
      </c>
      <c r="H736" s="70"/>
      <c r="I736" s="70">
        <f>IF(ISERROR(F736-H736),"",F736-H736)</f>
        <v>0</v>
      </c>
      <c r="J736" s="70"/>
      <c r="K736" s="70"/>
      <c r="L736" s="228"/>
      <c r="M736" s="228" t="str">
        <f>IF(ISERROR(VLOOKUP(L736,POA!$A$2:$C$25,3,0)),"",VLOOKUP(L736,POA!$A$2:$C$25,3,0))</f>
        <v/>
      </c>
      <c r="N736" s="73"/>
      <c r="O736" s="73" t="str">
        <f>IF(ISERROR(VLOOKUP(N736,POA!$A$2:$F$25,4,0)),"",VLOOKUP(N736,POA!$A$2:$F$25,4,0))</f>
        <v/>
      </c>
      <c r="P736" s="75" t="str">
        <f>IF(ISERROR(VLOOKUP(L736,POA!$A$2:$C$25,2,0)),"",VLOOKUP(L736,POA!$A$2:$C$25,2,0))</f>
        <v/>
      </c>
      <c r="Q736" s="82"/>
      <c r="R736" s="81" t="str">
        <f>IF(L736=0,"",IF(Q727&gt;=$R$9,"HABIL","NO HABIL"))</f>
        <v/>
      </c>
      <c r="S736" s="177"/>
      <c r="T736" s="81" t="str">
        <f t="shared" si="550"/>
        <v/>
      </c>
      <c r="U736" s="73" t="str">
        <f>IF(ISERROR(VLOOKUP(N736,POA!$A$2:$F$25,5,0)),"",VLOOKUP(N736,POA!$A$2:$F$25,5,0))</f>
        <v/>
      </c>
      <c r="V736" s="73"/>
      <c r="W736" s="81" t="str">
        <f t="shared" si="551"/>
        <v/>
      </c>
      <c r="X736" s="81"/>
      <c r="Y736" s="179">
        <f t="shared" si="554"/>
        <v>0</v>
      </c>
      <c r="Z736" s="146" t="str">
        <f t="shared" si="555"/>
        <v>MIPYME</v>
      </c>
      <c r="AA736" s="190"/>
      <c r="AB736" s="81" t="str">
        <f t="shared" si="552"/>
        <v/>
      </c>
      <c r="AC736" s="190"/>
      <c r="AD736" s="81" t="str">
        <f t="shared" si="553"/>
        <v/>
      </c>
      <c r="AE736" s="183"/>
    </row>
    <row r="737" spans="2:31" ht="18" customHeight="1" thickBot="1" x14ac:dyDescent="0.2">
      <c r="B737" s="111" t="str">
        <f>IF(C737="","",B736+0.1)</f>
        <v/>
      </c>
      <c r="C737" s="137"/>
      <c r="D737" s="137"/>
      <c r="E737" s="74" t="str">
        <f>IF(ISERROR(VLOOKUP(C737,#REF!,2,0)),"",VLOOKUP(C737,#REF!,2,0))</f>
        <v/>
      </c>
      <c r="F737" s="74"/>
      <c r="G737" s="74" t="str">
        <f>IF(ISERROR(VLOOKUP(C737,#REF!,4,0)),"",VLOOKUP(C737,#REF!,4,0))</f>
        <v/>
      </c>
      <c r="H737" s="74"/>
      <c r="I737" s="74">
        <f>IF(ISERROR(F737-H737),"",F737-H737)</f>
        <v>0</v>
      </c>
      <c r="J737" s="74"/>
      <c r="K737" s="74"/>
      <c r="L737" s="229"/>
      <c r="M737" s="229" t="str">
        <f>IF(ISERROR(VLOOKUP(L737,POA!$A$2:$C$25,3,0)),"",VLOOKUP(L737,POA!$A$2:$C$25,3,0))</f>
        <v/>
      </c>
      <c r="N737" s="88"/>
      <c r="O737" s="88" t="str">
        <f>IF(ISERROR(VLOOKUP(N737,POA!$A$2:$F$25,4,0)),"",VLOOKUP(N737,POA!$A$2:$F$25,4,0))</f>
        <v/>
      </c>
      <c r="P737" s="80" t="str">
        <f>IF(ISERROR(VLOOKUP(L737,POA!$A$2:$C$25,2,0)),"",VLOOKUP(L737,POA!$A$2:$C$25,2,0))</f>
        <v/>
      </c>
      <c r="Q737" s="90"/>
      <c r="R737" s="89" t="str">
        <f>IF(L737=0,"",IF(Q727&gt;=$R$9,"HABIL","NO HABIL"))</f>
        <v/>
      </c>
      <c r="S737" s="178"/>
      <c r="T737" s="89" t="str">
        <f t="shared" si="550"/>
        <v/>
      </c>
      <c r="U737" s="88" t="str">
        <f>IF(ISERROR(VLOOKUP(N737,POA!$A$2:$F$25,5,0)),"",VLOOKUP(N737,POA!$A$2:$F$25,5,0))</f>
        <v/>
      </c>
      <c r="V737" s="88"/>
      <c r="W737" s="89" t="str">
        <f t="shared" si="551"/>
        <v/>
      </c>
      <c r="X737" s="89"/>
      <c r="Y737" s="181">
        <f>IF(ISERROR(F737/$Z$9),"",F737/$Z$9)</f>
        <v>0</v>
      </c>
      <c r="Z737" s="147" t="str">
        <f t="shared" si="555"/>
        <v>MIPYME</v>
      </c>
      <c r="AA737" s="191"/>
      <c r="AB737" s="89" t="str">
        <f t="shared" si="552"/>
        <v/>
      </c>
      <c r="AC737" s="191"/>
      <c r="AD737" s="89" t="str">
        <f t="shared" si="553"/>
        <v/>
      </c>
      <c r="AE737" s="184"/>
    </row>
    <row r="738" spans="2:31" ht="18" customHeight="1" x14ac:dyDescent="0.15">
      <c r="B738" s="83">
        <v>67</v>
      </c>
      <c r="C738" s="84"/>
      <c r="D738" s="135" t="str">
        <f>IF(SUM(D739:D748)=0,"",SUM(D739:D748))</f>
        <v/>
      </c>
      <c r="E738" s="85">
        <f>SUM(E739:E748)</f>
        <v>0</v>
      </c>
      <c r="F738" s="85">
        <f>SUM(F739:F748)</f>
        <v>0</v>
      </c>
      <c r="G738" s="85">
        <f>SUM(G739:G748)</f>
        <v>0</v>
      </c>
      <c r="H738" s="85">
        <f>SUM(H739:H748)</f>
        <v>0</v>
      </c>
      <c r="I738" s="85">
        <f>+F738-H738</f>
        <v>0</v>
      </c>
      <c r="J738" s="85">
        <f>SUM(J739:J748)</f>
        <v>0</v>
      </c>
      <c r="K738" s="85">
        <f>SUM(K739:K748)</f>
        <v>0</v>
      </c>
      <c r="L738" s="78">
        <v>1</v>
      </c>
      <c r="M738" s="78">
        <f>IF(ISERROR(VLOOKUP(L738,POA!$A$2:$C$25,3,0)),"",VLOOKUP(L738,POA!$A$2:$C$25,3,0))</f>
        <v>3</v>
      </c>
      <c r="N738" s="138" t="s">
        <v>229</v>
      </c>
      <c r="O738" s="78">
        <f>+SUM(O739:O748)</f>
        <v>0</v>
      </c>
      <c r="P738" s="79">
        <f>IF(ISERROR(VLOOKUP(L738,POA!$A$2:$C$25,2,0)),"",VLOOKUP(L738,POA!$A$2:$C$25,2,0))</f>
        <v>4167150295</v>
      </c>
      <c r="Q738" s="85" t="e">
        <f>SUM(E738/G738)</f>
        <v>#DIV/0!</v>
      </c>
      <c r="R738" s="86" t="e">
        <f>IF(Q738=0,"",IF(Q738&gt;=$R$9,"HABIL","NO HABIL"))</f>
        <v>#DIV/0!</v>
      </c>
      <c r="S738" s="176" t="e">
        <f>SUM(H738/F738)</f>
        <v>#DIV/0!</v>
      </c>
      <c r="T738" s="86" t="e">
        <f>IF(S738=0,"",IF(S738&lt;=$T$9,"HABIL","NO HABIL"))</f>
        <v>#DIV/0!</v>
      </c>
      <c r="U738" s="78">
        <f>+SUM(U739:U748)</f>
        <v>0</v>
      </c>
      <c r="V738" s="87" t="e">
        <f>SUM(J738/K738)</f>
        <v>#DIV/0!</v>
      </c>
      <c r="W738" s="86" t="e">
        <f>IF(V738=0,"",IF(V738&gt;=$W$9,"HABIL","NO HABIL"))</f>
        <v>#DIV/0!</v>
      </c>
      <c r="X738" s="86" t="e">
        <f>IF(R738=0,"",IF(R738="NO HABIL","NO HABIL",IF(T738="NO HABIL","NO HABIL",IF(W738="NO HABIL","NO HABIL",IF(W738="NO HABIL","NO HABIL","HABIL")))))</f>
        <v>#DIV/0!</v>
      </c>
      <c r="Y738" s="180"/>
      <c r="Z738" s="145"/>
      <c r="AA738" s="176" t="e">
        <f>SUM(J738/I738)</f>
        <v>#DIV/0!</v>
      </c>
      <c r="AB738" s="86" t="e">
        <f>IF(AA738=0,"",IF(AA738&gt;=$AB$9,"HABIL","NO HABIL"))</f>
        <v>#DIV/0!</v>
      </c>
      <c r="AC738" s="176" t="e">
        <f>SUM(J738/F738)</f>
        <v>#DIV/0!</v>
      </c>
      <c r="AD738" s="86" t="e">
        <f>IF(AC738=0,"",IF(AC738&gt;=$AD$9,"HABIL","NO HABIL"))</f>
        <v>#DIV/0!</v>
      </c>
      <c r="AE738" s="182" t="e">
        <f>IF(AB738=0,"",IF(AB738="NO HABIL","NO HABIL",IF(AD738="NO HABIL","NO HABIL",IF(AD738="NO HABIL","NO HABIL","HABIL"))))</f>
        <v>#DIV/0!</v>
      </c>
    </row>
    <row r="739" spans="2:31" ht="18" customHeight="1" x14ac:dyDescent="0.15">
      <c r="B739" s="71" t="str">
        <f t="shared" ref="B739:B744" si="556">IF(C739="","",B738+0.1)</f>
        <v/>
      </c>
      <c r="C739" s="72"/>
      <c r="D739" s="136"/>
      <c r="E739" s="70"/>
      <c r="F739" s="70"/>
      <c r="G739" s="70"/>
      <c r="H739" s="70"/>
      <c r="I739" s="70">
        <f t="shared" ref="I739:I744" si="557">IF(ISERROR(F739-H739),"",F739-H739)</f>
        <v>0</v>
      </c>
      <c r="J739" s="70"/>
      <c r="K739" s="70"/>
      <c r="L739" s="230"/>
      <c r="M739" s="230" t="str">
        <f>IF(ISERROR(VLOOKUP(L739,POA!$A$2:$C$25,3,0)),"",VLOOKUP(L739,POA!$A$2:$C$25,3,0))</f>
        <v/>
      </c>
      <c r="N739" s="73" t="s">
        <v>229</v>
      </c>
      <c r="O739" s="73" t="str">
        <f>IF(ISERROR(VLOOKUP(N739,POA!$A$2:$F$25,4,0)),"",VLOOKUP(N739,POA!$A$2:$F$25,4,0))</f>
        <v/>
      </c>
      <c r="P739" s="75" t="str">
        <f>IF(ISERROR(VLOOKUP(L739,POA!$A$2:$C$25,2,0)),"",VLOOKUP(L739,POA!$A$2:$C$25,2,0))</f>
        <v/>
      </c>
      <c r="Q739" s="82"/>
      <c r="R739" s="81" t="str">
        <f>IF(Q739=0,"",IF(Q738&gt;=$R$9,"HABIL","NO HABIL"))</f>
        <v/>
      </c>
      <c r="S739" s="177"/>
      <c r="T739" s="81" t="str">
        <f t="shared" ref="T739:T748" si="558">IF(S739=0,"",IF(S739&lt;=$T$9,"HABIL","NO HABIL"))</f>
        <v/>
      </c>
      <c r="U739" s="73" t="str">
        <f>IF(ISERROR(VLOOKUP(N739,POA!$A$2:$F$25,5,0)),"",VLOOKUP(N739,POA!$A$2:$F$25,5,0))</f>
        <v/>
      </c>
      <c r="V739" s="73"/>
      <c r="W739" s="81" t="str">
        <f t="shared" ref="W739:W748" si="559">IF(V739=0,"",IF(V739&gt;=$W$9,"HABIL","NO HABIL"))</f>
        <v/>
      </c>
      <c r="X739" s="81"/>
      <c r="Y739" s="179">
        <f>IF(ISERROR(F739/$Z$9),"",F739/$Z$9)</f>
        <v>0</v>
      </c>
      <c r="Z739" s="146" t="str">
        <f>+IF(Y739&lt;$Z$10,"MIPYME","NO CUMPLE")</f>
        <v>MIPYME</v>
      </c>
      <c r="AA739" s="190"/>
      <c r="AB739" s="81" t="str">
        <f t="shared" ref="AB739:AB748" si="560">IF(AA739=0,"",IF(AA739&gt;=$AB$9,"HABIL","NO HABIL"))</f>
        <v/>
      </c>
      <c r="AC739" s="190"/>
      <c r="AD739" s="81" t="str">
        <f t="shared" ref="AD739:AD748" si="561">IF(AC739=0,"",IF(AC739&gt;=$AD$9,"HABIL","NO HABIL"))</f>
        <v/>
      </c>
      <c r="AE739" s="185"/>
    </row>
    <row r="740" spans="2:31" ht="18" customHeight="1" x14ac:dyDescent="0.15">
      <c r="B740" s="71" t="str">
        <f t="shared" si="556"/>
        <v/>
      </c>
      <c r="C740" s="136"/>
      <c r="D740" s="136"/>
      <c r="E740" s="70"/>
      <c r="F740" s="70"/>
      <c r="G740" s="70"/>
      <c r="H740" s="70"/>
      <c r="I740" s="70">
        <f t="shared" si="557"/>
        <v>0</v>
      </c>
      <c r="J740" s="70"/>
      <c r="K740" s="70"/>
      <c r="L740" s="228"/>
      <c r="M740" s="228" t="str">
        <f>IF(ISERROR(VLOOKUP(L740,POA!$A$2:$C$25,3,0)),"",VLOOKUP(L740,POA!$A$2:$C$25,3,0))</f>
        <v/>
      </c>
      <c r="N740" s="73" t="s">
        <v>229</v>
      </c>
      <c r="O740" s="73" t="str">
        <f>IF(ISERROR(VLOOKUP(N740,POA!$A$2:$F$25,4,0)),"",VLOOKUP(N740,POA!$A$2:$F$25,4,0))</f>
        <v/>
      </c>
      <c r="P740" s="75" t="str">
        <f>IF(ISERROR(VLOOKUP(L740,POA!$A$2:$C$25,2,0)),"",VLOOKUP(L740,POA!$A$2:$C$25,2,0))</f>
        <v/>
      </c>
      <c r="Q740" s="82"/>
      <c r="R740" s="81" t="str">
        <f>IF(Q740=0,"",IF(Q738&gt;=$R$9,"HABIL","NO HABIL"))</f>
        <v/>
      </c>
      <c r="S740" s="177"/>
      <c r="T740" s="81" t="str">
        <f t="shared" si="558"/>
        <v/>
      </c>
      <c r="U740" s="73" t="str">
        <f>IF(ISERROR(VLOOKUP(N740,POA!$A$2:$F$25,5,0)),"",VLOOKUP(N740,POA!$A$2:$F$25,5,0))</f>
        <v/>
      </c>
      <c r="V740" s="73"/>
      <c r="W740" s="81" t="str">
        <f t="shared" si="559"/>
        <v/>
      </c>
      <c r="X740" s="81"/>
      <c r="Y740" s="179">
        <f t="shared" ref="Y740:Y747" si="562">IF(ISERROR(F740/$Z$9),"",F740/$Z$9)</f>
        <v>0</v>
      </c>
      <c r="Z740" s="146" t="str">
        <f t="shared" ref="Z740:Z748" si="563">+IF(Y740&lt;$Z$10,"MIPYME","NO CUMPLE")</f>
        <v>MIPYME</v>
      </c>
      <c r="AA740" s="190"/>
      <c r="AB740" s="81" t="str">
        <f t="shared" si="560"/>
        <v/>
      </c>
      <c r="AC740" s="190"/>
      <c r="AD740" s="81" t="str">
        <f t="shared" si="561"/>
        <v/>
      </c>
      <c r="AE740" s="186"/>
    </row>
    <row r="741" spans="2:31" ht="18" customHeight="1" x14ac:dyDescent="0.15">
      <c r="B741" s="71" t="str">
        <f t="shared" si="556"/>
        <v/>
      </c>
      <c r="C741" s="136"/>
      <c r="D741" s="136"/>
      <c r="E741" s="70"/>
      <c r="F741" s="70"/>
      <c r="G741" s="70"/>
      <c r="H741" s="70"/>
      <c r="I741" s="70">
        <f t="shared" si="557"/>
        <v>0</v>
      </c>
      <c r="J741" s="70"/>
      <c r="K741" s="70"/>
      <c r="L741" s="228"/>
      <c r="M741" s="228" t="str">
        <f>IF(ISERROR(VLOOKUP(L741,POA!$A$2:$C$25,3,0)),"",VLOOKUP(L741,POA!$A$2:$C$25,3,0))</f>
        <v/>
      </c>
      <c r="N741" s="73"/>
      <c r="O741" s="73" t="str">
        <f>IF(ISERROR(VLOOKUP(N741,POA!$A$2:$F$25,4,0)),"",VLOOKUP(N741,POA!$A$2:$F$25,4,0))</f>
        <v/>
      </c>
      <c r="P741" s="75" t="str">
        <f>IF(ISERROR(VLOOKUP(L741,POA!$A$2:$C$25,2,0)),"",VLOOKUP(L741,POA!$A$2:$C$25,2,0))</f>
        <v/>
      </c>
      <c r="Q741" s="82"/>
      <c r="R741" s="81" t="str">
        <f>IF(Q741=0,"",IF(Q738&gt;=$R$9,"HABIL","NO HABIL"))</f>
        <v/>
      </c>
      <c r="S741" s="177"/>
      <c r="T741" s="81" t="str">
        <f t="shared" si="558"/>
        <v/>
      </c>
      <c r="U741" s="73" t="str">
        <f>IF(ISERROR(VLOOKUP(N741,POA!$A$2:$F$25,5,0)),"",VLOOKUP(N741,POA!$A$2:$F$25,5,0))</f>
        <v/>
      </c>
      <c r="V741" s="73"/>
      <c r="W741" s="81" t="str">
        <f t="shared" si="559"/>
        <v/>
      </c>
      <c r="X741" s="81"/>
      <c r="Y741" s="179">
        <f t="shared" si="562"/>
        <v>0</v>
      </c>
      <c r="Z741" s="146" t="str">
        <f t="shared" si="563"/>
        <v>MIPYME</v>
      </c>
      <c r="AA741" s="190"/>
      <c r="AB741" s="81" t="str">
        <f t="shared" si="560"/>
        <v/>
      </c>
      <c r="AC741" s="190"/>
      <c r="AD741" s="81" t="str">
        <f t="shared" si="561"/>
        <v/>
      </c>
      <c r="AE741" s="186"/>
    </row>
    <row r="742" spans="2:31" ht="18" customHeight="1" x14ac:dyDescent="0.15">
      <c r="B742" s="71" t="str">
        <f t="shared" si="556"/>
        <v/>
      </c>
      <c r="C742" s="136"/>
      <c r="D742" s="136"/>
      <c r="E742" s="70" t="str">
        <f>IF(ISERROR(VLOOKUP(C742,#REF!,2,0)),"",VLOOKUP(C742,#REF!,2,0))</f>
        <v/>
      </c>
      <c r="F742" s="70"/>
      <c r="G742" s="70" t="str">
        <f>IF(ISERROR(VLOOKUP(C742,#REF!,4,0)),"",VLOOKUP(C742,#REF!,4,0))</f>
        <v/>
      </c>
      <c r="H742" s="70"/>
      <c r="I742" s="70">
        <f t="shared" si="557"/>
        <v>0</v>
      </c>
      <c r="J742" s="70"/>
      <c r="K742" s="70"/>
      <c r="L742" s="228"/>
      <c r="M742" s="228" t="str">
        <f>IF(ISERROR(VLOOKUP(L742,POA!$A$2:$C$25,3,0)),"",VLOOKUP(L742,POA!$A$2:$C$25,3,0))</f>
        <v/>
      </c>
      <c r="N742" s="73"/>
      <c r="O742" s="73" t="str">
        <f>IF(ISERROR(VLOOKUP(N742,POA!$A$2:$F$25,4,0)),"",VLOOKUP(N742,POA!$A$2:$F$25,4,0))</f>
        <v/>
      </c>
      <c r="P742" s="75" t="str">
        <f>IF(ISERROR(VLOOKUP(L742,POA!$A$2:$C$25,2,0)),"",VLOOKUP(L742,POA!$A$2:$C$25,2,0))</f>
        <v/>
      </c>
      <c r="Q742" s="82"/>
      <c r="R742" s="81" t="str">
        <f>IF(L742=0,"",IF(Q738&gt;=$R$9,"HABIL","NO HABIL"))</f>
        <v/>
      </c>
      <c r="S742" s="177"/>
      <c r="T742" s="81" t="str">
        <f t="shared" si="558"/>
        <v/>
      </c>
      <c r="U742" s="73" t="str">
        <f>IF(ISERROR(VLOOKUP(N742,POA!$A$2:$F$25,5,0)),"",VLOOKUP(N742,POA!$A$2:$F$25,5,0))</f>
        <v/>
      </c>
      <c r="V742" s="73"/>
      <c r="W742" s="81" t="str">
        <f t="shared" si="559"/>
        <v/>
      </c>
      <c r="X742" s="81"/>
      <c r="Y742" s="179">
        <f t="shared" si="562"/>
        <v>0</v>
      </c>
      <c r="Z742" s="146" t="str">
        <f t="shared" si="563"/>
        <v>MIPYME</v>
      </c>
      <c r="AA742" s="190"/>
      <c r="AB742" s="81" t="str">
        <f t="shared" si="560"/>
        <v/>
      </c>
      <c r="AC742" s="190"/>
      <c r="AD742" s="81" t="str">
        <f t="shared" si="561"/>
        <v/>
      </c>
      <c r="AE742" s="186"/>
    </row>
    <row r="743" spans="2:31" ht="18" customHeight="1" x14ac:dyDescent="0.15">
      <c r="B743" s="71" t="str">
        <f t="shared" si="556"/>
        <v/>
      </c>
      <c r="C743" s="136"/>
      <c r="D743" s="136"/>
      <c r="E743" s="70" t="str">
        <f>IF(ISERROR(VLOOKUP(C743,#REF!,2,0)),"",VLOOKUP(C743,#REF!,2,0))</f>
        <v/>
      </c>
      <c r="F743" s="70"/>
      <c r="G743" s="70" t="str">
        <f>IF(ISERROR(VLOOKUP(C743,#REF!,4,0)),"",VLOOKUP(C743,#REF!,4,0))</f>
        <v/>
      </c>
      <c r="H743" s="70"/>
      <c r="I743" s="70">
        <f t="shared" si="557"/>
        <v>0</v>
      </c>
      <c r="J743" s="70"/>
      <c r="K743" s="70"/>
      <c r="L743" s="228"/>
      <c r="M743" s="228" t="str">
        <f>IF(ISERROR(VLOOKUP(L743,POA!$A$2:$C$25,3,0)),"",VLOOKUP(L743,POA!$A$2:$C$25,3,0))</f>
        <v/>
      </c>
      <c r="N743" s="73"/>
      <c r="O743" s="73" t="str">
        <f>IF(ISERROR(VLOOKUP(N743,POA!$A$2:$F$25,4,0)),"",VLOOKUP(N743,POA!$A$2:$F$25,4,0))</f>
        <v/>
      </c>
      <c r="P743" s="75" t="str">
        <f>IF(ISERROR(VLOOKUP(L743,POA!$A$2:$C$25,2,0)),"",VLOOKUP(L743,POA!$A$2:$C$25,2,0))</f>
        <v/>
      </c>
      <c r="Q743" s="82"/>
      <c r="R743" s="81" t="str">
        <f>IF(L743=0,"",IF(Q738&gt;=$R$9,"HABIL","NO HABIL"))</f>
        <v/>
      </c>
      <c r="S743" s="177"/>
      <c r="T743" s="81" t="str">
        <f t="shared" si="558"/>
        <v/>
      </c>
      <c r="U743" s="73" t="str">
        <f>IF(ISERROR(VLOOKUP(N743,POA!$A$2:$F$25,5,0)),"",VLOOKUP(N743,POA!$A$2:$F$25,5,0))</f>
        <v/>
      </c>
      <c r="V743" s="73"/>
      <c r="W743" s="81" t="str">
        <f t="shared" si="559"/>
        <v/>
      </c>
      <c r="X743" s="81"/>
      <c r="Y743" s="179">
        <f t="shared" si="562"/>
        <v>0</v>
      </c>
      <c r="Z743" s="146" t="str">
        <f t="shared" si="563"/>
        <v>MIPYME</v>
      </c>
      <c r="AA743" s="190"/>
      <c r="AB743" s="81" t="str">
        <f t="shared" si="560"/>
        <v/>
      </c>
      <c r="AC743" s="190"/>
      <c r="AD743" s="81" t="str">
        <f t="shared" si="561"/>
        <v/>
      </c>
      <c r="AE743" s="183"/>
    </row>
    <row r="744" spans="2:31" ht="18" customHeight="1" x14ac:dyDescent="0.15">
      <c r="B744" s="71" t="str">
        <f t="shared" si="556"/>
        <v/>
      </c>
      <c r="C744" s="136"/>
      <c r="D744" s="136"/>
      <c r="E744" s="70" t="str">
        <f>IF(ISERROR(VLOOKUP(C744,#REF!,2,0)),"",VLOOKUP(C744,#REF!,2,0))</f>
        <v/>
      </c>
      <c r="F744" s="70"/>
      <c r="G744" s="70" t="str">
        <f>IF(ISERROR(VLOOKUP(C744,#REF!,4,0)),"",VLOOKUP(C744,#REF!,4,0))</f>
        <v/>
      </c>
      <c r="H744" s="70"/>
      <c r="I744" s="70">
        <f t="shared" si="557"/>
        <v>0</v>
      </c>
      <c r="J744" s="70"/>
      <c r="K744" s="70"/>
      <c r="L744" s="228"/>
      <c r="M744" s="228" t="str">
        <f>IF(ISERROR(VLOOKUP(L744,POA!$A$2:$C$25,3,0)),"",VLOOKUP(L744,POA!$A$2:$C$25,3,0))</f>
        <v/>
      </c>
      <c r="N744" s="73"/>
      <c r="O744" s="73" t="str">
        <f>IF(ISERROR(VLOOKUP(N744,POA!$A$2:$F$25,4,0)),"",VLOOKUP(N744,POA!$A$2:$F$25,4,0))</f>
        <v/>
      </c>
      <c r="P744" s="75" t="str">
        <f>IF(ISERROR(VLOOKUP(L744,POA!$A$2:$C$25,2,0)),"",VLOOKUP(L744,POA!$A$2:$C$25,2,0))</f>
        <v/>
      </c>
      <c r="Q744" s="82"/>
      <c r="R744" s="81" t="str">
        <f>IF(L744=0,"",IF(Q738&gt;=$R$9,"HABIL","NO HABIL"))</f>
        <v/>
      </c>
      <c r="S744" s="177"/>
      <c r="T744" s="81" t="str">
        <f t="shared" si="558"/>
        <v/>
      </c>
      <c r="U744" s="73" t="str">
        <f>IF(ISERROR(VLOOKUP(N744,POA!$A$2:$F$25,5,0)),"",VLOOKUP(N744,POA!$A$2:$F$25,5,0))</f>
        <v/>
      </c>
      <c r="V744" s="73"/>
      <c r="W744" s="81" t="str">
        <f t="shared" si="559"/>
        <v/>
      </c>
      <c r="X744" s="81"/>
      <c r="Y744" s="179">
        <f t="shared" si="562"/>
        <v>0</v>
      </c>
      <c r="Z744" s="146" t="str">
        <f t="shared" si="563"/>
        <v>MIPYME</v>
      </c>
      <c r="AA744" s="190"/>
      <c r="AB744" s="81" t="str">
        <f t="shared" si="560"/>
        <v/>
      </c>
      <c r="AC744" s="190"/>
      <c r="AD744" s="81" t="str">
        <f t="shared" si="561"/>
        <v/>
      </c>
      <c r="AE744" s="186"/>
    </row>
    <row r="745" spans="2:31" ht="18" customHeight="1" x14ac:dyDescent="0.15">
      <c r="B745" s="71" t="str">
        <f>IF(C745="","",B744+0.1)</f>
        <v/>
      </c>
      <c r="C745" s="136"/>
      <c r="D745" s="136"/>
      <c r="E745" s="70" t="str">
        <f>IF(ISERROR(VLOOKUP(C745,#REF!,2,0)),"",VLOOKUP(C745,#REF!,2,0))</f>
        <v/>
      </c>
      <c r="F745" s="70"/>
      <c r="G745" s="70" t="str">
        <f>IF(ISERROR(VLOOKUP(C745,#REF!,4,0)),"",VLOOKUP(C745,#REF!,4,0))</f>
        <v/>
      </c>
      <c r="H745" s="70"/>
      <c r="I745" s="70">
        <f>IF(ISERROR(F745-H745),"",F745-H745)</f>
        <v>0</v>
      </c>
      <c r="J745" s="70"/>
      <c r="K745" s="70"/>
      <c r="L745" s="228"/>
      <c r="M745" s="228" t="str">
        <f>IF(ISERROR(VLOOKUP(L745,POA!$A$2:$C$25,3,0)),"",VLOOKUP(L745,POA!$A$2:$C$25,3,0))</f>
        <v/>
      </c>
      <c r="N745" s="73"/>
      <c r="O745" s="73" t="str">
        <f>IF(ISERROR(VLOOKUP(N745,POA!$A$2:$F$25,4,0)),"",VLOOKUP(N745,POA!$A$2:$F$25,4,0))</f>
        <v/>
      </c>
      <c r="P745" s="75" t="str">
        <f>IF(ISERROR(VLOOKUP(L745,POA!$A$2:$C$25,2,0)),"",VLOOKUP(L745,POA!$A$2:$C$25,2,0))</f>
        <v/>
      </c>
      <c r="Q745" s="82"/>
      <c r="R745" s="81" t="str">
        <f>IF(L745=0,"",IF(Q738&gt;=$R$9,"HABIL","NO HABIL"))</f>
        <v/>
      </c>
      <c r="S745" s="177"/>
      <c r="T745" s="81" t="str">
        <f t="shared" si="558"/>
        <v/>
      </c>
      <c r="U745" s="73" t="str">
        <f>IF(ISERROR(VLOOKUP(N745,POA!$A$2:$F$25,5,0)),"",VLOOKUP(N745,POA!$A$2:$F$25,5,0))</f>
        <v/>
      </c>
      <c r="V745" s="73"/>
      <c r="W745" s="81" t="str">
        <f t="shared" si="559"/>
        <v/>
      </c>
      <c r="X745" s="81"/>
      <c r="Y745" s="179">
        <f t="shared" si="562"/>
        <v>0</v>
      </c>
      <c r="Z745" s="146" t="str">
        <f t="shared" si="563"/>
        <v>MIPYME</v>
      </c>
      <c r="AA745" s="190"/>
      <c r="AB745" s="81" t="str">
        <f t="shared" si="560"/>
        <v/>
      </c>
      <c r="AC745" s="190"/>
      <c r="AD745" s="81" t="str">
        <f t="shared" si="561"/>
        <v/>
      </c>
      <c r="AE745" s="186"/>
    </row>
    <row r="746" spans="2:31" ht="18" customHeight="1" x14ac:dyDescent="0.15">
      <c r="B746" s="71" t="str">
        <f>IF(C746="","",B745+0.1)</f>
        <v/>
      </c>
      <c r="C746" s="136"/>
      <c r="D746" s="136"/>
      <c r="E746" s="70" t="str">
        <f>IF(ISERROR(VLOOKUP(C746,#REF!,2,0)),"",VLOOKUP(C746,#REF!,2,0))</f>
        <v/>
      </c>
      <c r="F746" s="70"/>
      <c r="G746" s="70" t="str">
        <f>IF(ISERROR(VLOOKUP(C746,#REF!,4,0)),"",VLOOKUP(C746,#REF!,4,0))</f>
        <v/>
      </c>
      <c r="H746" s="70"/>
      <c r="I746" s="70">
        <f>IF(ISERROR(F746-H746),"",F746-H746)</f>
        <v>0</v>
      </c>
      <c r="J746" s="70"/>
      <c r="K746" s="70"/>
      <c r="L746" s="228"/>
      <c r="M746" s="228" t="str">
        <f>IF(ISERROR(VLOOKUP(L746,POA!$A$2:$C$25,3,0)),"",VLOOKUP(L746,POA!$A$2:$C$25,3,0))</f>
        <v/>
      </c>
      <c r="N746" s="73"/>
      <c r="O746" s="73" t="str">
        <f>IF(ISERROR(VLOOKUP(N746,POA!$A$2:$F$25,4,0)),"",VLOOKUP(N746,POA!$A$2:$F$25,4,0))</f>
        <v/>
      </c>
      <c r="P746" s="75" t="str">
        <f>IF(ISERROR(VLOOKUP(L746,POA!$A$2:$C$25,2,0)),"",VLOOKUP(L746,POA!$A$2:$C$25,2,0))</f>
        <v/>
      </c>
      <c r="Q746" s="82"/>
      <c r="R746" s="81" t="str">
        <f>IF(L746=0,"",IF(Q738&gt;=$R$9,"HABIL","NO HABIL"))</f>
        <v/>
      </c>
      <c r="S746" s="177"/>
      <c r="T746" s="81" t="str">
        <f t="shared" si="558"/>
        <v/>
      </c>
      <c r="U746" s="73" t="str">
        <f>IF(ISERROR(VLOOKUP(N746,POA!$A$2:$F$25,5,0)),"",VLOOKUP(N746,POA!$A$2:$F$25,5,0))</f>
        <v/>
      </c>
      <c r="V746" s="73"/>
      <c r="W746" s="81" t="str">
        <f t="shared" si="559"/>
        <v/>
      </c>
      <c r="X746" s="81"/>
      <c r="Y746" s="179">
        <f t="shared" si="562"/>
        <v>0</v>
      </c>
      <c r="Z746" s="146" t="str">
        <f t="shared" si="563"/>
        <v>MIPYME</v>
      </c>
      <c r="AA746" s="190"/>
      <c r="AB746" s="81" t="str">
        <f t="shared" si="560"/>
        <v/>
      </c>
      <c r="AC746" s="190"/>
      <c r="AD746" s="81" t="str">
        <f t="shared" si="561"/>
        <v/>
      </c>
      <c r="AE746" s="183"/>
    </row>
    <row r="747" spans="2:31" ht="18" customHeight="1" x14ac:dyDescent="0.15">
      <c r="B747" s="71" t="str">
        <f>IF(C747="","",B746+0.1)</f>
        <v/>
      </c>
      <c r="C747" s="136"/>
      <c r="D747" s="136"/>
      <c r="E747" s="70" t="str">
        <f>IF(ISERROR(VLOOKUP(C747,#REF!,2,0)),"",VLOOKUP(C747,#REF!,2,0))</f>
        <v/>
      </c>
      <c r="F747" s="70"/>
      <c r="G747" s="70" t="str">
        <f>IF(ISERROR(VLOOKUP(C747,#REF!,4,0)),"",VLOOKUP(C747,#REF!,4,0))</f>
        <v/>
      </c>
      <c r="H747" s="70"/>
      <c r="I747" s="70">
        <f>IF(ISERROR(F747-H747),"",F747-H747)</f>
        <v>0</v>
      </c>
      <c r="J747" s="70"/>
      <c r="K747" s="70"/>
      <c r="L747" s="228"/>
      <c r="M747" s="228" t="str">
        <f>IF(ISERROR(VLOOKUP(L747,POA!$A$2:$C$25,3,0)),"",VLOOKUP(L747,POA!$A$2:$C$25,3,0))</f>
        <v/>
      </c>
      <c r="N747" s="73"/>
      <c r="O747" s="73" t="str">
        <f>IF(ISERROR(VLOOKUP(N747,POA!$A$2:$F$25,4,0)),"",VLOOKUP(N747,POA!$A$2:$F$25,4,0))</f>
        <v/>
      </c>
      <c r="P747" s="75" t="str">
        <f>IF(ISERROR(VLOOKUP(L747,POA!$A$2:$C$25,2,0)),"",VLOOKUP(L747,POA!$A$2:$C$25,2,0))</f>
        <v/>
      </c>
      <c r="Q747" s="82"/>
      <c r="R747" s="81" t="str">
        <f>IF(L747=0,"",IF(Q738&gt;=$R$9,"HABIL","NO HABIL"))</f>
        <v/>
      </c>
      <c r="S747" s="177"/>
      <c r="T747" s="81" t="str">
        <f t="shared" si="558"/>
        <v/>
      </c>
      <c r="U747" s="73" t="str">
        <f>IF(ISERROR(VLOOKUP(N747,POA!$A$2:$F$25,5,0)),"",VLOOKUP(N747,POA!$A$2:$F$25,5,0))</f>
        <v/>
      </c>
      <c r="V747" s="73"/>
      <c r="W747" s="81" t="str">
        <f t="shared" si="559"/>
        <v/>
      </c>
      <c r="X747" s="81"/>
      <c r="Y747" s="179">
        <f t="shared" si="562"/>
        <v>0</v>
      </c>
      <c r="Z747" s="146" t="str">
        <f t="shared" si="563"/>
        <v>MIPYME</v>
      </c>
      <c r="AA747" s="190"/>
      <c r="AB747" s="81" t="str">
        <f t="shared" si="560"/>
        <v/>
      </c>
      <c r="AC747" s="190"/>
      <c r="AD747" s="81" t="str">
        <f t="shared" si="561"/>
        <v/>
      </c>
      <c r="AE747" s="183"/>
    </row>
    <row r="748" spans="2:31" ht="18" customHeight="1" thickBot="1" x14ac:dyDescent="0.2">
      <c r="B748" s="111" t="str">
        <f>IF(C748="","",B747+0.1)</f>
        <v/>
      </c>
      <c r="C748" s="137"/>
      <c r="D748" s="137"/>
      <c r="E748" s="74" t="str">
        <f>IF(ISERROR(VLOOKUP(C748,#REF!,2,0)),"",VLOOKUP(C748,#REF!,2,0))</f>
        <v/>
      </c>
      <c r="F748" s="74"/>
      <c r="G748" s="74" t="str">
        <f>IF(ISERROR(VLOOKUP(C748,#REF!,4,0)),"",VLOOKUP(C748,#REF!,4,0))</f>
        <v/>
      </c>
      <c r="H748" s="74"/>
      <c r="I748" s="74">
        <f>IF(ISERROR(F748-H748),"",F748-H748)</f>
        <v>0</v>
      </c>
      <c r="J748" s="74"/>
      <c r="K748" s="74"/>
      <c r="L748" s="229"/>
      <c r="M748" s="229" t="str">
        <f>IF(ISERROR(VLOOKUP(L748,POA!$A$2:$C$25,3,0)),"",VLOOKUP(L748,POA!$A$2:$C$25,3,0))</f>
        <v/>
      </c>
      <c r="N748" s="88"/>
      <c r="O748" s="88" t="str">
        <f>IF(ISERROR(VLOOKUP(N748,POA!$A$2:$F$25,4,0)),"",VLOOKUP(N748,POA!$A$2:$F$25,4,0))</f>
        <v/>
      </c>
      <c r="P748" s="80" t="str">
        <f>IF(ISERROR(VLOOKUP(L748,POA!$A$2:$C$25,2,0)),"",VLOOKUP(L748,POA!$A$2:$C$25,2,0))</f>
        <v/>
      </c>
      <c r="Q748" s="90"/>
      <c r="R748" s="89" t="str">
        <f>IF(L748=0,"",IF(Q738&gt;=$R$9,"HABIL","NO HABIL"))</f>
        <v/>
      </c>
      <c r="S748" s="178"/>
      <c r="T748" s="89" t="str">
        <f t="shared" si="558"/>
        <v/>
      </c>
      <c r="U748" s="88" t="str">
        <f>IF(ISERROR(VLOOKUP(N748,POA!$A$2:$F$25,5,0)),"",VLOOKUP(N748,POA!$A$2:$F$25,5,0))</f>
        <v/>
      </c>
      <c r="V748" s="88"/>
      <c r="W748" s="89" t="str">
        <f t="shared" si="559"/>
        <v/>
      </c>
      <c r="X748" s="89"/>
      <c r="Y748" s="181">
        <f>IF(ISERROR(F748/$Z$9),"",F748/$Z$9)</f>
        <v>0</v>
      </c>
      <c r="Z748" s="147" t="str">
        <f t="shared" si="563"/>
        <v>MIPYME</v>
      </c>
      <c r="AA748" s="191"/>
      <c r="AB748" s="89" t="str">
        <f t="shared" si="560"/>
        <v/>
      </c>
      <c r="AC748" s="191"/>
      <c r="AD748" s="89" t="str">
        <f t="shared" si="561"/>
        <v/>
      </c>
      <c r="AE748" s="184"/>
    </row>
    <row r="749" spans="2:31" ht="18" customHeight="1" x14ac:dyDescent="0.15">
      <c r="B749" s="83">
        <v>68</v>
      </c>
      <c r="C749" s="84"/>
      <c r="D749" s="135" t="str">
        <f>IF(SUM(D750:D759)=0,"",SUM(D750:D759))</f>
        <v/>
      </c>
      <c r="E749" s="85">
        <f>SUM(E750:E759)</f>
        <v>0</v>
      </c>
      <c r="F749" s="85">
        <f>SUM(F750:F759)</f>
        <v>0</v>
      </c>
      <c r="G749" s="85">
        <f>SUM(G750:G759)</f>
        <v>0</v>
      </c>
      <c r="H749" s="85">
        <f>SUM(H750:H759)</f>
        <v>0</v>
      </c>
      <c r="I749" s="85">
        <f>+F749-H749</f>
        <v>0</v>
      </c>
      <c r="J749" s="85">
        <f>SUM(J750:J759)</f>
        <v>0</v>
      </c>
      <c r="K749" s="85">
        <f>SUM(K750:K759)</f>
        <v>0</v>
      </c>
      <c r="L749" s="78">
        <v>1</v>
      </c>
      <c r="M749" s="78">
        <f>IF(ISERROR(VLOOKUP(L749,POA!$A$2:$C$25,3,0)),"",VLOOKUP(L749,POA!$A$2:$C$25,3,0))</f>
        <v>3</v>
      </c>
      <c r="N749" s="138" t="s">
        <v>229</v>
      </c>
      <c r="O749" s="78">
        <f>+SUM(O750:O759)</f>
        <v>0</v>
      </c>
      <c r="P749" s="79">
        <f>IF(ISERROR(VLOOKUP(L749,POA!$A$2:$C$25,2,0)),"",VLOOKUP(L749,POA!$A$2:$C$25,2,0))</f>
        <v>4167150295</v>
      </c>
      <c r="Q749" s="85" t="e">
        <f>SUM(E749/G749)</f>
        <v>#DIV/0!</v>
      </c>
      <c r="R749" s="86" t="e">
        <f>IF(Q749=0,"",IF(Q749&gt;=$R$9,"HABIL","NO HABIL"))</f>
        <v>#DIV/0!</v>
      </c>
      <c r="S749" s="176" t="e">
        <f>SUM(H749/F749)</f>
        <v>#DIV/0!</v>
      </c>
      <c r="T749" s="86" t="e">
        <f>IF(S749=0,"",IF(S749&lt;=$T$9,"HABIL","NO HABIL"))</f>
        <v>#DIV/0!</v>
      </c>
      <c r="U749" s="78">
        <f>+SUM(U750:U759)</f>
        <v>0</v>
      </c>
      <c r="V749" s="87" t="e">
        <f>SUM(J749/K749)</f>
        <v>#DIV/0!</v>
      </c>
      <c r="W749" s="86" t="e">
        <f>IF(V749=0,"",IF(V749&gt;=$W$9,"HABIL","NO HABIL"))</f>
        <v>#DIV/0!</v>
      </c>
      <c r="X749" s="86" t="e">
        <f>IF(R749=0,"",IF(R749="NO HABIL","NO HABIL",IF(T749="NO HABIL","NO HABIL",IF(W749="NO HABIL","NO HABIL",IF(W749="NO HABIL","NO HABIL","HABIL")))))</f>
        <v>#DIV/0!</v>
      </c>
      <c r="Y749" s="180"/>
      <c r="Z749" s="145"/>
      <c r="AA749" s="176" t="e">
        <f>SUM(J749/I749)</f>
        <v>#DIV/0!</v>
      </c>
      <c r="AB749" s="86" t="e">
        <f>IF(AA749=0,"",IF(AA749&gt;=$AB$9,"HABIL","NO HABIL"))</f>
        <v>#DIV/0!</v>
      </c>
      <c r="AC749" s="176" t="e">
        <f>SUM(J749/F749)</f>
        <v>#DIV/0!</v>
      </c>
      <c r="AD749" s="86" t="e">
        <f>IF(AC749=0,"",IF(AC749&gt;=$AD$9,"HABIL","NO HABIL"))</f>
        <v>#DIV/0!</v>
      </c>
      <c r="AE749" s="182" t="e">
        <f>IF(AB749=0,"",IF(AB749="NO HABIL","NO HABIL",IF(AD749="NO HABIL","NO HABIL",IF(AD749="NO HABIL","NO HABIL","HABIL"))))</f>
        <v>#DIV/0!</v>
      </c>
    </row>
    <row r="750" spans="2:31" ht="18" customHeight="1" x14ac:dyDescent="0.15">
      <c r="B750" s="71" t="str">
        <f t="shared" ref="B750:B755" si="564">IF(C750="","",B749+0.1)</f>
        <v/>
      </c>
      <c r="C750" s="72"/>
      <c r="D750" s="136"/>
      <c r="E750" s="70"/>
      <c r="F750" s="70"/>
      <c r="G750" s="70"/>
      <c r="H750" s="70"/>
      <c r="I750" s="70">
        <f t="shared" ref="I750:I755" si="565">IF(ISERROR(F750-H750),"",F750-H750)</f>
        <v>0</v>
      </c>
      <c r="J750" s="70"/>
      <c r="K750" s="70"/>
      <c r="L750" s="230"/>
      <c r="M750" s="230" t="str">
        <f>IF(ISERROR(VLOOKUP(L750,POA!$A$2:$C$25,3,0)),"",VLOOKUP(L750,POA!$A$2:$C$25,3,0))</f>
        <v/>
      </c>
      <c r="N750" s="73" t="s">
        <v>229</v>
      </c>
      <c r="O750" s="73" t="str">
        <f>IF(ISERROR(VLOOKUP(N750,POA!$A$2:$F$25,4,0)),"",VLOOKUP(N750,POA!$A$2:$F$25,4,0))</f>
        <v/>
      </c>
      <c r="P750" s="75" t="str">
        <f>IF(ISERROR(VLOOKUP(L750,POA!$A$2:$C$25,2,0)),"",VLOOKUP(L750,POA!$A$2:$C$25,2,0))</f>
        <v/>
      </c>
      <c r="Q750" s="82"/>
      <c r="R750" s="81" t="str">
        <f>IF(Q750=0,"",IF(Q749&gt;=$R$9,"HABIL","NO HABIL"))</f>
        <v/>
      </c>
      <c r="S750" s="177"/>
      <c r="T750" s="81" t="str">
        <f t="shared" ref="T750:T759" si="566">IF(S750=0,"",IF(S750&lt;=$T$9,"HABIL","NO HABIL"))</f>
        <v/>
      </c>
      <c r="U750" s="73" t="str">
        <f>IF(ISERROR(VLOOKUP(N750,POA!$A$2:$F$25,5,0)),"",VLOOKUP(N750,POA!$A$2:$F$25,5,0))</f>
        <v/>
      </c>
      <c r="V750" s="73"/>
      <c r="W750" s="81" t="str">
        <f t="shared" ref="W750:W759" si="567">IF(V750=0,"",IF(V750&gt;=$W$9,"HABIL","NO HABIL"))</f>
        <v/>
      </c>
      <c r="X750" s="81"/>
      <c r="Y750" s="179">
        <f>IF(ISERROR(F750/$Z$9),"",F750/$Z$9)</f>
        <v>0</v>
      </c>
      <c r="Z750" s="146" t="str">
        <f>+IF(Y750&lt;$Z$10,"MIPYME","NO CUMPLE")</f>
        <v>MIPYME</v>
      </c>
      <c r="AA750" s="190"/>
      <c r="AB750" s="81" t="str">
        <f t="shared" ref="AB750:AB759" si="568">IF(AA750=0,"",IF(AA750&gt;=$AB$9,"HABIL","NO HABIL"))</f>
        <v/>
      </c>
      <c r="AC750" s="190"/>
      <c r="AD750" s="81" t="str">
        <f t="shared" ref="AD750:AD759" si="569">IF(AC750=0,"",IF(AC750&gt;=$AD$9,"HABIL","NO HABIL"))</f>
        <v/>
      </c>
      <c r="AE750" s="185"/>
    </row>
    <row r="751" spans="2:31" ht="18" customHeight="1" x14ac:dyDescent="0.15">
      <c r="B751" s="71" t="str">
        <f t="shared" si="564"/>
        <v/>
      </c>
      <c r="C751" s="136"/>
      <c r="D751" s="136"/>
      <c r="E751" s="70"/>
      <c r="F751" s="70"/>
      <c r="G751" s="70"/>
      <c r="H751" s="70"/>
      <c r="I751" s="70">
        <f t="shared" si="565"/>
        <v>0</v>
      </c>
      <c r="J751" s="70"/>
      <c r="K751" s="70"/>
      <c r="L751" s="228"/>
      <c r="M751" s="228" t="str">
        <f>IF(ISERROR(VLOOKUP(L751,POA!$A$2:$C$25,3,0)),"",VLOOKUP(L751,POA!$A$2:$C$25,3,0))</f>
        <v/>
      </c>
      <c r="N751" s="73" t="s">
        <v>229</v>
      </c>
      <c r="O751" s="73" t="str">
        <f>IF(ISERROR(VLOOKUP(N751,POA!$A$2:$F$25,4,0)),"",VLOOKUP(N751,POA!$A$2:$F$25,4,0))</f>
        <v/>
      </c>
      <c r="P751" s="75" t="str">
        <f>IF(ISERROR(VLOOKUP(L751,POA!$A$2:$C$25,2,0)),"",VLOOKUP(L751,POA!$A$2:$C$25,2,0))</f>
        <v/>
      </c>
      <c r="Q751" s="82"/>
      <c r="R751" s="81" t="str">
        <f>IF(Q751=0,"",IF(Q749&gt;=$R$9,"HABIL","NO HABIL"))</f>
        <v/>
      </c>
      <c r="S751" s="177"/>
      <c r="T751" s="81" t="str">
        <f t="shared" si="566"/>
        <v/>
      </c>
      <c r="U751" s="73" t="str">
        <f>IF(ISERROR(VLOOKUP(N751,POA!$A$2:$F$25,5,0)),"",VLOOKUP(N751,POA!$A$2:$F$25,5,0))</f>
        <v/>
      </c>
      <c r="V751" s="73"/>
      <c r="W751" s="81" t="str">
        <f t="shared" si="567"/>
        <v/>
      </c>
      <c r="X751" s="81"/>
      <c r="Y751" s="179">
        <f t="shared" ref="Y751:Y758" si="570">IF(ISERROR(F751/$Z$9),"",F751/$Z$9)</f>
        <v>0</v>
      </c>
      <c r="Z751" s="146" t="str">
        <f t="shared" ref="Z751:Z759" si="571">+IF(Y751&lt;$Z$10,"MIPYME","NO CUMPLE")</f>
        <v>MIPYME</v>
      </c>
      <c r="AA751" s="190"/>
      <c r="AB751" s="81" t="str">
        <f t="shared" si="568"/>
        <v/>
      </c>
      <c r="AC751" s="190"/>
      <c r="AD751" s="81" t="str">
        <f t="shared" si="569"/>
        <v/>
      </c>
      <c r="AE751" s="186"/>
    </row>
    <row r="752" spans="2:31" ht="18" customHeight="1" x14ac:dyDescent="0.15">
      <c r="B752" s="71" t="str">
        <f t="shared" si="564"/>
        <v/>
      </c>
      <c r="C752" s="136"/>
      <c r="D752" s="136"/>
      <c r="E752" s="70"/>
      <c r="F752" s="70"/>
      <c r="G752" s="70"/>
      <c r="H752" s="70"/>
      <c r="I752" s="70">
        <f t="shared" si="565"/>
        <v>0</v>
      </c>
      <c r="J752" s="70"/>
      <c r="K752" s="70"/>
      <c r="L752" s="228"/>
      <c r="M752" s="228" t="str">
        <f>IF(ISERROR(VLOOKUP(L752,POA!$A$2:$C$25,3,0)),"",VLOOKUP(L752,POA!$A$2:$C$25,3,0))</f>
        <v/>
      </c>
      <c r="N752" s="73"/>
      <c r="O752" s="73" t="str">
        <f>IF(ISERROR(VLOOKUP(N752,POA!$A$2:$F$25,4,0)),"",VLOOKUP(N752,POA!$A$2:$F$25,4,0))</f>
        <v/>
      </c>
      <c r="P752" s="75" t="str">
        <f>IF(ISERROR(VLOOKUP(L752,POA!$A$2:$C$25,2,0)),"",VLOOKUP(L752,POA!$A$2:$C$25,2,0))</f>
        <v/>
      </c>
      <c r="Q752" s="82"/>
      <c r="R752" s="81" t="str">
        <f>IF(Q752=0,"",IF(Q749&gt;=$R$9,"HABIL","NO HABIL"))</f>
        <v/>
      </c>
      <c r="S752" s="177"/>
      <c r="T752" s="81" t="str">
        <f t="shared" si="566"/>
        <v/>
      </c>
      <c r="U752" s="73" t="str">
        <f>IF(ISERROR(VLOOKUP(N752,POA!$A$2:$F$25,5,0)),"",VLOOKUP(N752,POA!$A$2:$F$25,5,0))</f>
        <v/>
      </c>
      <c r="V752" s="73"/>
      <c r="W752" s="81" t="str">
        <f t="shared" si="567"/>
        <v/>
      </c>
      <c r="X752" s="81"/>
      <c r="Y752" s="179">
        <f t="shared" si="570"/>
        <v>0</v>
      </c>
      <c r="Z752" s="146" t="str">
        <f t="shared" si="571"/>
        <v>MIPYME</v>
      </c>
      <c r="AA752" s="190"/>
      <c r="AB752" s="81" t="str">
        <f t="shared" si="568"/>
        <v/>
      </c>
      <c r="AC752" s="190"/>
      <c r="AD752" s="81" t="str">
        <f t="shared" si="569"/>
        <v/>
      </c>
      <c r="AE752" s="186"/>
    </row>
    <row r="753" spans="2:31" ht="18" customHeight="1" x14ac:dyDescent="0.15">
      <c r="B753" s="71" t="str">
        <f t="shared" si="564"/>
        <v/>
      </c>
      <c r="C753" s="136"/>
      <c r="D753" s="136"/>
      <c r="E753" s="70" t="str">
        <f>IF(ISERROR(VLOOKUP(C753,#REF!,2,0)),"",VLOOKUP(C753,#REF!,2,0))</f>
        <v/>
      </c>
      <c r="F753" s="70"/>
      <c r="G753" s="70" t="str">
        <f>IF(ISERROR(VLOOKUP(C753,#REF!,4,0)),"",VLOOKUP(C753,#REF!,4,0))</f>
        <v/>
      </c>
      <c r="H753" s="70"/>
      <c r="I753" s="70">
        <f t="shared" si="565"/>
        <v>0</v>
      </c>
      <c r="J753" s="70"/>
      <c r="K753" s="70"/>
      <c r="L753" s="228"/>
      <c r="M753" s="228" t="str">
        <f>IF(ISERROR(VLOOKUP(L753,POA!$A$2:$C$25,3,0)),"",VLOOKUP(L753,POA!$A$2:$C$25,3,0))</f>
        <v/>
      </c>
      <c r="N753" s="73"/>
      <c r="O753" s="73" t="str">
        <f>IF(ISERROR(VLOOKUP(N753,POA!$A$2:$F$25,4,0)),"",VLOOKUP(N753,POA!$A$2:$F$25,4,0))</f>
        <v/>
      </c>
      <c r="P753" s="75" t="str">
        <f>IF(ISERROR(VLOOKUP(L753,POA!$A$2:$C$25,2,0)),"",VLOOKUP(L753,POA!$A$2:$C$25,2,0))</f>
        <v/>
      </c>
      <c r="Q753" s="82"/>
      <c r="R753" s="81" t="str">
        <f>IF(L753=0,"",IF(Q749&gt;=$R$9,"HABIL","NO HABIL"))</f>
        <v/>
      </c>
      <c r="S753" s="177"/>
      <c r="T753" s="81" t="str">
        <f t="shared" si="566"/>
        <v/>
      </c>
      <c r="U753" s="73" t="str">
        <f>IF(ISERROR(VLOOKUP(N753,POA!$A$2:$F$25,5,0)),"",VLOOKUP(N753,POA!$A$2:$F$25,5,0))</f>
        <v/>
      </c>
      <c r="V753" s="73"/>
      <c r="W753" s="81" t="str">
        <f t="shared" si="567"/>
        <v/>
      </c>
      <c r="X753" s="81"/>
      <c r="Y753" s="179">
        <f t="shared" si="570"/>
        <v>0</v>
      </c>
      <c r="Z753" s="146" t="str">
        <f t="shared" si="571"/>
        <v>MIPYME</v>
      </c>
      <c r="AA753" s="190"/>
      <c r="AB753" s="81" t="str">
        <f t="shared" si="568"/>
        <v/>
      </c>
      <c r="AC753" s="190"/>
      <c r="AD753" s="81" t="str">
        <f t="shared" si="569"/>
        <v/>
      </c>
      <c r="AE753" s="186"/>
    </row>
    <row r="754" spans="2:31" ht="18" customHeight="1" x14ac:dyDescent="0.15">
      <c r="B754" s="71" t="str">
        <f t="shared" si="564"/>
        <v/>
      </c>
      <c r="C754" s="136"/>
      <c r="D754" s="136"/>
      <c r="E754" s="70" t="str">
        <f>IF(ISERROR(VLOOKUP(C754,#REF!,2,0)),"",VLOOKUP(C754,#REF!,2,0))</f>
        <v/>
      </c>
      <c r="F754" s="70"/>
      <c r="G754" s="70" t="str">
        <f>IF(ISERROR(VLOOKUP(C754,#REF!,4,0)),"",VLOOKUP(C754,#REF!,4,0))</f>
        <v/>
      </c>
      <c r="H754" s="70"/>
      <c r="I754" s="70">
        <f t="shared" si="565"/>
        <v>0</v>
      </c>
      <c r="J754" s="70"/>
      <c r="K754" s="70"/>
      <c r="L754" s="228"/>
      <c r="M754" s="228" t="str">
        <f>IF(ISERROR(VLOOKUP(L754,POA!$A$2:$C$25,3,0)),"",VLOOKUP(L754,POA!$A$2:$C$25,3,0))</f>
        <v/>
      </c>
      <c r="N754" s="73"/>
      <c r="O754" s="73" t="str">
        <f>IF(ISERROR(VLOOKUP(N754,POA!$A$2:$F$25,4,0)),"",VLOOKUP(N754,POA!$A$2:$F$25,4,0))</f>
        <v/>
      </c>
      <c r="P754" s="75" t="str">
        <f>IF(ISERROR(VLOOKUP(L754,POA!$A$2:$C$25,2,0)),"",VLOOKUP(L754,POA!$A$2:$C$25,2,0))</f>
        <v/>
      </c>
      <c r="Q754" s="82"/>
      <c r="R754" s="81" t="str">
        <f>IF(L754=0,"",IF(Q749&gt;=$R$9,"HABIL","NO HABIL"))</f>
        <v/>
      </c>
      <c r="S754" s="177"/>
      <c r="T754" s="81" t="str">
        <f t="shared" si="566"/>
        <v/>
      </c>
      <c r="U754" s="73" t="str">
        <f>IF(ISERROR(VLOOKUP(N754,POA!$A$2:$F$25,5,0)),"",VLOOKUP(N754,POA!$A$2:$F$25,5,0))</f>
        <v/>
      </c>
      <c r="V754" s="73"/>
      <c r="W754" s="81" t="str">
        <f t="shared" si="567"/>
        <v/>
      </c>
      <c r="X754" s="81"/>
      <c r="Y754" s="179">
        <f t="shared" si="570"/>
        <v>0</v>
      </c>
      <c r="Z754" s="146" t="str">
        <f t="shared" si="571"/>
        <v>MIPYME</v>
      </c>
      <c r="AA754" s="190"/>
      <c r="AB754" s="81" t="str">
        <f t="shared" si="568"/>
        <v/>
      </c>
      <c r="AC754" s="190"/>
      <c r="AD754" s="81" t="str">
        <f t="shared" si="569"/>
        <v/>
      </c>
      <c r="AE754" s="183"/>
    </row>
    <row r="755" spans="2:31" ht="18" customHeight="1" x14ac:dyDescent="0.15">
      <c r="B755" s="71" t="str">
        <f t="shared" si="564"/>
        <v/>
      </c>
      <c r="C755" s="136"/>
      <c r="D755" s="136"/>
      <c r="E755" s="70" t="str">
        <f>IF(ISERROR(VLOOKUP(C755,#REF!,2,0)),"",VLOOKUP(C755,#REF!,2,0))</f>
        <v/>
      </c>
      <c r="F755" s="70"/>
      <c r="G755" s="70" t="str">
        <f>IF(ISERROR(VLOOKUP(C755,#REF!,4,0)),"",VLOOKUP(C755,#REF!,4,0))</f>
        <v/>
      </c>
      <c r="H755" s="70"/>
      <c r="I755" s="70">
        <f t="shared" si="565"/>
        <v>0</v>
      </c>
      <c r="J755" s="70"/>
      <c r="K755" s="70"/>
      <c r="L755" s="228"/>
      <c r="M755" s="228" t="str">
        <f>IF(ISERROR(VLOOKUP(L755,POA!$A$2:$C$25,3,0)),"",VLOOKUP(L755,POA!$A$2:$C$25,3,0))</f>
        <v/>
      </c>
      <c r="N755" s="73"/>
      <c r="O755" s="73" t="str">
        <f>IF(ISERROR(VLOOKUP(N755,POA!$A$2:$F$25,4,0)),"",VLOOKUP(N755,POA!$A$2:$F$25,4,0))</f>
        <v/>
      </c>
      <c r="P755" s="75" t="str">
        <f>IF(ISERROR(VLOOKUP(L755,POA!$A$2:$C$25,2,0)),"",VLOOKUP(L755,POA!$A$2:$C$25,2,0))</f>
        <v/>
      </c>
      <c r="Q755" s="82"/>
      <c r="R755" s="81" t="str">
        <f>IF(L755=0,"",IF(Q749&gt;=$R$9,"HABIL","NO HABIL"))</f>
        <v/>
      </c>
      <c r="S755" s="177"/>
      <c r="T755" s="81" t="str">
        <f t="shared" si="566"/>
        <v/>
      </c>
      <c r="U755" s="73" t="str">
        <f>IF(ISERROR(VLOOKUP(N755,POA!$A$2:$F$25,5,0)),"",VLOOKUP(N755,POA!$A$2:$F$25,5,0))</f>
        <v/>
      </c>
      <c r="V755" s="73"/>
      <c r="W755" s="81" t="str">
        <f t="shared" si="567"/>
        <v/>
      </c>
      <c r="X755" s="81"/>
      <c r="Y755" s="179">
        <f t="shared" si="570"/>
        <v>0</v>
      </c>
      <c r="Z755" s="146" t="str">
        <f t="shared" si="571"/>
        <v>MIPYME</v>
      </c>
      <c r="AA755" s="190"/>
      <c r="AB755" s="81" t="str">
        <f t="shared" si="568"/>
        <v/>
      </c>
      <c r="AC755" s="190"/>
      <c r="AD755" s="81" t="str">
        <f t="shared" si="569"/>
        <v/>
      </c>
      <c r="AE755" s="186"/>
    </row>
    <row r="756" spans="2:31" ht="18" customHeight="1" x14ac:dyDescent="0.15">
      <c r="B756" s="71" t="str">
        <f>IF(C756="","",B755+0.1)</f>
        <v/>
      </c>
      <c r="C756" s="136"/>
      <c r="D756" s="136"/>
      <c r="E756" s="70" t="str">
        <f>IF(ISERROR(VLOOKUP(C756,#REF!,2,0)),"",VLOOKUP(C756,#REF!,2,0))</f>
        <v/>
      </c>
      <c r="F756" s="70"/>
      <c r="G756" s="70" t="str">
        <f>IF(ISERROR(VLOOKUP(C756,#REF!,4,0)),"",VLOOKUP(C756,#REF!,4,0))</f>
        <v/>
      </c>
      <c r="H756" s="70"/>
      <c r="I756" s="70">
        <f>IF(ISERROR(F756-H756),"",F756-H756)</f>
        <v>0</v>
      </c>
      <c r="J756" s="70"/>
      <c r="K756" s="70"/>
      <c r="L756" s="228"/>
      <c r="M756" s="228" t="str">
        <f>IF(ISERROR(VLOOKUP(L756,POA!$A$2:$C$25,3,0)),"",VLOOKUP(L756,POA!$A$2:$C$25,3,0))</f>
        <v/>
      </c>
      <c r="N756" s="73"/>
      <c r="O756" s="73" t="str">
        <f>IF(ISERROR(VLOOKUP(N756,POA!$A$2:$F$25,4,0)),"",VLOOKUP(N756,POA!$A$2:$F$25,4,0))</f>
        <v/>
      </c>
      <c r="P756" s="75" t="str">
        <f>IF(ISERROR(VLOOKUP(L756,POA!$A$2:$C$25,2,0)),"",VLOOKUP(L756,POA!$A$2:$C$25,2,0))</f>
        <v/>
      </c>
      <c r="Q756" s="82"/>
      <c r="R756" s="81" t="str">
        <f>IF(L756=0,"",IF(Q749&gt;=$R$9,"HABIL","NO HABIL"))</f>
        <v/>
      </c>
      <c r="S756" s="177"/>
      <c r="T756" s="81" t="str">
        <f t="shared" si="566"/>
        <v/>
      </c>
      <c r="U756" s="73" t="str">
        <f>IF(ISERROR(VLOOKUP(N756,POA!$A$2:$F$25,5,0)),"",VLOOKUP(N756,POA!$A$2:$F$25,5,0))</f>
        <v/>
      </c>
      <c r="V756" s="73"/>
      <c r="W756" s="81" t="str">
        <f t="shared" si="567"/>
        <v/>
      </c>
      <c r="X756" s="81"/>
      <c r="Y756" s="179">
        <f t="shared" si="570"/>
        <v>0</v>
      </c>
      <c r="Z756" s="146" t="str">
        <f t="shared" si="571"/>
        <v>MIPYME</v>
      </c>
      <c r="AA756" s="190"/>
      <c r="AB756" s="81" t="str">
        <f t="shared" si="568"/>
        <v/>
      </c>
      <c r="AC756" s="190"/>
      <c r="AD756" s="81" t="str">
        <f t="shared" si="569"/>
        <v/>
      </c>
      <c r="AE756" s="186"/>
    </row>
    <row r="757" spans="2:31" ht="18" customHeight="1" x14ac:dyDescent="0.15">
      <c r="B757" s="71" t="str">
        <f>IF(C757="","",B756+0.1)</f>
        <v/>
      </c>
      <c r="C757" s="136"/>
      <c r="D757" s="136"/>
      <c r="E757" s="70" t="str">
        <f>IF(ISERROR(VLOOKUP(C757,#REF!,2,0)),"",VLOOKUP(C757,#REF!,2,0))</f>
        <v/>
      </c>
      <c r="F757" s="70"/>
      <c r="G757" s="70" t="str">
        <f>IF(ISERROR(VLOOKUP(C757,#REF!,4,0)),"",VLOOKUP(C757,#REF!,4,0))</f>
        <v/>
      </c>
      <c r="H757" s="70"/>
      <c r="I757" s="70">
        <f>IF(ISERROR(F757-H757),"",F757-H757)</f>
        <v>0</v>
      </c>
      <c r="J757" s="70"/>
      <c r="K757" s="70"/>
      <c r="L757" s="228"/>
      <c r="M757" s="228" t="str">
        <f>IF(ISERROR(VLOOKUP(L757,POA!$A$2:$C$25,3,0)),"",VLOOKUP(L757,POA!$A$2:$C$25,3,0))</f>
        <v/>
      </c>
      <c r="N757" s="73"/>
      <c r="O757" s="73" t="str">
        <f>IF(ISERROR(VLOOKUP(N757,POA!$A$2:$F$25,4,0)),"",VLOOKUP(N757,POA!$A$2:$F$25,4,0))</f>
        <v/>
      </c>
      <c r="P757" s="75" t="str">
        <f>IF(ISERROR(VLOOKUP(L757,POA!$A$2:$C$25,2,0)),"",VLOOKUP(L757,POA!$A$2:$C$25,2,0))</f>
        <v/>
      </c>
      <c r="Q757" s="82"/>
      <c r="R757" s="81" t="str">
        <f>IF(L757=0,"",IF(Q749&gt;=$R$9,"HABIL","NO HABIL"))</f>
        <v/>
      </c>
      <c r="S757" s="177"/>
      <c r="T757" s="81" t="str">
        <f t="shared" si="566"/>
        <v/>
      </c>
      <c r="U757" s="73" t="str">
        <f>IF(ISERROR(VLOOKUP(N757,POA!$A$2:$F$25,5,0)),"",VLOOKUP(N757,POA!$A$2:$F$25,5,0))</f>
        <v/>
      </c>
      <c r="V757" s="73"/>
      <c r="W757" s="81" t="str">
        <f t="shared" si="567"/>
        <v/>
      </c>
      <c r="X757" s="81"/>
      <c r="Y757" s="179">
        <f t="shared" si="570"/>
        <v>0</v>
      </c>
      <c r="Z757" s="146" t="str">
        <f t="shared" si="571"/>
        <v>MIPYME</v>
      </c>
      <c r="AA757" s="190"/>
      <c r="AB757" s="81" t="str">
        <f t="shared" si="568"/>
        <v/>
      </c>
      <c r="AC757" s="190"/>
      <c r="AD757" s="81" t="str">
        <f t="shared" si="569"/>
        <v/>
      </c>
      <c r="AE757" s="183"/>
    </row>
    <row r="758" spans="2:31" ht="18" customHeight="1" x14ac:dyDescent="0.15">
      <c r="B758" s="71" t="str">
        <f>IF(C758="","",B757+0.1)</f>
        <v/>
      </c>
      <c r="C758" s="136"/>
      <c r="D758" s="136"/>
      <c r="E758" s="70" t="str">
        <f>IF(ISERROR(VLOOKUP(C758,#REF!,2,0)),"",VLOOKUP(C758,#REF!,2,0))</f>
        <v/>
      </c>
      <c r="F758" s="70"/>
      <c r="G758" s="70" t="str">
        <f>IF(ISERROR(VLOOKUP(C758,#REF!,4,0)),"",VLOOKUP(C758,#REF!,4,0))</f>
        <v/>
      </c>
      <c r="H758" s="70"/>
      <c r="I758" s="70">
        <f>IF(ISERROR(F758-H758),"",F758-H758)</f>
        <v>0</v>
      </c>
      <c r="J758" s="70"/>
      <c r="K758" s="70"/>
      <c r="L758" s="228"/>
      <c r="M758" s="228" t="str">
        <f>IF(ISERROR(VLOOKUP(L758,POA!$A$2:$C$25,3,0)),"",VLOOKUP(L758,POA!$A$2:$C$25,3,0))</f>
        <v/>
      </c>
      <c r="N758" s="73"/>
      <c r="O758" s="73" t="str">
        <f>IF(ISERROR(VLOOKUP(N758,POA!$A$2:$F$25,4,0)),"",VLOOKUP(N758,POA!$A$2:$F$25,4,0))</f>
        <v/>
      </c>
      <c r="P758" s="75" t="str">
        <f>IF(ISERROR(VLOOKUP(L758,POA!$A$2:$C$25,2,0)),"",VLOOKUP(L758,POA!$A$2:$C$25,2,0))</f>
        <v/>
      </c>
      <c r="Q758" s="82"/>
      <c r="R758" s="81" t="str">
        <f>IF(L758=0,"",IF(Q749&gt;=$R$9,"HABIL","NO HABIL"))</f>
        <v/>
      </c>
      <c r="S758" s="177"/>
      <c r="T758" s="81" t="str">
        <f t="shared" si="566"/>
        <v/>
      </c>
      <c r="U758" s="73" t="str">
        <f>IF(ISERROR(VLOOKUP(N758,POA!$A$2:$F$25,5,0)),"",VLOOKUP(N758,POA!$A$2:$F$25,5,0))</f>
        <v/>
      </c>
      <c r="V758" s="73"/>
      <c r="W758" s="81" t="str">
        <f t="shared" si="567"/>
        <v/>
      </c>
      <c r="X758" s="81"/>
      <c r="Y758" s="179">
        <f t="shared" si="570"/>
        <v>0</v>
      </c>
      <c r="Z758" s="146" t="str">
        <f t="shared" si="571"/>
        <v>MIPYME</v>
      </c>
      <c r="AA758" s="190"/>
      <c r="AB758" s="81" t="str">
        <f t="shared" si="568"/>
        <v/>
      </c>
      <c r="AC758" s="190"/>
      <c r="AD758" s="81" t="str">
        <f t="shared" si="569"/>
        <v/>
      </c>
      <c r="AE758" s="183"/>
    </row>
    <row r="759" spans="2:31" ht="18" customHeight="1" thickBot="1" x14ac:dyDescent="0.2">
      <c r="B759" s="111" t="str">
        <f>IF(C759="","",B758+0.1)</f>
        <v/>
      </c>
      <c r="C759" s="137"/>
      <c r="D759" s="137"/>
      <c r="E759" s="74" t="str">
        <f>IF(ISERROR(VLOOKUP(C759,#REF!,2,0)),"",VLOOKUP(C759,#REF!,2,0))</f>
        <v/>
      </c>
      <c r="F759" s="74"/>
      <c r="G759" s="74" t="str">
        <f>IF(ISERROR(VLOOKUP(C759,#REF!,4,0)),"",VLOOKUP(C759,#REF!,4,0))</f>
        <v/>
      </c>
      <c r="H759" s="74"/>
      <c r="I759" s="74">
        <f>IF(ISERROR(F759-H759),"",F759-H759)</f>
        <v>0</v>
      </c>
      <c r="J759" s="74"/>
      <c r="K759" s="74"/>
      <c r="L759" s="229"/>
      <c r="M759" s="229" t="str">
        <f>IF(ISERROR(VLOOKUP(L759,POA!$A$2:$C$25,3,0)),"",VLOOKUP(L759,POA!$A$2:$C$25,3,0))</f>
        <v/>
      </c>
      <c r="N759" s="88"/>
      <c r="O759" s="88" t="str">
        <f>IF(ISERROR(VLOOKUP(N759,POA!$A$2:$F$25,4,0)),"",VLOOKUP(N759,POA!$A$2:$F$25,4,0))</f>
        <v/>
      </c>
      <c r="P759" s="80" t="str">
        <f>IF(ISERROR(VLOOKUP(L759,POA!$A$2:$C$25,2,0)),"",VLOOKUP(L759,POA!$A$2:$C$25,2,0))</f>
        <v/>
      </c>
      <c r="Q759" s="90"/>
      <c r="R759" s="89" t="str">
        <f>IF(L759=0,"",IF(Q749&gt;=$R$9,"HABIL","NO HABIL"))</f>
        <v/>
      </c>
      <c r="S759" s="178"/>
      <c r="T759" s="89" t="str">
        <f t="shared" si="566"/>
        <v/>
      </c>
      <c r="U759" s="88" t="str">
        <f>IF(ISERROR(VLOOKUP(N759,POA!$A$2:$F$25,5,0)),"",VLOOKUP(N759,POA!$A$2:$F$25,5,0))</f>
        <v/>
      </c>
      <c r="V759" s="88"/>
      <c r="W759" s="89" t="str">
        <f t="shared" si="567"/>
        <v/>
      </c>
      <c r="X759" s="89"/>
      <c r="Y759" s="181">
        <f>IF(ISERROR(F759/$Z$9),"",F759/$Z$9)</f>
        <v>0</v>
      </c>
      <c r="Z759" s="147" t="str">
        <f t="shared" si="571"/>
        <v>MIPYME</v>
      </c>
      <c r="AA759" s="191"/>
      <c r="AB759" s="89" t="str">
        <f t="shared" si="568"/>
        <v/>
      </c>
      <c r="AC759" s="191"/>
      <c r="AD759" s="89" t="str">
        <f t="shared" si="569"/>
        <v/>
      </c>
      <c r="AE759" s="184"/>
    </row>
    <row r="760" spans="2:31" ht="18" customHeight="1" x14ac:dyDescent="0.15">
      <c r="B760" s="83">
        <v>69</v>
      </c>
      <c r="C760" s="84"/>
      <c r="D760" s="135" t="str">
        <f>IF(SUM(D761:D770)=0,"",SUM(D761:D770))</f>
        <v/>
      </c>
      <c r="E760" s="85">
        <f>SUM(E761:E770)</f>
        <v>0</v>
      </c>
      <c r="F760" s="85">
        <f>SUM(F761:F770)</f>
        <v>0</v>
      </c>
      <c r="G760" s="85">
        <f>SUM(G761:G770)</f>
        <v>0</v>
      </c>
      <c r="H760" s="85">
        <f>SUM(H761:H770)</f>
        <v>0</v>
      </c>
      <c r="I760" s="85">
        <f>+F760-H760</f>
        <v>0</v>
      </c>
      <c r="J760" s="85">
        <f>SUM(J761:J770)</f>
        <v>0</v>
      </c>
      <c r="K760" s="85">
        <f>SUM(K761:K770)</f>
        <v>0</v>
      </c>
      <c r="L760" s="78">
        <v>1</v>
      </c>
      <c r="M760" s="78">
        <f>IF(ISERROR(VLOOKUP(L760,POA!$A$2:$C$25,3,0)),"",VLOOKUP(L760,POA!$A$2:$C$25,3,0))</f>
        <v>3</v>
      </c>
      <c r="N760" s="138" t="s">
        <v>229</v>
      </c>
      <c r="O760" s="78">
        <f>+SUM(O761:O770)</f>
        <v>0</v>
      </c>
      <c r="P760" s="79">
        <f>IF(ISERROR(VLOOKUP(L760,POA!$A$2:$C$25,2,0)),"",VLOOKUP(L760,POA!$A$2:$C$25,2,0))</f>
        <v>4167150295</v>
      </c>
      <c r="Q760" s="85" t="e">
        <f>SUM(E760/G760)</f>
        <v>#DIV/0!</v>
      </c>
      <c r="R760" s="86" t="e">
        <f>IF(Q760=0,"",IF(Q760&gt;=$R$9,"HABIL","NO HABIL"))</f>
        <v>#DIV/0!</v>
      </c>
      <c r="S760" s="176" t="e">
        <f>SUM(H760/F760)</f>
        <v>#DIV/0!</v>
      </c>
      <c r="T760" s="86" t="e">
        <f>IF(S760=0,"",IF(S760&lt;=$T$9,"HABIL","NO HABIL"))</f>
        <v>#DIV/0!</v>
      </c>
      <c r="U760" s="78">
        <f>+SUM(U761:U770)</f>
        <v>0</v>
      </c>
      <c r="V760" s="87" t="e">
        <f>SUM(J760/K760)</f>
        <v>#DIV/0!</v>
      </c>
      <c r="W760" s="86" t="e">
        <f>IF(V760=0,"",IF(V760&gt;=$W$9,"HABIL","NO HABIL"))</f>
        <v>#DIV/0!</v>
      </c>
      <c r="X760" s="86" t="e">
        <f>IF(R760=0,"",IF(R760="NO HABIL","NO HABIL",IF(T760="NO HABIL","NO HABIL",IF(W760="NO HABIL","NO HABIL",IF(W760="NO HABIL","NO HABIL","HABIL")))))</f>
        <v>#DIV/0!</v>
      </c>
      <c r="Y760" s="180"/>
      <c r="Z760" s="145"/>
      <c r="AA760" s="176" t="e">
        <f>SUM(J760/I760)</f>
        <v>#DIV/0!</v>
      </c>
      <c r="AB760" s="86" t="e">
        <f>IF(AA760=0,"",IF(AA760&gt;=$AB$9,"HABIL","NO HABIL"))</f>
        <v>#DIV/0!</v>
      </c>
      <c r="AC760" s="176" t="e">
        <f>SUM(J760/F760)</f>
        <v>#DIV/0!</v>
      </c>
      <c r="AD760" s="86" t="e">
        <f>IF(AC760=0,"",IF(AC760&gt;=$AD$9,"HABIL","NO HABIL"))</f>
        <v>#DIV/0!</v>
      </c>
      <c r="AE760" s="182" t="e">
        <f>IF(AB760=0,"",IF(AB760="NO HABIL","NO HABIL",IF(AD760="NO HABIL","NO HABIL",IF(AD760="NO HABIL","NO HABIL","HABIL"))))</f>
        <v>#DIV/0!</v>
      </c>
    </row>
    <row r="761" spans="2:31" ht="18" customHeight="1" x14ac:dyDescent="0.15">
      <c r="B761" s="71" t="str">
        <f t="shared" ref="B761:B766" si="572">IF(C761="","",B760+0.1)</f>
        <v/>
      </c>
      <c r="C761" s="72"/>
      <c r="D761" s="136"/>
      <c r="E761" s="70"/>
      <c r="F761" s="70"/>
      <c r="G761" s="70"/>
      <c r="H761" s="70"/>
      <c r="I761" s="70">
        <f t="shared" ref="I761:I766" si="573">IF(ISERROR(F761-H761),"",F761-H761)</f>
        <v>0</v>
      </c>
      <c r="J761" s="70"/>
      <c r="K761" s="70"/>
      <c r="L761" s="230"/>
      <c r="M761" s="230" t="str">
        <f>IF(ISERROR(VLOOKUP(L761,POA!$A$2:$C$25,3,0)),"",VLOOKUP(L761,POA!$A$2:$C$25,3,0))</f>
        <v/>
      </c>
      <c r="N761" s="73" t="s">
        <v>229</v>
      </c>
      <c r="O761" s="73" t="str">
        <f>IF(ISERROR(VLOOKUP(N761,POA!$A$2:$F$25,4,0)),"",VLOOKUP(N761,POA!$A$2:$F$25,4,0))</f>
        <v/>
      </c>
      <c r="P761" s="75" t="str">
        <f>IF(ISERROR(VLOOKUP(L761,POA!$A$2:$C$25,2,0)),"",VLOOKUP(L761,POA!$A$2:$C$25,2,0))</f>
        <v/>
      </c>
      <c r="Q761" s="82"/>
      <c r="R761" s="81" t="str">
        <f>IF(Q761=0,"",IF(Q760&gt;=$R$9,"HABIL","NO HABIL"))</f>
        <v/>
      </c>
      <c r="S761" s="177"/>
      <c r="T761" s="81" t="str">
        <f t="shared" ref="T761:T770" si="574">IF(S761=0,"",IF(S761&lt;=$T$9,"HABIL","NO HABIL"))</f>
        <v/>
      </c>
      <c r="U761" s="73" t="str">
        <f>IF(ISERROR(VLOOKUP(N761,POA!$A$2:$F$25,5,0)),"",VLOOKUP(N761,POA!$A$2:$F$25,5,0))</f>
        <v/>
      </c>
      <c r="V761" s="73"/>
      <c r="W761" s="81" t="str">
        <f t="shared" ref="W761:W770" si="575">IF(V761=0,"",IF(V761&gt;=$W$9,"HABIL","NO HABIL"))</f>
        <v/>
      </c>
      <c r="X761" s="81"/>
      <c r="Y761" s="179">
        <f>IF(ISERROR(F761/$Z$9),"",F761/$Z$9)</f>
        <v>0</v>
      </c>
      <c r="Z761" s="146" t="str">
        <f>+IF(Y761&lt;$Z$10,"MIPYME","NO CUMPLE")</f>
        <v>MIPYME</v>
      </c>
      <c r="AA761" s="190"/>
      <c r="AB761" s="81" t="str">
        <f t="shared" ref="AB761:AB770" si="576">IF(AA761=0,"",IF(AA761&gt;=$AB$9,"HABIL","NO HABIL"))</f>
        <v/>
      </c>
      <c r="AC761" s="190"/>
      <c r="AD761" s="81" t="str">
        <f t="shared" ref="AD761:AD770" si="577">IF(AC761=0,"",IF(AC761&gt;=$AD$9,"HABIL","NO HABIL"))</f>
        <v/>
      </c>
      <c r="AE761" s="185"/>
    </row>
    <row r="762" spans="2:31" ht="18" customHeight="1" x14ac:dyDescent="0.15">
      <c r="B762" s="71" t="str">
        <f t="shared" si="572"/>
        <v/>
      </c>
      <c r="C762" s="136"/>
      <c r="D762" s="136"/>
      <c r="E762" s="70"/>
      <c r="F762" s="70"/>
      <c r="G762" s="70"/>
      <c r="H762" s="70"/>
      <c r="I762" s="70">
        <f t="shared" si="573"/>
        <v>0</v>
      </c>
      <c r="J762" s="70"/>
      <c r="K762" s="70"/>
      <c r="L762" s="228"/>
      <c r="M762" s="228" t="str">
        <f>IF(ISERROR(VLOOKUP(L762,POA!$A$2:$C$25,3,0)),"",VLOOKUP(L762,POA!$A$2:$C$25,3,0))</f>
        <v/>
      </c>
      <c r="N762" s="73" t="s">
        <v>229</v>
      </c>
      <c r="O762" s="73" t="str">
        <f>IF(ISERROR(VLOOKUP(N762,POA!$A$2:$F$25,4,0)),"",VLOOKUP(N762,POA!$A$2:$F$25,4,0))</f>
        <v/>
      </c>
      <c r="P762" s="75" t="str">
        <f>IF(ISERROR(VLOOKUP(L762,POA!$A$2:$C$25,2,0)),"",VLOOKUP(L762,POA!$A$2:$C$25,2,0))</f>
        <v/>
      </c>
      <c r="Q762" s="82"/>
      <c r="R762" s="81" t="str">
        <f>IF(Q762=0,"",IF(Q760&gt;=$R$9,"HABIL","NO HABIL"))</f>
        <v/>
      </c>
      <c r="S762" s="177"/>
      <c r="T762" s="81" t="str">
        <f t="shared" si="574"/>
        <v/>
      </c>
      <c r="U762" s="73" t="str">
        <f>IF(ISERROR(VLOOKUP(N762,POA!$A$2:$F$25,5,0)),"",VLOOKUP(N762,POA!$A$2:$F$25,5,0))</f>
        <v/>
      </c>
      <c r="V762" s="73"/>
      <c r="W762" s="81" t="str">
        <f t="shared" si="575"/>
        <v/>
      </c>
      <c r="X762" s="81"/>
      <c r="Y762" s="179">
        <f t="shared" ref="Y762:Y769" si="578">IF(ISERROR(F762/$Z$9),"",F762/$Z$9)</f>
        <v>0</v>
      </c>
      <c r="Z762" s="146" t="str">
        <f t="shared" ref="Z762:Z770" si="579">+IF(Y762&lt;$Z$10,"MIPYME","NO CUMPLE")</f>
        <v>MIPYME</v>
      </c>
      <c r="AA762" s="190"/>
      <c r="AB762" s="81" t="str">
        <f t="shared" si="576"/>
        <v/>
      </c>
      <c r="AC762" s="190"/>
      <c r="AD762" s="81" t="str">
        <f t="shared" si="577"/>
        <v/>
      </c>
      <c r="AE762" s="186"/>
    </row>
    <row r="763" spans="2:31" ht="18" customHeight="1" x14ac:dyDescent="0.15">
      <c r="B763" s="71" t="str">
        <f t="shared" si="572"/>
        <v/>
      </c>
      <c r="C763" s="136"/>
      <c r="D763" s="136"/>
      <c r="E763" s="70"/>
      <c r="F763" s="70"/>
      <c r="G763" s="70"/>
      <c r="H763" s="70"/>
      <c r="I763" s="70">
        <f t="shared" si="573"/>
        <v>0</v>
      </c>
      <c r="J763" s="70"/>
      <c r="K763" s="70"/>
      <c r="L763" s="228"/>
      <c r="M763" s="228" t="str">
        <f>IF(ISERROR(VLOOKUP(L763,POA!$A$2:$C$25,3,0)),"",VLOOKUP(L763,POA!$A$2:$C$25,3,0))</f>
        <v/>
      </c>
      <c r="N763" s="73"/>
      <c r="O763" s="73" t="str">
        <f>IF(ISERROR(VLOOKUP(N763,POA!$A$2:$F$25,4,0)),"",VLOOKUP(N763,POA!$A$2:$F$25,4,0))</f>
        <v/>
      </c>
      <c r="P763" s="75" t="str">
        <f>IF(ISERROR(VLOOKUP(L763,POA!$A$2:$C$25,2,0)),"",VLOOKUP(L763,POA!$A$2:$C$25,2,0))</f>
        <v/>
      </c>
      <c r="Q763" s="82"/>
      <c r="R763" s="81" t="str">
        <f>IF(Q763=0,"",IF(Q760&gt;=$R$9,"HABIL","NO HABIL"))</f>
        <v/>
      </c>
      <c r="S763" s="177"/>
      <c r="T763" s="81" t="str">
        <f t="shared" si="574"/>
        <v/>
      </c>
      <c r="U763" s="73" t="str">
        <f>IF(ISERROR(VLOOKUP(N763,POA!$A$2:$F$25,5,0)),"",VLOOKUP(N763,POA!$A$2:$F$25,5,0))</f>
        <v/>
      </c>
      <c r="V763" s="73"/>
      <c r="W763" s="81" t="str">
        <f t="shared" si="575"/>
        <v/>
      </c>
      <c r="X763" s="81"/>
      <c r="Y763" s="179">
        <f t="shared" si="578"/>
        <v>0</v>
      </c>
      <c r="Z763" s="146" t="str">
        <f t="shared" si="579"/>
        <v>MIPYME</v>
      </c>
      <c r="AA763" s="190"/>
      <c r="AB763" s="81" t="str">
        <f t="shared" si="576"/>
        <v/>
      </c>
      <c r="AC763" s="190"/>
      <c r="AD763" s="81" t="str">
        <f t="shared" si="577"/>
        <v/>
      </c>
      <c r="AE763" s="186"/>
    </row>
    <row r="764" spans="2:31" ht="18" customHeight="1" x14ac:dyDescent="0.15">
      <c r="B764" s="71" t="str">
        <f t="shared" si="572"/>
        <v/>
      </c>
      <c r="C764" s="136"/>
      <c r="D764" s="136"/>
      <c r="E764" s="70" t="str">
        <f>IF(ISERROR(VLOOKUP(C764,#REF!,2,0)),"",VLOOKUP(C764,#REF!,2,0))</f>
        <v/>
      </c>
      <c r="F764" s="70"/>
      <c r="G764" s="70" t="str">
        <f>IF(ISERROR(VLOOKUP(C764,#REF!,4,0)),"",VLOOKUP(C764,#REF!,4,0))</f>
        <v/>
      </c>
      <c r="H764" s="70"/>
      <c r="I764" s="70">
        <f t="shared" si="573"/>
        <v>0</v>
      </c>
      <c r="J764" s="70"/>
      <c r="K764" s="70"/>
      <c r="L764" s="228"/>
      <c r="M764" s="228" t="str">
        <f>IF(ISERROR(VLOOKUP(L764,POA!$A$2:$C$25,3,0)),"",VLOOKUP(L764,POA!$A$2:$C$25,3,0))</f>
        <v/>
      </c>
      <c r="N764" s="73"/>
      <c r="O764" s="73" t="str">
        <f>IF(ISERROR(VLOOKUP(N764,POA!$A$2:$F$25,4,0)),"",VLOOKUP(N764,POA!$A$2:$F$25,4,0))</f>
        <v/>
      </c>
      <c r="P764" s="75" t="str">
        <f>IF(ISERROR(VLOOKUP(L764,POA!$A$2:$C$25,2,0)),"",VLOOKUP(L764,POA!$A$2:$C$25,2,0))</f>
        <v/>
      </c>
      <c r="Q764" s="82"/>
      <c r="R764" s="81" t="str">
        <f>IF(L764=0,"",IF(Q760&gt;=$R$9,"HABIL","NO HABIL"))</f>
        <v/>
      </c>
      <c r="S764" s="177"/>
      <c r="T764" s="81" t="str">
        <f t="shared" si="574"/>
        <v/>
      </c>
      <c r="U764" s="73" t="str">
        <f>IF(ISERROR(VLOOKUP(N764,POA!$A$2:$F$25,5,0)),"",VLOOKUP(N764,POA!$A$2:$F$25,5,0))</f>
        <v/>
      </c>
      <c r="V764" s="73"/>
      <c r="W764" s="81" t="str">
        <f t="shared" si="575"/>
        <v/>
      </c>
      <c r="X764" s="81"/>
      <c r="Y764" s="179">
        <f t="shared" si="578"/>
        <v>0</v>
      </c>
      <c r="Z764" s="146" t="str">
        <f t="shared" si="579"/>
        <v>MIPYME</v>
      </c>
      <c r="AA764" s="190"/>
      <c r="AB764" s="81" t="str">
        <f t="shared" si="576"/>
        <v/>
      </c>
      <c r="AC764" s="190"/>
      <c r="AD764" s="81" t="str">
        <f t="shared" si="577"/>
        <v/>
      </c>
      <c r="AE764" s="186"/>
    </row>
    <row r="765" spans="2:31" ht="18" customHeight="1" x14ac:dyDescent="0.15">
      <c r="B765" s="71" t="str">
        <f t="shared" si="572"/>
        <v/>
      </c>
      <c r="C765" s="136"/>
      <c r="D765" s="136"/>
      <c r="E765" s="70" t="str">
        <f>IF(ISERROR(VLOOKUP(C765,#REF!,2,0)),"",VLOOKUP(C765,#REF!,2,0))</f>
        <v/>
      </c>
      <c r="F765" s="70"/>
      <c r="G765" s="70" t="str">
        <f>IF(ISERROR(VLOOKUP(C765,#REF!,4,0)),"",VLOOKUP(C765,#REF!,4,0))</f>
        <v/>
      </c>
      <c r="H765" s="70"/>
      <c r="I765" s="70">
        <f t="shared" si="573"/>
        <v>0</v>
      </c>
      <c r="J765" s="70"/>
      <c r="K765" s="70"/>
      <c r="L765" s="228"/>
      <c r="M765" s="228" t="str">
        <f>IF(ISERROR(VLOOKUP(L765,POA!$A$2:$C$25,3,0)),"",VLOOKUP(L765,POA!$A$2:$C$25,3,0))</f>
        <v/>
      </c>
      <c r="N765" s="73"/>
      <c r="O765" s="73" t="str">
        <f>IF(ISERROR(VLOOKUP(N765,POA!$A$2:$F$25,4,0)),"",VLOOKUP(N765,POA!$A$2:$F$25,4,0))</f>
        <v/>
      </c>
      <c r="P765" s="75" t="str">
        <f>IF(ISERROR(VLOOKUP(L765,POA!$A$2:$C$25,2,0)),"",VLOOKUP(L765,POA!$A$2:$C$25,2,0))</f>
        <v/>
      </c>
      <c r="Q765" s="82"/>
      <c r="R765" s="81" t="str">
        <f>IF(L765=0,"",IF(Q760&gt;=$R$9,"HABIL","NO HABIL"))</f>
        <v/>
      </c>
      <c r="S765" s="177"/>
      <c r="T765" s="81" t="str">
        <f t="shared" si="574"/>
        <v/>
      </c>
      <c r="U765" s="73" t="str">
        <f>IF(ISERROR(VLOOKUP(N765,POA!$A$2:$F$25,5,0)),"",VLOOKUP(N765,POA!$A$2:$F$25,5,0))</f>
        <v/>
      </c>
      <c r="V765" s="73"/>
      <c r="W765" s="81" t="str">
        <f t="shared" si="575"/>
        <v/>
      </c>
      <c r="X765" s="81"/>
      <c r="Y765" s="179">
        <f t="shared" si="578"/>
        <v>0</v>
      </c>
      <c r="Z765" s="146" t="str">
        <f t="shared" si="579"/>
        <v>MIPYME</v>
      </c>
      <c r="AA765" s="190"/>
      <c r="AB765" s="81" t="str">
        <f t="shared" si="576"/>
        <v/>
      </c>
      <c r="AC765" s="190"/>
      <c r="AD765" s="81" t="str">
        <f t="shared" si="577"/>
        <v/>
      </c>
      <c r="AE765" s="183"/>
    </row>
    <row r="766" spans="2:31" ht="18" customHeight="1" x14ac:dyDescent="0.15">
      <c r="B766" s="71" t="str">
        <f t="shared" si="572"/>
        <v/>
      </c>
      <c r="C766" s="136"/>
      <c r="D766" s="136"/>
      <c r="E766" s="70" t="str">
        <f>IF(ISERROR(VLOOKUP(C766,#REF!,2,0)),"",VLOOKUP(C766,#REF!,2,0))</f>
        <v/>
      </c>
      <c r="F766" s="70"/>
      <c r="G766" s="70" t="str">
        <f>IF(ISERROR(VLOOKUP(C766,#REF!,4,0)),"",VLOOKUP(C766,#REF!,4,0))</f>
        <v/>
      </c>
      <c r="H766" s="70"/>
      <c r="I766" s="70">
        <f t="shared" si="573"/>
        <v>0</v>
      </c>
      <c r="J766" s="70"/>
      <c r="K766" s="70"/>
      <c r="L766" s="228"/>
      <c r="M766" s="228" t="str">
        <f>IF(ISERROR(VLOOKUP(L766,POA!$A$2:$C$25,3,0)),"",VLOOKUP(L766,POA!$A$2:$C$25,3,0))</f>
        <v/>
      </c>
      <c r="N766" s="73"/>
      <c r="O766" s="73" t="str">
        <f>IF(ISERROR(VLOOKUP(N766,POA!$A$2:$F$25,4,0)),"",VLOOKUP(N766,POA!$A$2:$F$25,4,0))</f>
        <v/>
      </c>
      <c r="P766" s="75" t="str">
        <f>IF(ISERROR(VLOOKUP(L766,POA!$A$2:$C$25,2,0)),"",VLOOKUP(L766,POA!$A$2:$C$25,2,0))</f>
        <v/>
      </c>
      <c r="Q766" s="82"/>
      <c r="R766" s="81" t="str">
        <f>IF(L766=0,"",IF(Q760&gt;=$R$9,"HABIL","NO HABIL"))</f>
        <v/>
      </c>
      <c r="S766" s="177"/>
      <c r="T766" s="81" t="str">
        <f t="shared" si="574"/>
        <v/>
      </c>
      <c r="U766" s="73" t="str">
        <f>IF(ISERROR(VLOOKUP(N766,POA!$A$2:$F$25,5,0)),"",VLOOKUP(N766,POA!$A$2:$F$25,5,0))</f>
        <v/>
      </c>
      <c r="V766" s="73"/>
      <c r="W766" s="81" t="str">
        <f t="shared" si="575"/>
        <v/>
      </c>
      <c r="X766" s="81"/>
      <c r="Y766" s="179">
        <f t="shared" si="578"/>
        <v>0</v>
      </c>
      <c r="Z766" s="146" t="str">
        <f t="shared" si="579"/>
        <v>MIPYME</v>
      </c>
      <c r="AA766" s="190"/>
      <c r="AB766" s="81" t="str">
        <f t="shared" si="576"/>
        <v/>
      </c>
      <c r="AC766" s="190"/>
      <c r="AD766" s="81" t="str">
        <f t="shared" si="577"/>
        <v/>
      </c>
      <c r="AE766" s="186"/>
    </row>
    <row r="767" spans="2:31" ht="18" customHeight="1" x14ac:dyDescent="0.15">
      <c r="B767" s="71" t="str">
        <f>IF(C767="","",B766+0.1)</f>
        <v/>
      </c>
      <c r="C767" s="136"/>
      <c r="D767" s="136"/>
      <c r="E767" s="70" t="str">
        <f>IF(ISERROR(VLOOKUP(C767,#REF!,2,0)),"",VLOOKUP(C767,#REF!,2,0))</f>
        <v/>
      </c>
      <c r="F767" s="70"/>
      <c r="G767" s="70" t="str">
        <f>IF(ISERROR(VLOOKUP(C767,#REF!,4,0)),"",VLOOKUP(C767,#REF!,4,0))</f>
        <v/>
      </c>
      <c r="H767" s="70"/>
      <c r="I767" s="70">
        <f>IF(ISERROR(F767-H767),"",F767-H767)</f>
        <v>0</v>
      </c>
      <c r="J767" s="70"/>
      <c r="K767" s="70"/>
      <c r="L767" s="228"/>
      <c r="M767" s="228" t="str">
        <f>IF(ISERROR(VLOOKUP(L767,POA!$A$2:$C$25,3,0)),"",VLOOKUP(L767,POA!$A$2:$C$25,3,0))</f>
        <v/>
      </c>
      <c r="N767" s="73"/>
      <c r="O767" s="73" t="str">
        <f>IF(ISERROR(VLOOKUP(N767,POA!$A$2:$F$25,4,0)),"",VLOOKUP(N767,POA!$A$2:$F$25,4,0))</f>
        <v/>
      </c>
      <c r="P767" s="75" t="str">
        <f>IF(ISERROR(VLOOKUP(L767,POA!$A$2:$C$25,2,0)),"",VLOOKUP(L767,POA!$A$2:$C$25,2,0))</f>
        <v/>
      </c>
      <c r="Q767" s="82"/>
      <c r="R767" s="81" t="str">
        <f>IF(L767=0,"",IF(Q760&gt;=$R$9,"HABIL","NO HABIL"))</f>
        <v/>
      </c>
      <c r="S767" s="177"/>
      <c r="T767" s="81" t="str">
        <f t="shared" si="574"/>
        <v/>
      </c>
      <c r="U767" s="73" t="str">
        <f>IF(ISERROR(VLOOKUP(N767,POA!$A$2:$F$25,5,0)),"",VLOOKUP(N767,POA!$A$2:$F$25,5,0))</f>
        <v/>
      </c>
      <c r="V767" s="73"/>
      <c r="W767" s="81" t="str">
        <f t="shared" si="575"/>
        <v/>
      </c>
      <c r="X767" s="81"/>
      <c r="Y767" s="179">
        <f t="shared" si="578"/>
        <v>0</v>
      </c>
      <c r="Z767" s="146" t="str">
        <f t="shared" si="579"/>
        <v>MIPYME</v>
      </c>
      <c r="AA767" s="190"/>
      <c r="AB767" s="81" t="str">
        <f t="shared" si="576"/>
        <v/>
      </c>
      <c r="AC767" s="190"/>
      <c r="AD767" s="81" t="str">
        <f t="shared" si="577"/>
        <v/>
      </c>
      <c r="AE767" s="186"/>
    </row>
    <row r="768" spans="2:31" ht="18" customHeight="1" x14ac:dyDescent="0.15">
      <c r="B768" s="71" t="str">
        <f>IF(C768="","",B767+0.1)</f>
        <v/>
      </c>
      <c r="C768" s="136"/>
      <c r="D768" s="136"/>
      <c r="E768" s="70" t="str">
        <f>IF(ISERROR(VLOOKUP(C768,#REF!,2,0)),"",VLOOKUP(C768,#REF!,2,0))</f>
        <v/>
      </c>
      <c r="F768" s="70"/>
      <c r="G768" s="70" t="str">
        <f>IF(ISERROR(VLOOKUP(C768,#REF!,4,0)),"",VLOOKUP(C768,#REF!,4,0))</f>
        <v/>
      </c>
      <c r="H768" s="70"/>
      <c r="I768" s="70">
        <f>IF(ISERROR(F768-H768),"",F768-H768)</f>
        <v>0</v>
      </c>
      <c r="J768" s="70"/>
      <c r="K768" s="70"/>
      <c r="L768" s="228"/>
      <c r="M768" s="228" t="str">
        <f>IF(ISERROR(VLOOKUP(L768,POA!$A$2:$C$25,3,0)),"",VLOOKUP(L768,POA!$A$2:$C$25,3,0))</f>
        <v/>
      </c>
      <c r="N768" s="73"/>
      <c r="O768" s="73" t="str">
        <f>IF(ISERROR(VLOOKUP(N768,POA!$A$2:$F$25,4,0)),"",VLOOKUP(N768,POA!$A$2:$F$25,4,0))</f>
        <v/>
      </c>
      <c r="P768" s="75" t="str">
        <f>IF(ISERROR(VLOOKUP(L768,POA!$A$2:$C$25,2,0)),"",VLOOKUP(L768,POA!$A$2:$C$25,2,0))</f>
        <v/>
      </c>
      <c r="Q768" s="82"/>
      <c r="R768" s="81" t="str">
        <f>IF(L768=0,"",IF(Q760&gt;=$R$9,"HABIL","NO HABIL"))</f>
        <v/>
      </c>
      <c r="S768" s="177"/>
      <c r="T768" s="81" t="str">
        <f t="shared" si="574"/>
        <v/>
      </c>
      <c r="U768" s="73" t="str">
        <f>IF(ISERROR(VLOOKUP(N768,POA!$A$2:$F$25,5,0)),"",VLOOKUP(N768,POA!$A$2:$F$25,5,0))</f>
        <v/>
      </c>
      <c r="V768" s="73"/>
      <c r="W768" s="81" t="str">
        <f t="shared" si="575"/>
        <v/>
      </c>
      <c r="X768" s="81"/>
      <c r="Y768" s="179">
        <f t="shared" si="578"/>
        <v>0</v>
      </c>
      <c r="Z768" s="146" t="str">
        <f t="shared" si="579"/>
        <v>MIPYME</v>
      </c>
      <c r="AA768" s="190"/>
      <c r="AB768" s="81" t="str">
        <f t="shared" si="576"/>
        <v/>
      </c>
      <c r="AC768" s="190"/>
      <c r="AD768" s="81" t="str">
        <f t="shared" si="577"/>
        <v/>
      </c>
      <c r="AE768" s="183"/>
    </row>
    <row r="769" spans="2:31" ht="18" customHeight="1" x14ac:dyDescent="0.15">
      <c r="B769" s="71" t="str">
        <f>IF(C769="","",B768+0.1)</f>
        <v/>
      </c>
      <c r="C769" s="136"/>
      <c r="D769" s="136"/>
      <c r="E769" s="70" t="str">
        <f>IF(ISERROR(VLOOKUP(C769,#REF!,2,0)),"",VLOOKUP(C769,#REF!,2,0))</f>
        <v/>
      </c>
      <c r="F769" s="70"/>
      <c r="G769" s="70" t="str">
        <f>IF(ISERROR(VLOOKUP(C769,#REF!,4,0)),"",VLOOKUP(C769,#REF!,4,0))</f>
        <v/>
      </c>
      <c r="H769" s="70"/>
      <c r="I769" s="70">
        <f>IF(ISERROR(F769-H769),"",F769-H769)</f>
        <v>0</v>
      </c>
      <c r="J769" s="70"/>
      <c r="K769" s="70"/>
      <c r="L769" s="228"/>
      <c r="M769" s="228" t="str">
        <f>IF(ISERROR(VLOOKUP(L769,POA!$A$2:$C$25,3,0)),"",VLOOKUP(L769,POA!$A$2:$C$25,3,0))</f>
        <v/>
      </c>
      <c r="N769" s="73"/>
      <c r="O769" s="73" t="str">
        <f>IF(ISERROR(VLOOKUP(N769,POA!$A$2:$F$25,4,0)),"",VLOOKUP(N769,POA!$A$2:$F$25,4,0))</f>
        <v/>
      </c>
      <c r="P769" s="75" t="str">
        <f>IF(ISERROR(VLOOKUP(L769,POA!$A$2:$C$25,2,0)),"",VLOOKUP(L769,POA!$A$2:$C$25,2,0))</f>
        <v/>
      </c>
      <c r="Q769" s="82"/>
      <c r="R769" s="81" t="str">
        <f>IF(L769=0,"",IF(Q760&gt;=$R$9,"HABIL","NO HABIL"))</f>
        <v/>
      </c>
      <c r="S769" s="177"/>
      <c r="T769" s="81" t="str">
        <f t="shared" si="574"/>
        <v/>
      </c>
      <c r="U769" s="73" t="str">
        <f>IF(ISERROR(VLOOKUP(N769,POA!$A$2:$F$25,5,0)),"",VLOOKUP(N769,POA!$A$2:$F$25,5,0))</f>
        <v/>
      </c>
      <c r="V769" s="73"/>
      <c r="W769" s="81" t="str">
        <f t="shared" si="575"/>
        <v/>
      </c>
      <c r="X769" s="81"/>
      <c r="Y769" s="179">
        <f t="shared" si="578"/>
        <v>0</v>
      </c>
      <c r="Z769" s="146" t="str">
        <f t="shared" si="579"/>
        <v>MIPYME</v>
      </c>
      <c r="AA769" s="190"/>
      <c r="AB769" s="81" t="str">
        <f t="shared" si="576"/>
        <v/>
      </c>
      <c r="AC769" s="190"/>
      <c r="AD769" s="81" t="str">
        <f t="shared" si="577"/>
        <v/>
      </c>
      <c r="AE769" s="183"/>
    </row>
    <row r="770" spans="2:31" ht="18" customHeight="1" thickBot="1" x14ac:dyDescent="0.2">
      <c r="B770" s="111" t="str">
        <f>IF(C770="","",B769+0.1)</f>
        <v/>
      </c>
      <c r="C770" s="137"/>
      <c r="D770" s="137"/>
      <c r="E770" s="74" t="str">
        <f>IF(ISERROR(VLOOKUP(C770,#REF!,2,0)),"",VLOOKUP(C770,#REF!,2,0))</f>
        <v/>
      </c>
      <c r="F770" s="74"/>
      <c r="G770" s="74" t="str">
        <f>IF(ISERROR(VLOOKUP(C770,#REF!,4,0)),"",VLOOKUP(C770,#REF!,4,0))</f>
        <v/>
      </c>
      <c r="H770" s="74"/>
      <c r="I770" s="74">
        <f>IF(ISERROR(F770-H770),"",F770-H770)</f>
        <v>0</v>
      </c>
      <c r="J770" s="74"/>
      <c r="K770" s="74"/>
      <c r="L770" s="229"/>
      <c r="M770" s="229" t="str">
        <f>IF(ISERROR(VLOOKUP(L770,POA!$A$2:$C$25,3,0)),"",VLOOKUP(L770,POA!$A$2:$C$25,3,0))</f>
        <v/>
      </c>
      <c r="N770" s="88"/>
      <c r="O770" s="88" t="str">
        <f>IF(ISERROR(VLOOKUP(N770,POA!$A$2:$F$25,4,0)),"",VLOOKUP(N770,POA!$A$2:$F$25,4,0))</f>
        <v/>
      </c>
      <c r="P770" s="80" t="str">
        <f>IF(ISERROR(VLOOKUP(L770,POA!$A$2:$C$25,2,0)),"",VLOOKUP(L770,POA!$A$2:$C$25,2,0))</f>
        <v/>
      </c>
      <c r="Q770" s="90"/>
      <c r="R770" s="89" t="str">
        <f>IF(L770=0,"",IF(Q760&gt;=$R$9,"HABIL","NO HABIL"))</f>
        <v/>
      </c>
      <c r="S770" s="178"/>
      <c r="T770" s="89" t="str">
        <f t="shared" si="574"/>
        <v/>
      </c>
      <c r="U770" s="88" t="str">
        <f>IF(ISERROR(VLOOKUP(N770,POA!$A$2:$F$25,5,0)),"",VLOOKUP(N770,POA!$A$2:$F$25,5,0))</f>
        <v/>
      </c>
      <c r="V770" s="88"/>
      <c r="W770" s="89" t="str">
        <f t="shared" si="575"/>
        <v/>
      </c>
      <c r="X770" s="89"/>
      <c r="Y770" s="181">
        <f>IF(ISERROR(F770/$Z$9),"",F770/$Z$9)</f>
        <v>0</v>
      </c>
      <c r="Z770" s="147" t="str">
        <f t="shared" si="579"/>
        <v>MIPYME</v>
      </c>
      <c r="AA770" s="191"/>
      <c r="AB770" s="89" t="str">
        <f t="shared" si="576"/>
        <v/>
      </c>
      <c r="AC770" s="191"/>
      <c r="AD770" s="89" t="str">
        <f t="shared" si="577"/>
        <v/>
      </c>
      <c r="AE770" s="184"/>
    </row>
    <row r="771" spans="2:31" ht="18" customHeight="1" x14ac:dyDescent="0.15">
      <c r="B771" s="83">
        <v>70</v>
      </c>
      <c r="C771" s="84"/>
      <c r="D771" s="135" t="str">
        <f>IF(SUM(D772:D781)=0,"",SUM(D772:D781))</f>
        <v/>
      </c>
      <c r="E771" s="85">
        <f>SUM(E772:E781)</f>
        <v>0</v>
      </c>
      <c r="F771" s="85">
        <f>SUM(F772:F781)</f>
        <v>0</v>
      </c>
      <c r="G771" s="85">
        <f>SUM(G772:G781)</f>
        <v>0</v>
      </c>
      <c r="H771" s="85">
        <f>SUM(H772:H781)</f>
        <v>0</v>
      </c>
      <c r="I771" s="85">
        <f>+F771-H771</f>
        <v>0</v>
      </c>
      <c r="J771" s="85">
        <f>SUM(J772:J781)</f>
        <v>0</v>
      </c>
      <c r="K771" s="85">
        <f>SUM(K772:K781)</f>
        <v>0</v>
      </c>
      <c r="L771" s="78">
        <v>1</v>
      </c>
      <c r="M771" s="78">
        <f>IF(ISERROR(VLOOKUP(L771,POA!$A$2:$C$25,3,0)),"",VLOOKUP(L771,POA!$A$2:$C$25,3,0))</f>
        <v>3</v>
      </c>
      <c r="N771" s="138" t="s">
        <v>229</v>
      </c>
      <c r="O771" s="78">
        <f>+SUM(O772:O781)</f>
        <v>0</v>
      </c>
      <c r="P771" s="79">
        <f>IF(ISERROR(VLOOKUP(L771,POA!$A$2:$C$25,2,0)),"",VLOOKUP(L771,POA!$A$2:$C$25,2,0))</f>
        <v>4167150295</v>
      </c>
      <c r="Q771" s="85" t="e">
        <f>SUM(E771/G771)</f>
        <v>#DIV/0!</v>
      </c>
      <c r="R771" s="86" t="e">
        <f>IF(Q771=0,"",IF(Q771&gt;=$R$9,"HABIL","NO HABIL"))</f>
        <v>#DIV/0!</v>
      </c>
      <c r="S771" s="176" t="e">
        <f>SUM(H771/F771)</f>
        <v>#DIV/0!</v>
      </c>
      <c r="T771" s="86" t="e">
        <f>IF(S771=0,"",IF(S771&lt;=$T$9,"HABIL","NO HABIL"))</f>
        <v>#DIV/0!</v>
      </c>
      <c r="U771" s="78">
        <f>+SUM(U772:U781)</f>
        <v>0</v>
      </c>
      <c r="V771" s="87" t="e">
        <f>SUM(J771/K771)</f>
        <v>#DIV/0!</v>
      </c>
      <c r="W771" s="86" t="e">
        <f>IF(V771=0,"",IF(V771&gt;=$W$9,"HABIL","NO HABIL"))</f>
        <v>#DIV/0!</v>
      </c>
      <c r="X771" s="86" t="e">
        <f>IF(R771=0,"",IF(R771="NO HABIL","NO HABIL",IF(T771="NO HABIL","NO HABIL",IF(W771="NO HABIL","NO HABIL",IF(W771="NO HABIL","NO HABIL","HABIL")))))</f>
        <v>#DIV/0!</v>
      </c>
      <c r="Y771" s="180"/>
      <c r="Z771" s="145"/>
      <c r="AA771" s="176" t="e">
        <f>SUM(J771/I771)</f>
        <v>#DIV/0!</v>
      </c>
      <c r="AB771" s="86" t="e">
        <f>IF(AA771=0,"",IF(AA771&gt;=$AB$9,"HABIL","NO HABIL"))</f>
        <v>#DIV/0!</v>
      </c>
      <c r="AC771" s="176" t="e">
        <f>SUM(J771/F771)</f>
        <v>#DIV/0!</v>
      </c>
      <c r="AD771" s="86" t="e">
        <f>IF(AC771=0,"",IF(AC771&gt;=$AD$9,"HABIL","NO HABIL"))</f>
        <v>#DIV/0!</v>
      </c>
      <c r="AE771" s="182" t="e">
        <f>IF(AB771=0,"",IF(AB771="NO HABIL","NO HABIL",IF(AD771="NO HABIL","NO HABIL",IF(AD771="NO HABIL","NO HABIL","HABIL"))))</f>
        <v>#DIV/0!</v>
      </c>
    </row>
    <row r="772" spans="2:31" ht="18" customHeight="1" x14ac:dyDescent="0.15">
      <c r="B772" s="71" t="str">
        <f t="shared" ref="B772:B777" si="580">IF(C772="","",B771+0.1)</f>
        <v/>
      </c>
      <c r="C772" s="72"/>
      <c r="D772" s="136"/>
      <c r="E772" s="70"/>
      <c r="F772" s="70"/>
      <c r="G772" s="70"/>
      <c r="H772" s="70"/>
      <c r="I772" s="70">
        <f t="shared" ref="I772:I777" si="581">IF(ISERROR(F772-H772),"",F772-H772)</f>
        <v>0</v>
      </c>
      <c r="J772" s="70"/>
      <c r="K772" s="70"/>
      <c r="L772" s="230"/>
      <c r="M772" s="230" t="str">
        <f>IF(ISERROR(VLOOKUP(L772,POA!$A$2:$C$25,3,0)),"",VLOOKUP(L772,POA!$A$2:$C$25,3,0))</f>
        <v/>
      </c>
      <c r="N772" s="73" t="s">
        <v>229</v>
      </c>
      <c r="O772" s="73" t="str">
        <f>IF(ISERROR(VLOOKUP(N772,POA!$A$2:$F$25,4,0)),"",VLOOKUP(N772,POA!$A$2:$F$25,4,0))</f>
        <v/>
      </c>
      <c r="P772" s="75" t="str">
        <f>IF(ISERROR(VLOOKUP(L772,POA!$A$2:$C$25,2,0)),"",VLOOKUP(L772,POA!$A$2:$C$25,2,0))</f>
        <v/>
      </c>
      <c r="Q772" s="82"/>
      <c r="R772" s="81" t="str">
        <f>IF(Q772=0,"",IF(Q771&gt;=$R$9,"HABIL","NO HABIL"))</f>
        <v/>
      </c>
      <c r="S772" s="177"/>
      <c r="T772" s="81" t="str">
        <f t="shared" ref="T772:T781" si="582">IF(S772=0,"",IF(S772&lt;=$T$9,"HABIL","NO HABIL"))</f>
        <v/>
      </c>
      <c r="U772" s="73" t="str">
        <f>IF(ISERROR(VLOOKUP(N772,POA!$A$2:$F$25,5,0)),"",VLOOKUP(N772,POA!$A$2:$F$25,5,0))</f>
        <v/>
      </c>
      <c r="V772" s="73"/>
      <c r="W772" s="81" t="str">
        <f t="shared" ref="W772:W781" si="583">IF(V772=0,"",IF(V772&gt;=$W$9,"HABIL","NO HABIL"))</f>
        <v/>
      </c>
      <c r="X772" s="81"/>
      <c r="Y772" s="179">
        <f>IF(ISERROR(F772/$Z$9),"",F772/$Z$9)</f>
        <v>0</v>
      </c>
      <c r="Z772" s="146" t="str">
        <f>+IF(Y772&lt;$Z$10,"MIPYME","NO CUMPLE")</f>
        <v>MIPYME</v>
      </c>
      <c r="AA772" s="190"/>
      <c r="AB772" s="81" t="str">
        <f t="shared" ref="AB772:AB781" si="584">IF(AA772=0,"",IF(AA772&gt;=$AB$9,"HABIL","NO HABIL"))</f>
        <v/>
      </c>
      <c r="AC772" s="190"/>
      <c r="AD772" s="81" t="str">
        <f t="shared" ref="AD772:AD781" si="585">IF(AC772=0,"",IF(AC772&gt;=$AD$9,"HABIL","NO HABIL"))</f>
        <v/>
      </c>
      <c r="AE772" s="185"/>
    </row>
    <row r="773" spans="2:31" ht="18" customHeight="1" x14ac:dyDescent="0.15">
      <c r="B773" s="71" t="str">
        <f t="shared" si="580"/>
        <v/>
      </c>
      <c r="C773" s="136"/>
      <c r="D773" s="136"/>
      <c r="E773" s="70"/>
      <c r="F773" s="70"/>
      <c r="G773" s="70"/>
      <c r="H773" s="70"/>
      <c r="I773" s="70">
        <f t="shared" si="581"/>
        <v>0</v>
      </c>
      <c r="J773" s="70"/>
      <c r="K773" s="70"/>
      <c r="L773" s="228"/>
      <c r="M773" s="228" t="str">
        <f>IF(ISERROR(VLOOKUP(L773,POA!$A$2:$C$25,3,0)),"",VLOOKUP(L773,POA!$A$2:$C$25,3,0))</f>
        <v/>
      </c>
      <c r="N773" s="73" t="s">
        <v>229</v>
      </c>
      <c r="O773" s="73" t="str">
        <f>IF(ISERROR(VLOOKUP(N773,POA!$A$2:$F$25,4,0)),"",VLOOKUP(N773,POA!$A$2:$F$25,4,0))</f>
        <v/>
      </c>
      <c r="P773" s="75" t="str">
        <f>IF(ISERROR(VLOOKUP(L773,POA!$A$2:$C$25,2,0)),"",VLOOKUP(L773,POA!$A$2:$C$25,2,0))</f>
        <v/>
      </c>
      <c r="Q773" s="82"/>
      <c r="R773" s="81" t="str">
        <f>IF(Q773=0,"",IF(Q771&gt;=$R$9,"HABIL","NO HABIL"))</f>
        <v/>
      </c>
      <c r="S773" s="177"/>
      <c r="T773" s="81" t="str">
        <f t="shared" si="582"/>
        <v/>
      </c>
      <c r="U773" s="73" t="str">
        <f>IF(ISERROR(VLOOKUP(N773,POA!$A$2:$F$25,5,0)),"",VLOOKUP(N773,POA!$A$2:$F$25,5,0))</f>
        <v/>
      </c>
      <c r="V773" s="73"/>
      <c r="W773" s="81" t="str">
        <f t="shared" si="583"/>
        <v/>
      </c>
      <c r="X773" s="81"/>
      <c r="Y773" s="179">
        <f t="shared" ref="Y773:Y780" si="586">IF(ISERROR(F773/$Z$9),"",F773/$Z$9)</f>
        <v>0</v>
      </c>
      <c r="Z773" s="146" t="str">
        <f t="shared" ref="Z773:Z781" si="587">+IF(Y773&lt;$Z$10,"MIPYME","NO CUMPLE")</f>
        <v>MIPYME</v>
      </c>
      <c r="AA773" s="190"/>
      <c r="AB773" s="81" t="str">
        <f t="shared" si="584"/>
        <v/>
      </c>
      <c r="AC773" s="190"/>
      <c r="AD773" s="81" t="str">
        <f t="shared" si="585"/>
        <v/>
      </c>
      <c r="AE773" s="186"/>
    </row>
    <row r="774" spans="2:31" ht="18" customHeight="1" x14ac:dyDescent="0.15">
      <c r="B774" s="71" t="str">
        <f t="shared" si="580"/>
        <v/>
      </c>
      <c r="C774" s="136"/>
      <c r="D774" s="136"/>
      <c r="E774" s="70"/>
      <c r="F774" s="70"/>
      <c r="G774" s="70"/>
      <c r="H774" s="70"/>
      <c r="I774" s="70">
        <f t="shared" si="581"/>
        <v>0</v>
      </c>
      <c r="J774" s="70"/>
      <c r="K774" s="70"/>
      <c r="L774" s="228"/>
      <c r="M774" s="228" t="str">
        <f>IF(ISERROR(VLOOKUP(L774,POA!$A$2:$C$25,3,0)),"",VLOOKUP(L774,POA!$A$2:$C$25,3,0))</f>
        <v/>
      </c>
      <c r="N774" s="73"/>
      <c r="O774" s="73" t="str">
        <f>IF(ISERROR(VLOOKUP(N774,POA!$A$2:$F$25,4,0)),"",VLOOKUP(N774,POA!$A$2:$F$25,4,0))</f>
        <v/>
      </c>
      <c r="P774" s="75" t="str">
        <f>IF(ISERROR(VLOOKUP(L774,POA!$A$2:$C$25,2,0)),"",VLOOKUP(L774,POA!$A$2:$C$25,2,0))</f>
        <v/>
      </c>
      <c r="Q774" s="82"/>
      <c r="R774" s="81" t="str">
        <f>IF(Q774=0,"",IF(Q771&gt;=$R$9,"HABIL","NO HABIL"))</f>
        <v/>
      </c>
      <c r="S774" s="177"/>
      <c r="T774" s="81" t="str">
        <f t="shared" si="582"/>
        <v/>
      </c>
      <c r="U774" s="73" t="str">
        <f>IF(ISERROR(VLOOKUP(N774,POA!$A$2:$F$25,5,0)),"",VLOOKUP(N774,POA!$A$2:$F$25,5,0))</f>
        <v/>
      </c>
      <c r="V774" s="73"/>
      <c r="W774" s="81" t="str">
        <f t="shared" si="583"/>
        <v/>
      </c>
      <c r="X774" s="81"/>
      <c r="Y774" s="179">
        <f t="shared" si="586"/>
        <v>0</v>
      </c>
      <c r="Z774" s="146" t="str">
        <f t="shared" si="587"/>
        <v>MIPYME</v>
      </c>
      <c r="AA774" s="190"/>
      <c r="AB774" s="81" t="str">
        <f t="shared" si="584"/>
        <v/>
      </c>
      <c r="AC774" s="190"/>
      <c r="AD774" s="81" t="str">
        <f t="shared" si="585"/>
        <v/>
      </c>
      <c r="AE774" s="186"/>
    </row>
    <row r="775" spans="2:31" ht="18" customHeight="1" x14ac:dyDescent="0.15">
      <c r="B775" s="71" t="str">
        <f t="shared" si="580"/>
        <v/>
      </c>
      <c r="C775" s="136"/>
      <c r="D775" s="136"/>
      <c r="E775" s="70" t="str">
        <f>IF(ISERROR(VLOOKUP(C775,#REF!,2,0)),"",VLOOKUP(C775,#REF!,2,0))</f>
        <v/>
      </c>
      <c r="F775" s="70"/>
      <c r="G775" s="70" t="str">
        <f>IF(ISERROR(VLOOKUP(C775,#REF!,4,0)),"",VLOOKUP(C775,#REF!,4,0))</f>
        <v/>
      </c>
      <c r="H775" s="70"/>
      <c r="I775" s="70">
        <f t="shared" si="581"/>
        <v>0</v>
      </c>
      <c r="J775" s="70"/>
      <c r="K775" s="70"/>
      <c r="L775" s="228"/>
      <c r="M775" s="228" t="str">
        <f>IF(ISERROR(VLOOKUP(L775,POA!$A$2:$C$25,3,0)),"",VLOOKUP(L775,POA!$A$2:$C$25,3,0))</f>
        <v/>
      </c>
      <c r="N775" s="73"/>
      <c r="O775" s="73" t="str">
        <f>IF(ISERROR(VLOOKUP(N775,POA!$A$2:$F$25,4,0)),"",VLOOKUP(N775,POA!$A$2:$F$25,4,0))</f>
        <v/>
      </c>
      <c r="P775" s="75" t="str">
        <f>IF(ISERROR(VLOOKUP(L775,POA!$A$2:$C$25,2,0)),"",VLOOKUP(L775,POA!$A$2:$C$25,2,0))</f>
        <v/>
      </c>
      <c r="Q775" s="82"/>
      <c r="R775" s="81" t="str">
        <f>IF(L775=0,"",IF(Q771&gt;=$R$9,"HABIL","NO HABIL"))</f>
        <v/>
      </c>
      <c r="S775" s="177"/>
      <c r="T775" s="81" t="str">
        <f t="shared" si="582"/>
        <v/>
      </c>
      <c r="U775" s="73" t="str">
        <f>IF(ISERROR(VLOOKUP(N775,POA!$A$2:$F$25,5,0)),"",VLOOKUP(N775,POA!$A$2:$F$25,5,0))</f>
        <v/>
      </c>
      <c r="V775" s="73"/>
      <c r="W775" s="81" t="str">
        <f t="shared" si="583"/>
        <v/>
      </c>
      <c r="X775" s="81"/>
      <c r="Y775" s="179">
        <f t="shared" si="586"/>
        <v>0</v>
      </c>
      <c r="Z775" s="146" t="str">
        <f t="shared" si="587"/>
        <v>MIPYME</v>
      </c>
      <c r="AA775" s="190"/>
      <c r="AB775" s="81" t="str">
        <f t="shared" si="584"/>
        <v/>
      </c>
      <c r="AC775" s="190"/>
      <c r="AD775" s="81" t="str">
        <f t="shared" si="585"/>
        <v/>
      </c>
      <c r="AE775" s="186"/>
    </row>
    <row r="776" spans="2:31" ht="18" customHeight="1" x14ac:dyDescent="0.15">
      <c r="B776" s="71" t="str">
        <f t="shared" si="580"/>
        <v/>
      </c>
      <c r="C776" s="136"/>
      <c r="D776" s="136"/>
      <c r="E776" s="70" t="str">
        <f>IF(ISERROR(VLOOKUP(C776,#REF!,2,0)),"",VLOOKUP(C776,#REF!,2,0))</f>
        <v/>
      </c>
      <c r="F776" s="70"/>
      <c r="G776" s="70" t="str">
        <f>IF(ISERROR(VLOOKUP(C776,#REF!,4,0)),"",VLOOKUP(C776,#REF!,4,0))</f>
        <v/>
      </c>
      <c r="H776" s="70"/>
      <c r="I776" s="70">
        <f t="shared" si="581"/>
        <v>0</v>
      </c>
      <c r="J776" s="70"/>
      <c r="K776" s="70"/>
      <c r="L776" s="228"/>
      <c r="M776" s="228" t="str">
        <f>IF(ISERROR(VLOOKUP(L776,POA!$A$2:$C$25,3,0)),"",VLOOKUP(L776,POA!$A$2:$C$25,3,0))</f>
        <v/>
      </c>
      <c r="N776" s="73"/>
      <c r="O776" s="73" t="str">
        <f>IF(ISERROR(VLOOKUP(N776,POA!$A$2:$F$25,4,0)),"",VLOOKUP(N776,POA!$A$2:$F$25,4,0))</f>
        <v/>
      </c>
      <c r="P776" s="75" t="str">
        <f>IF(ISERROR(VLOOKUP(L776,POA!$A$2:$C$25,2,0)),"",VLOOKUP(L776,POA!$A$2:$C$25,2,0))</f>
        <v/>
      </c>
      <c r="Q776" s="82"/>
      <c r="R776" s="81" t="str">
        <f>IF(L776=0,"",IF(Q771&gt;=$R$9,"HABIL","NO HABIL"))</f>
        <v/>
      </c>
      <c r="S776" s="177"/>
      <c r="T776" s="81" t="str">
        <f t="shared" si="582"/>
        <v/>
      </c>
      <c r="U776" s="73" t="str">
        <f>IF(ISERROR(VLOOKUP(N776,POA!$A$2:$F$25,5,0)),"",VLOOKUP(N776,POA!$A$2:$F$25,5,0))</f>
        <v/>
      </c>
      <c r="V776" s="73"/>
      <c r="W776" s="81" t="str">
        <f t="shared" si="583"/>
        <v/>
      </c>
      <c r="X776" s="81"/>
      <c r="Y776" s="179">
        <f t="shared" si="586"/>
        <v>0</v>
      </c>
      <c r="Z776" s="146" t="str">
        <f t="shared" si="587"/>
        <v>MIPYME</v>
      </c>
      <c r="AA776" s="190"/>
      <c r="AB776" s="81" t="str">
        <f t="shared" si="584"/>
        <v/>
      </c>
      <c r="AC776" s="190"/>
      <c r="AD776" s="81" t="str">
        <f t="shared" si="585"/>
        <v/>
      </c>
      <c r="AE776" s="183"/>
    </row>
    <row r="777" spans="2:31" ht="18" customHeight="1" x14ac:dyDescent="0.15">
      <c r="B777" s="71" t="str">
        <f t="shared" si="580"/>
        <v/>
      </c>
      <c r="C777" s="136"/>
      <c r="D777" s="136"/>
      <c r="E777" s="70" t="str">
        <f>IF(ISERROR(VLOOKUP(C777,#REF!,2,0)),"",VLOOKUP(C777,#REF!,2,0))</f>
        <v/>
      </c>
      <c r="F777" s="70"/>
      <c r="G777" s="70" t="str">
        <f>IF(ISERROR(VLOOKUP(C777,#REF!,4,0)),"",VLOOKUP(C777,#REF!,4,0))</f>
        <v/>
      </c>
      <c r="H777" s="70"/>
      <c r="I777" s="70">
        <f t="shared" si="581"/>
        <v>0</v>
      </c>
      <c r="J777" s="70"/>
      <c r="K777" s="70"/>
      <c r="L777" s="228"/>
      <c r="M777" s="228" t="str">
        <f>IF(ISERROR(VLOOKUP(L777,POA!$A$2:$C$25,3,0)),"",VLOOKUP(L777,POA!$A$2:$C$25,3,0))</f>
        <v/>
      </c>
      <c r="N777" s="73"/>
      <c r="O777" s="73" t="str">
        <f>IF(ISERROR(VLOOKUP(N777,POA!$A$2:$F$25,4,0)),"",VLOOKUP(N777,POA!$A$2:$F$25,4,0))</f>
        <v/>
      </c>
      <c r="P777" s="75" t="str">
        <f>IF(ISERROR(VLOOKUP(L777,POA!$A$2:$C$25,2,0)),"",VLOOKUP(L777,POA!$A$2:$C$25,2,0))</f>
        <v/>
      </c>
      <c r="Q777" s="82"/>
      <c r="R777" s="81" t="str">
        <f>IF(L777=0,"",IF(Q771&gt;=$R$9,"HABIL","NO HABIL"))</f>
        <v/>
      </c>
      <c r="S777" s="177"/>
      <c r="T777" s="81" t="str">
        <f t="shared" si="582"/>
        <v/>
      </c>
      <c r="U777" s="73" t="str">
        <f>IF(ISERROR(VLOOKUP(N777,POA!$A$2:$F$25,5,0)),"",VLOOKUP(N777,POA!$A$2:$F$25,5,0))</f>
        <v/>
      </c>
      <c r="V777" s="73"/>
      <c r="W777" s="81" t="str">
        <f t="shared" si="583"/>
        <v/>
      </c>
      <c r="X777" s="81"/>
      <c r="Y777" s="179">
        <f t="shared" si="586"/>
        <v>0</v>
      </c>
      <c r="Z777" s="146" t="str">
        <f t="shared" si="587"/>
        <v>MIPYME</v>
      </c>
      <c r="AA777" s="190"/>
      <c r="AB777" s="81" t="str">
        <f t="shared" si="584"/>
        <v/>
      </c>
      <c r="AC777" s="190"/>
      <c r="AD777" s="81" t="str">
        <f t="shared" si="585"/>
        <v/>
      </c>
      <c r="AE777" s="186"/>
    </row>
    <row r="778" spans="2:31" ht="18" customHeight="1" x14ac:dyDescent="0.15">
      <c r="B778" s="71" t="str">
        <f>IF(C778="","",B777+0.1)</f>
        <v/>
      </c>
      <c r="C778" s="136"/>
      <c r="D778" s="136"/>
      <c r="E778" s="70" t="str">
        <f>IF(ISERROR(VLOOKUP(C778,#REF!,2,0)),"",VLOOKUP(C778,#REF!,2,0))</f>
        <v/>
      </c>
      <c r="F778" s="70"/>
      <c r="G778" s="70" t="str">
        <f>IF(ISERROR(VLOOKUP(C778,#REF!,4,0)),"",VLOOKUP(C778,#REF!,4,0))</f>
        <v/>
      </c>
      <c r="H778" s="70"/>
      <c r="I778" s="70">
        <f>IF(ISERROR(F778-H778),"",F778-H778)</f>
        <v>0</v>
      </c>
      <c r="J778" s="70"/>
      <c r="K778" s="70"/>
      <c r="L778" s="228"/>
      <c r="M778" s="228" t="str">
        <f>IF(ISERROR(VLOOKUP(L778,POA!$A$2:$C$25,3,0)),"",VLOOKUP(L778,POA!$A$2:$C$25,3,0))</f>
        <v/>
      </c>
      <c r="N778" s="73"/>
      <c r="O778" s="73" t="str">
        <f>IF(ISERROR(VLOOKUP(N778,POA!$A$2:$F$25,4,0)),"",VLOOKUP(N778,POA!$A$2:$F$25,4,0))</f>
        <v/>
      </c>
      <c r="P778" s="75" t="str">
        <f>IF(ISERROR(VLOOKUP(L778,POA!$A$2:$C$25,2,0)),"",VLOOKUP(L778,POA!$A$2:$C$25,2,0))</f>
        <v/>
      </c>
      <c r="Q778" s="82"/>
      <c r="R778" s="81" t="str">
        <f>IF(L778=0,"",IF(Q771&gt;=$R$9,"HABIL","NO HABIL"))</f>
        <v/>
      </c>
      <c r="S778" s="177"/>
      <c r="T778" s="81" t="str">
        <f t="shared" si="582"/>
        <v/>
      </c>
      <c r="U778" s="73" t="str">
        <f>IF(ISERROR(VLOOKUP(N778,POA!$A$2:$F$25,5,0)),"",VLOOKUP(N778,POA!$A$2:$F$25,5,0))</f>
        <v/>
      </c>
      <c r="V778" s="73"/>
      <c r="W778" s="81" t="str">
        <f t="shared" si="583"/>
        <v/>
      </c>
      <c r="X778" s="81"/>
      <c r="Y778" s="179">
        <f t="shared" si="586"/>
        <v>0</v>
      </c>
      <c r="Z778" s="146" t="str">
        <f t="shared" si="587"/>
        <v>MIPYME</v>
      </c>
      <c r="AA778" s="190"/>
      <c r="AB778" s="81" t="str">
        <f t="shared" si="584"/>
        <v/>
      </c>
      <c r="AC778" s="190"/>
      <c r="AD778" s="81" t="str">
        <f t="shared" si="585"/>
        <v/>
      </c>
      <c r="AE778" s="186"/>
    </row>
    <row r="779" spans="2:31" ht="18" customHeight="1" x14ac:dyDescent="0.15">
      <c r="B779" s="71" t="str">
        <f>IF(C779="","",B778+0.1)</f>
        <v/>
      </c>
      <c r="C779" s="136"/>
      <c r="D779" s="136"/>
      <c r="E779" s="70" t="str">
        <f>IF(ISERROR(VLOOKUP(C779,#REF!,2,0)),"",VLOOKUP(C779,#REF!,2,0))</f>
        <v/>
      </c>
      <c r="F779" s="70"/>
      <c r="G779" s="70" t="str">
        <f>IF(ISERROR(VLOOKUP(C779,#REF!,4,0)),"",VLOOKUP(C779,#REF!,4,0))</f>
        <v/>
      </c>
      <c r="H779" s="70"/>
      <c r="I779" s="70">
        <f>IF(ISERROR(F779-H779),"",F779-H779)</f>
        <v>0</v>
      </c>
      <c r="J779" s="70"/>
      <c r="K779" s="70"/>
      <c r="L779" s="228"/>
      <c r="M779" s="228" t="str">
        <f>IF(ISERROR(VLOOKUP(L779,POA!$A$2:$C$25,3,0)),"",VLOOKUP(L779,POA!$A$2:$C$25,3,0))</f>
        <v/>
      </c>
      <c r="N779" s="73"/>
      <c r="O779" s="73" t="str">
        <f>IF(ISERROR(VLOOKUP(N779,POA!$A$2:$F$25,4,0)),"",VLOOKUP(N779,POA!$A$2:$F$25,4,0))</f>
        <v/>
      </c>
      <c r="P779" s="75" t="str">
        <f>IF(ISERROR(VLOOKUP(L779,POA!$A$2:$C$25,2,0)),"",VLOOKUP(L779,POA!$A$2:$C$25,2,0))</f>
        <v/>
      </c>
      <c r="Q779" s="82"/>
      <c r="R779" s="81" t="str">
        <f>IF(L779=0,"",IF(Q771&gt;=$R$9,"HABIL","NO HABIL"))</f>
        <v/>
      </c>
      <c r="S779" s="177"/>
      <c r="T779" s="81" t="str">
        <f t="shared" si="582"/>
        <v/>
      </c>
      <c r="U779" s="73" t="str">
        <f>IF(ISERROR(VLOOKUP(N779,POA!$A$2:$F$25,5,0)),"",VLOOKUP(N779,POA!$A$2:$F$25,5,0))</f>
        <v/>
      </c>
      <c r="V779" s="73"/>
      <c r="W779" s="81" t="str">
        <f t="shared" si="583"/>
        <v/>
      </c>
      <c r="X779" s="81"/>
      <c r="Y779" s="179">
        <f t="shared" si="586"/>
        <v>0</v>
      </c>
      <c r="Z779" s="146" t="str">
        <f t="shared" si="587"/>
        <v>MIPYME</v>
      </c>
      <c r="AA779" s="190"/>
      <c r="AB779" s="81" t="str">
        <f t="shared" si="584"/>
        <v/>
      </c>
      <c r="AC779" s="190"/>
      <c r="AD779" s="81" t="str">
        <f t="shared" si="585"/>
        <v/>
      </c>
      <c r="AE779" s="183"/>
    </row>
    <row r="780" spans="2:31" ht="18" customHeight="1" x14ac:dyDescent="0.15">
      <c r="B780" s="71" t="str">
        <f>IF(C780="","",B779+0.1)</f>
        <v/>
      </c>
      <c r="C780" s="136"/>
      <c r="D780" s="136"/>
      <c r="E780" s="70" t="str">
        <f>IF(ISERROR(VLOOKUP(C780,#REF!,2,0)),"",VLOOKUP(C780,#REF!,2,0))</f>
        <v/>
      </c>
      <c r="F780" s="70"/>
      <c r="G780" s="70" t="str">
        <f>IF(ISERROR(VLOOKUP(C780,#REF!,4,0)),"",VLOOKUP(C780,#REF!,4,0))</f>
        <v/>
      </c>
      <c r="H780" s="70"/>
      <c r="I780" s="70">
        <f>IF(ISERROR(F780-H780),"",F780-H780)</f>
        <v>0</v>
      </c>
      <c r="J780" s="70"/>
      <c r="K780" s="70"/>
      <c r="L780" s="228"/>
      <c r="M780" s="228" t="str">
        <f>IF(ISERROR(VLOOKUP(L780,POA!$A$2:$C$25,3,0)),"",VLOOKUP(L780,POA!$A$2:$C$25,3,0))</f>
        <v/>
      </c>
      <c r="N780" s="73"/>
      <c r="O780" s="73" t="str">
        <f>IF(ISERROR(VLOOKUP(N780,POA!$A$2:$F$25,4,0)),"",VLOOKUP(N780,POA!$A$2:$F$25,4,0))</f>
        <v/>
      </c>
      <c r="P780" s="75" t="str">
        <f>IF(ISERROR(VLOOKUP(L780,POA!$A$2:$C$25,2,0)),"",VLOOKUP(L780,POA!$A$2:$C$25,2,0))</f>
        <v/>
      </c>
      <c r="Q780" s="82"/>
      <c r="R780" s="81" t="str">
        <f>IF(L780=0,"",IF(Q771&gt;=$R$9,"HABIL","NO HABIL"))</f>
        <v/>
      </c>
      <c r="S780" s="177"/>
      <c r="T780" s="81" t="str">
        <f t="shared" si="582"/>
        <v/>
      </c>
      <c r="U780" s="73" t="str">
        <f>IF(ISERROR(VLOOKUP(N780,POA!$A$2:$F$25,5,0)),"",VLOOKUP(N780,POA!$A$2:$F$25,5,0))</f>
        <v/>
      </c>
      <c r="V780" s="73"/>
      <c r="W780" s="81" t="str">
        <f t="shared" si="583"/>
        <v/>
      </c>
      <c r="X780" s="81"/>
      <c r="Y780" s="179">
        <f t="shared" si="586"/>
        <v>0</v>
      </c>
      <c r="Z780" s="146" t="str">
        <f t="shared" si="587"/>
        <v>MIPYME</v>
      </c>
      <c r="AA780" s="190"/>
      <c r="AB780" s="81" t="str">
        <f t="shared" si="584"/>
        <v/>
      </c>
      <c r="AC780" s="190"/>
      <c r="AD780" s="81" t="str">
        <f t="shared" si="585"/>
        <v/>
      </c>
      <c r="AE780" s="183"/>
    </row>
    <row r="781" spans="2:31" ht="18" customHeight="1" thickBot="1" x14ac:dyDescent="0.2">
      <c r="B781" s="111" t="str">
        <f>IF(C781="","",B780+0.1)</f>
        <v/>
      </c>
      <c r="C781" s="137"/>
      <c r="D781" s="137"/>
      <c r="E781" s="74" t="str">
        <f>IF(ISERROR(VLOOKUP(C781,#REF!,2,0)),"",VLOOKUP(C781,#REF!,2,0))</f>
        <v/>
      </c>
      <c r="F781" s="74"/>
      <c r="G781" s="74" t="str">
        <f>IF(ISERROR(VLOOKUP(C781,#REF!,4,0)),"",VLOOKUP(C781,#REF!,4,0))</f>
        <v/>
      </c>
      <c r="H781" s="74"/>
      <c r="I781" s="74">
        <f>IF(ISERROR(F781-H781),"",F781-H781)</f>
        <v>0</v>
      </c>
      <c r="J781" s="74"/>
      <c r="K781" s="74"/>
      <c r="L781" s="229"/>
      <c r="M781" s="229" t="str">
        <f>IF(ISERROR(VLOOKUP(L781,POA!$A$2:$C$25,3,0)),"",VLOOKUP(L781,POA!$A$2:$C$25,3,0))</f>
        <v/>
      </c>
      <c r="N781" s="88"/>
      <c r="O781" s="88" t="str">
        <f>IF(ISERROR(VLOOKUP(N781,POA!$A$2:$F$25,4,0)),"",VLOOKUP(N781,POA!$A$2:$F$25,4,0))</f>
        <v/>
      </c>
      <c r="P781" s="80" t="str">
        <f>IF(ISERROR(VLOOKUP(L781,POA!$A$2:$C$25,2,0)),"",VLOOKUP(L781,POA!$A$2:$C$25,2,0))</f>
        <v/>
      </c>
      <c r="Q781" s="90"/>
      <c r="R781" s="89" t="str">
        <f>IF(L781=0,"",IF(Q771&gt;=$R$9,"HABIL","NO HABIL"))</f>
        <v/>
      </c>
      <c r="S781" s="178"/>
      <c r="T781" s="89" t="str">
        <f t="shared" si="582"/>
        <v/>
      </c>
      <c r="U781" s="88" t="str">
        <f>IF(ISERROR(VLOOKUP(N781,POA!$A$2:$F$25,5,0)),"",VLOOKUP(N781,POA!$A$2:$F$25,5,0))</f>
        <v/>
      </c>
      <c r="V781" s="88"/>
      <c r="W781" s="89" t="str">
        <f t="shared" si="583"/>
        <v/>
      </c>
      <c r="X781" s="89"/>
      <c r="Y781" s="181">
        <f>IF(ISERROR(F781/$Z$9),"",F781/$Z$9)</f>
        <v>0</v>
      </c>
      <c r="Z781" s="147" t="str">
        <f t="shared" si="587"/>
        <v>MIPYME</v>
      </c>
      <c r="AA781" s="191"/>
      <c r="AB781" s="89" t="str">
        <f t="shared" si="584"/>
        <v/>
      </c>
      <c r="AC781" s="191"/>
      <c r="AD781" s="89" t="str">
        <f t="shared" si="585"/>
        <v/>
      </c>
      <c r="AE781" s="184"/>
    </row>
  </sheetData>
  <sheetProtection formatCells="0" formatColumns="0" formatRows="0" insertColumns="0" insertRows="0" insertHyperlinks="0" deleteColumns="0" deleteRows="0" sort="0" autoFilter="0" pivotTables="0"/>
  <customSheetViews>
    <customSheetView guid="{7043DB3C-32B3-43B5-9ACE-4B1C78863594}" scale="85" printArea="1">
      <selection activeCell="D44" sqref="D44"/>
      <pageMargins left="0.19685039370078741" right="0.75" top="0.55118110236220474" bottom="0.43307086614173229" header="0" footer="0"/>
      <printOptions horizontalCentered="1" verticalCentered="1"/>
      <pageSetup paperSize="14" scale="50" orientation="landscape" horizontalDpi="300" verticalDpi="300" r:id="rId1"/>
      <headerFooter alignWithMargins="0">
        <oddFooter>&amp;RElaboro: JJR
&amp;D</oddFooter>
      </headerFooter>
    </customSheetView>
  </customSheetViews>
  <mergeCells count="34">
    <mergeCell ref="B1:X1"/>
    <mergeCell ref="B4:AE4"/>
    <mergeCell ref="B3:AE3"/>
    <mergeCell ref="B2:AE2"/>
    <mergeCell ref="P8:P10"/>
    <mergeCell ref="M8:M10"/>
    <mergeCell ref="O8:O10"/>
    <mergeCell ref="L8:L10"/>
    <mergeCell ref="C8:C10"/>
    <mergeCell ref="I8:I10"/>
    <mergeCell ref="E8:E10"/>
    <mergeCell ref="B7:D7"/>
    <mergeCell ref="Q7:R7"/>
    <mergeCell ref="S7:T7"/>
    <mergeCell ref="E7:I7"/>
    <mergeCell ref="B5:AE5"/>
    <mergeCell ref="B8:B10"/>
    <mergeCell ref="N8:N10"/>
    <mergeCell ref="X8:X10"/>
    <mergeCell ref="Q8:R8"/>
    <mergeCell ref="S8:T8"/>
    <mergeCell ref="G8:G10"/>
    <mergeCell ref="U8:U10"/>
    <mergeCell ref="D8:D10"/>
    <mergeCell ref="F8:F10"/>
    <mergeCell ref="H8:H10"/>
    <mergeCell ref="AC7:AD7"/>
    <mergeCell ref="AC8:AD8"/>
    <mergeCell ref="AE8:AE10"/>
    <mergeCell ref="V7:W7"/>
    <mergeCell ref="V8:W8"/>
    <mergeCell ref="AA7:AB7"/>
    <mergeCell ref="AA8:AB8"/>
    <mergeCell ref="Y7:Z7"/>
  </mergeCells>
  <phoneticPr fontId="0" type="noConversion"/>
  <conditionalFormatting sqref="X7:X10 L12:Q22 Y11 Y7:Y9 Z8:Z9 Y10:Z10 Y12:Z22 C12:D22 AE7:AE11 AA11:AD11 U12:W22 AF1:IU11 Y1:AE1 I13:M22">
    <cfRule type="cellIs" dxfId="1871" priority="2367" stopIfTrue="1" operator="equal">
      <formula>"NO ADMISIBLE"</formula>
    </cfRule>
  </conditionalFormatting>
  <conditionalFormatting sqref="V12 X12:X22 R12:T22">
    <cfRule type="cellIs" dxfId="1870" priority="2368" stopIfTrue="1" operator="equal">
      <formula>"NO ADMISIBLE"</formula>
    </cfRule>
    <cfRule type="cellIs" dxfId="1869" priority="2369" stopIfTrue="1" operator="equal">
      <formula>"ADMISIBLE"</formula>
    </cfRule>
  </conditionalFormatting>
  <conditionalFormatting sqref="W12:W22">
    <cfRule type="cellIs" dxfId="1868" priority="1236" stopIfTrue="1" operator="equal">
      <formula>"NO ADMISIBLE"</formula>
    </cfRule>
    <cfRule type="cellIs" dxfId="1867" priority="1237" stopIfTrue="1" operator="equal">
      <formula>"ADMISIBLE"</formula>
    </cfRule>
  </conditionalFormatting>
  <conditionalFormatting sqref="AA12:AB22">
    <cfRule type="cellIs" dxfId="1866" priority="1235" stopIfTrue="1" operator="equal">
      <formula>"NO ADMISIBLE"</formula>
    </cfRule>
  </conditionalFormatting>
  <conditionalFormatting sqref="AA12">
    <cfRule type="cellIs" dxfId="1865" priority="1233" stopIfTrue="1" operator="equal">
      <formula>"NO ADMISIBLE"</formula>
    </cfRule>
    <cfRule type="cellIs" dxfId="1864" priority="1234" stopIfTrue="1" operator="equal">
      <formula>"ADMISIBLE"</formula>
    </cfRule>
  </conditionalFormatting>
  <conditionalFormatting sqref="AB12:AB22">
    <cfRule type="cellIs" dxfId="1863" priority="1231" stopIfTrue="1" operator="equal">
      <formula>"NO ADMISIBLE"</formula>
    </cfRule>
    <cfRule type="cellIs" dxfId="1862" priority="1232" stopIfTrue="1" operator="equal">
      <formula>"ADMISIBLE"</formula>
    </cfRule>
  </conditionalFormatting>
  <conditionalFormatting sqref="AC12:AD22">
    <cfRule type="cellIs" dxfId="1861" priority="1230" stopIfTrue="1" operator="equal">
      <formula>"NO ADMISIBLE"</formula>
    </cfRule>
  </conditionalFormatting>
  <conditionalFormatting sqref="AC12">
    <cfRule type="cellIs" dxfId="1860" priority="1228" stopIfTrue="1" operator="equal">
      <formula>"NO ADMISIBLE"</formula>
    </cfRule>
    <cfRule type="cellIs" dxfId="1859" priority="1229" stopIfTrue="1" operator="equal">
      <formula>"ADMISIBLE"</formula>
    </cfRule>
  </conditionalFormatting>
  <conditionalFormatting sqref="AD12:AD22">
    <cfRule type="cellIs" dxfId="1858" priority="1226" stopIfTrue="1" operator="equal">
      <formula>"NO ADMISIBLE"</formula>
    </cfRule>
    <cfRule type="cellIs" dxfId="1857" priority="1227" stopIfTrue="1" operator="equal">
      <formula>"ADMISIBLE"</formula>
    </cfRule>
  </conditionalFormatting>
  <conditionalFormatting sqref="AE12:AE22">
    <cfRule type="cellIs" dxfId="1856" priority="1224" stopIfTrue="1" operator="equal">
      <formula>"NO ADMISIBLE"</formula>
    </cfRule>
    <cfRule type="cellIs" dxfId="1855" priority="1225" stopIfTrue="1" operator="equal">
      <formula>"ADMISIBLE"</formula>
    </cfRule>
  </conditionalFormatting>
  <conditionalFormatting sqref="L23:Q33 Y23:Z33 C23:D33 U23:W33 I24:K33">
    <cfRule type="cellIs" dxfId="1854" priority="1223" stopIfTrue="1" operator="equal">
      <formula>"NO ADMISIBLE"</formula>
    </cfRule>
  </conditionalFormatting>
  <conditionalFormatting sqref="V23 X23:X33 R23:T33">
    <cfRule type="cellIs" dxfId="1853" priority="1221" stopIfTrue="1" operator="equal">
      <formula>"NO ADMISIBLE"</formula>
    </cfRule>
    <cfRule type="cellIs" dxfId="1852" priority="1222" stopIfTrue="1" operator="equal">
      <formula>"ADMISIBLE"</formula>
    </cfRule>
  </conditionalFormatting>
  <conditionalFormatting sqref="W23:W33">
    <cfRule type="cellIs" dxfId="1851" priority="1219" stopIfTrue="1" operator="equal">
      <formula>"NO ADMISIBLE"</formula>
    </cfRule>
    <cfRule type="cellIs" dxfId="1850" priority="1220" stopIfTrue="1" operator="equal">
      <formula>"ADMISIBLE"</formula>
    </cfRule>
  </conditionalFormatting>
  <conditionalFormatting sqref="AA23:AB33">
    <cfRule type="cellIs" dxfId="1849" priority="1218" stopIfTrue="1" operator="equal">
      <formula>"NO ADMISIBLE"</formula>
    </cfRule>
  </conditionalFormatting>
  <conditionalFormatting sqref="AA23">
    <cfRule type="cellIs" dxfId="1848" priority="1216" stopIfTrue="1" operator="equal">
      <formula>"NO ADMISIBLE"</formula>
    </cfRule>
    <cfRule type="cellIs" dxfId="1847" priority="1217" stopIfTrue="1" operator="equal">
      <formula>"ADMISIBLE"</formula>
    </cfRule>
  </conditionalFormatting>
  <conditionalFormatting sqref="AB23:AB33">
    <cfRule type="cellIs" dxfId="1846" priority="1214" stopIfTrue="1" operator="equal">
      <formula>"NO ADMISIBLE"</formula>
    </cfRule>
    <cfRule type="cellIs" dxfId="1845" priority="1215" stopIfTrue="1" operator="equal">
      <formula>"ADMISIBLE"</formula>
    </cfRule>
  </conditionalFormatting>
  <conditionalFormatting sqref="AC23:AD33">
    <cfRule type="cellIs" dxfId="1844" priority="1213" stopIfTrue="1" operator="equal">
      <formula>"NO ADMISIBLE"</formula>
    </cfRule>
  </conditionalFormatting>
  <conditionalFormatting sqref="AC23">
    <cfRule type="cellIs" dxfId="1843" priority="1211" stopIfTrue="1" operator="equal">
      <formula>"NO ADMISIBLE"</formula>
    </cfRule>
    <cfRule type="cellIs" dxfId="1842" priority="1212" stopIfTrue="1" operator="equal">
      <formula>"ADMISIBLE"</formula>
    </cfRule>
  </conditionalFormatting>
  <conditionalFormatting sqref="AD23:AD33">
    <cfRule type="cellIs" dxfId="1841" priority="1209" stopIfTrue="1" operator="equal">
      <formula>"NO ADMISIBLE"</formula>
    </cfRule>
    <cfRule type="cellIs" dxfId="1840" priority="1210" stopIfTrue="1" operator="equal">
      <formula>"ADMISIBLE"</formula>
    </cfRule>
  </conditionalFormatting>
  <conditionalFormatting sqref="AE23:AE33">
    <cfRule type="cellIs" dxfId="1839" priority="1207" stopIfTrue="1" operator="equal">
      <formula>"NO ADMISIBLE"</formula>
    </cfRule>
    <cfRule type="cellIs" dxfId="1838" priority="1208" stopIfTrue="1" operator="equal">
      <formula>"ADMISIBLE"</formula>
    </cfRule>
  </conditionalFormatting>
  <conditionalFormatting sqref="L34:Q44 Y34:Z44 C34:D44 U34:W44 I35:K44">
    <cfRule type="cellIs" dxfId="1837" priority="1206" stopIfTrue="1" operator="equal">
      <formula>"NO ADMISIBLE"</formula>
    </cfRule>
  </conditionalFormatting>
  <conditionalFormatting sqref="V34 X34:X44 R34:T44">
    <cfRule type="cellIs" dxfId="1836" priority="1204" stopIfTrue="1" operator="equal">
      <formula>"NO ADMISIBLE"</formula>
    </cfRule>
    <cfRule type="cellIs" dxfId="1835" priority="1205" stopIfTrue="1" operator="equal">
      <formula>"ADMISIBLE"</formula>
    </cfRule>
  </conditionalFormatting>
  <conditionalFormatting sqref="W34:W44">
    <cfRule type="cellIs" dxfId="1834" priority="1202" stopIfTrue="1" operator="equal">
      <formula>"NO ADMISIBLE"</formula>
    </cfRule>
    <cfRule type="cellIs" dxfId="1833" priority="1203" stopIfTrue="1" operator="equal">
      <formula>"ADMISIBLE"</formula>
    </cfRule>
  </conditionalFormatting>
  <conditionalFormatting sqref="AA34:AB44">
    <cfRule type="cellIs" dxfId="1832" priority="1201" stopIfTrue="1" operator="equal">
      <formula>"NO ADMISIBLE"</formula>
    </cfRule>
  </conditionalFormatting>
  <conditionalFormatting sqref="AA34">
    <cfRule type="cellIs" dxfId="1831" priority="1199" stopIfTrue="1" operator="equal">
      <formula>"NO ADMISIBLE"</formula>
    </cfRule>
    <cfRule type="cellIs" dxfId="1830" priority="1200" stopIfTrue="1" operator="equal">
      <formula>"ADMISIBLE"</formula>
    </cfRule>
  </conditionalFormatting>
  <conditionalFormatting sqref="AB34:AB44">
    <cfRule type="cellIs" dxfId="1829" priority="1197" stopIfTrue="1" operator="equal">
      <formula>"NO ADMISIBLE"</formula>
    </cfRule>
    <cfRule type="cellIs" dxfId="1828" priority="1198" stopIfTrue="1" operator="equal">
      <formula>"ADMISIBLE"</formula>
    </cfRule>
  </conditionalFormatting>
  <conditionalFormatting sqref="AC34:AD44">
    <cfRule type="cellIs" dxfId="1827" priority="1196" stopIfTrue="1" operator="equal">
      <formula>"NO ADMISIBLE"</formula>
    </cfRule>
  </conditionalFormatting>
  <conditionalFormatting sqref="AC34">
    <cfRule type="cellIs" dxfId="1826" priority="1194" stopIfTrue="1" operator="equal">
      <formula>"NO ADMISIBLE"</formula>
    </cfRule>
    <cfRule type="cellIs" dxfId="1825" priority="1195" stopIfTrue="1" operator="equal">
      <formula>"ADMISIBLE"</formula>
    </cfRule>
  </conditionalFormatting>
  <conditionalFormatting sqref="AD34:AD44">
    <cfRule type="cellIs" dxfId="1824" priority="1192" stopIfTrue="1" operator="equal">
      <formula>"NO ADMISIBLE"</formula>
    </cfRule>
    <cfRule type="cellIs" dxfId="1823" priority="1193" stopIfTrue="1" operator="equal">
      <formula>"ADMISIBLE"</formula>
    </cfRule>
  </conditionalFormatting>
  <conditionalFormatting sqref="AE34:AE44">
    <cfRule type="cellIs" dxfId="1822" priority="1190" stopIfTrue="1" operator="equal">
      <formula>"NO ADMISIBLE"</formula>
    </cfRule>
    <cfRule type="cellIs" dxfId="1821" priority="1191" stopIfTrue="1" operator="equal">
      <formula>"ADMISIBLE"</formula>
    </cfRule>
  </conditionalFormatting>
  <conditionalFormatting sqref="L45:Q55 Y45:Z55 C45:D55 U45:W55 I46:K55">
    <cfRule type="cellIs" dxfId="1820" priority="1189" stopIfTrue="1" operator="equal">
      <formula>"NO ADMISIBLE"</formula>
    </cfRule>
  </conditionalFormatting>
  <conditionalFormatting sqref="V45 X45:X55 R45:T55">
    <cfRule type="cellIs" dxfId="1819" priority="1187" stopIfTrue="1" operator="equal">
      <formula>"NO ADMISIBLE"</formula>
    </cfRule>
    <cfRule type="cellIs" dxfId="1818" priority="1188" stopIfTrue="1" operator="equal">
      <formula>"ADMISIBLE"</formula>
    </cfRule>
  </conditionalFormatting>
  <conditionalFormatting sqref="W45:W55">
    <cfRule type="cellIs" dxfId="1817" priority="1185" stopIfTrue="1" operator="equal">
      <formula>"NO ADMISIBLE"</formula>
    </cfRule>
    <cfRule type="cellIs" dxfId="1816" priority="1186" stopIfTrue="1" operator="equal">
      <formula>"ADMISIBLE"</formula>
    </cfRule>
  </conditionalFormatting>
  <conditionalFormatting sqref="AA45:AB55">
    <cfRule type="cellIs" dxfId="1815" priority="1184" stopIfTrue="1" operator="equal">
      <formula>"NO ADMISIBLE"</formula>
    </cfRule>
  </conditionalFormatting>
  <conditionalFormatting sqref="AA45">
    <cfRule type="cellIs" dxfId="1814" priority="1182" stopIfTrue="1" operator="equal">
      <formula>"NO ADMISIBLE"</formula>
    </cfRule>
    <cfRule type="cellIs" dxfId="1813" priority="1183" stopIfTrue="1" operator="equal">
      <formula>"ADMISIBLE"</formula>
    </cfRule>
  </conditionalFormatting>
  <conditionalFormatting sqref="AB45:AB55">
    <cfRule type="cellIs" dxfId="1812" priority="1180" stopIfTrue="1" operator="equal">
      <formula>"NO ADMISIBLE"</formula>
    </cfRule>
    <cfRule type="cellIs" dxfId="1811" priority="1181" stopIfTrue="1" operator="equal">
      <formula>"ADMISIBLE"</formula>
    </cfRule>
  </conditionalFormatting>
  <conditionalFormatting sqref="AC45:AD55">
    <cfRule type="cellIs" dxfId="1810" priority="1179" stopIfTrue="1" operator="equal">
      <formula>"NO ADMISIBLE"</formula>
    </cfRule>
  </conditionalFormatting>
  <conditionalFormatting sqref="AC45">
    <cfRule type="cellIs" dxfId="1809" priority="1177" stopIfTrue="1" operator="equal">
      <formula>"NO ADMISIBLE"</formula>
    </cfRule>
    <cfRule type="cellIs" dxfId="1808" priority="1178" stopIfTrue="1" operator="equal">
      <formula>"ADMISIBLE"</formula>
    </cfRule>
  </conditionalFormatting>
  <conditionalFormatting sqref="AD45:AD55">
    <cfRule type="cellIs" dxfId="1807" priority="1175" stopIfTrue="1" operator="equal">
      <formula>"NO ADMISIBLE"</formula>
    </cfRule>
    <cfRule type="cellIs" dxfId="1806" priority="1176" stopIfTrue="1" operator="equal">
      <formula>"ADMISIBLE"</formula>
    </cfRule>
  </conditionalFormatting>
  <conditionalFormatting sqref="AE45:AE55">
    <cfRule type="cellIs" dxfId="1805" priority="1173" stopIfTrue="1" operator="equal">
      <formula>"NO ADMISIBLE"</formula>
    </cfRule>
    <cfRule type="cellIs" dxfId="1804" priority="1174" stopIfTrue="1" operator="equal">
      <formula>"ADMISIBLE"</formula>
    </cfRule>
  </conditionalFormatting>
  <conditionalFormatting sqref="L56:Q66 Y56:Z66 C56:D66 U56:W66 I57:K66">
    <cfRule type="cellIs" dxfId="1803" priority="1172" stopIfTrue="1" operator="equal">
      <formula>"NO ADMISIBLE"</formula>
    </cfRule>
  </conditionalFormatting>
  <conditionalFormatting sqref="V56 X56:X66 R56:T66">
    <cfRule type="cellIs" dxfId="1802" priority="1170" stopIfTrue="1" operator="equal">
      <formula>"NO ADMISIBLE"</formula>
    </cfRule>
    <cfRule type="cellIs" dxfId="1801" priority="1171" stopIfTrue="1" operator="equal">
      <formula>"ADMISIBLE"</formula>
    </cfRule>
  </conditionalFormatting>
  <conditionalFormatting sqref="W56:W66">
    <cfRule type="cellIs" dxfId="1800" priority="1168" stopIfTrue="1" operator="equal">
      <formula>"NO ADMISIBLE"</formula>
    </cfRule>
    <cfRule type="cellIs" dxfId="1799" priority="1169" stopIfTrue="1" operator="equal">
      <formula>"ADMISIBLE"</formula>
    </cfRule>
  </conditionalFormatting>
  <conditionalFormatting sqref="AA56:AB66">
    <cfRule type="cellIs" dxfId="1798" priority="1167" stopIfTrue="1" operator="equal">
      <formula>"NO ADMISIBLE"</formula>
    </cfRule>
  </conditionalFormatting>
  <conditionalFormatting sqref="AA56">
    <cfRule type="cellIs" dxfId="1797" priority="1165" stopIfTrue="1" operator="equal">
      <formula>"NO ADMISIBLE"</formula>
    </cfRule>
    <cfRule type="cellIs" dxfId="1796" priority="1166" stopIfTrue="1" operator="equal">
      <formula>"ADMISIBLE"</formula>
    </cfRule>
  </conditionalFormatting>
  <conditionalFormatting sqref="AB56:AB66">
    <cfRule type="cellIs" dxfId="1795" priority="1163" stopIfTrue="1" operator="equal">
      <formula>"NO ADMISIBLE"</formula>
    </cfRule>
    <cfRule type="cellIs" dxfId="1794" priority="1164" stopIfTrue="1" operator="equal">
      <formula>"ADMISIBLE"</formula>
    </cfRule>
  </conditionalFormatting>
  <conditionalFormatting sqref="AC56:AD66">
    <cfRule type="cellIs" dxfId="1793" priority="1162" stopIfTrue="1" operator="equal">
      <formula>"NO ADMISIBLE"</formula>
    </cfRule>
  </conditionalFormatting>
  <conditionalFormatting sqref="AC56">
    <cfRule type="cellIs" dxfId="1792" priority="1160" stopIfTrue="1" operator="equal">
      <formula>"NO ADMISIBLE"</formula>
    </cfRule>
    <cfRule type="cellIs" dxfId="1791" priority="1161" stopIfTrue="1" operator="equal">
      <formula>"ADMISIBLE"</formula>
    </cfRule>
  </conditionalFormatting>
  <conditionalFormatting sqref="AD56:AD66">
    <cfRule type="cellIs" dxfId="1790" priority="1158" stopIfTrue="1" operator="equal">
      <formula>"NO ADMISIBLE"</formula>
    </cfRule>
    <cfRule type="cellIs" dxfId="1789" priority="1159" stopIfTrue="1" operator="equal">
      <formula>"ADMISIBLE"</formula>
    </cfRule>
  </conditionalFormatting>
  <conditionalFormatting sqref="AE56:AE66">
    <cfRule type="cellIs" dxfId="1788" priority="1156" stopIfTrue="1" operator="equal">
      <formula>"NO ADMISIBLE"</formula>
    </cfRule>
    <cfRule type="cellIs" dxfId="1787" priority="1157" stopIfTrue="1" operator="equal">
      <formula>"ADMISIBLE"</formula>
    </cfRule>
  </conditionalFormatting>
  <conditionalFormatting sqref="L67:Q77 Y67:Z77 C67:D77 U67:W77 I68:K77">
    <cfRule type="cellIs" dxfId="1786" priority="1155" stopIfTrue="1" operator="equal">
      <formula>"NO ADMISIBLE"</formula>
    </cfRule>
  </conditionalFormatting>
  <conditionalFormatting sqref="V67 X67:X77 R67:T77">
    <cfRule type="cellIs" dxfId="1785" priority="1153" stopIfTrue="1" operator="equal">
      <formula>"NO ADMISIBLE"</formula>
    </cfRule>
    <cfRule type="cellIs" dxfId="1784" priority="1154" stopIfTrue="1" operator="equal">
      <formula>"ADMISIBLE"</formula>
    </cfRule>
  </conditionalFormatting>
  <conditionalFormatting sqref="W67:W77">
    <cfRule type="cellIs" dxfId="1783" priority="1151" stopIfTrue="1" operator="equal">
      <formula>"NO ADMISIBLE"</formula>
    </cfRule>
    <cfRule type="cellIs" dxfId="1782" priority="1152" stopIfTrue="1" operator="equal">
      <formula>"ADMISIBLE"</formula>
    </cfRule>
  </conditionalFormatting>
  <conditionalFormatting sqref="AA67:AB77">
    <cfRule type="cellIs" dxfId="1781" priority="1150" stopIfTrue="1" operator="equal">
      <formula>"NO ADMISIBLE"</formula>
    </cfRule>
  </conditionalFormatting>
  <conditionalFormatting sqref="AA67">
    <cfRule type="cellIs" dxfId="1780" priority="1148" stopIfTrue="1" operator="equal">
      <formula>"NO ADMISIBLE"</formula>
    </cfRule>
    <cfRule type="cellIs" dxfId="1779" priority="1149" stopIfTrue="1" operator="equal">
      <formula>"ADMISIBLE"</formula>
    </cfRule>
  </conditionalFormatting>
  <conditionalFormatting sqref="AB67:AB77">
    <cfRule type="cellIs" dxfId="1778" priority="1146" stopIfTrue="1" operator="equal">
      <formula>"NO ADMISIBLE"</formula>
    </cfRule>
    <cfRule type="cellIs" dxfId="1777" priority="1147" stopIfTrue="1" operator="equal">
      <formula>"ADMISIBLE"</formula>
    </cfRule>
  </conditionalFormatting>
  <conditionalFormatting sqref="AC67:AD77">
    <cfRule type="cellIs" dxfId="1776" priority="1145" stopIfTrue="1" operator="equal">
      <formula>"NO ADMISIBLE"</formula>
    </cfRule>
  </conditionalFormatting>
  <conditionalFormatting sqref="AC67">
    <cfRule type="cellIs" dxfId="1775" priority="1143" stopIfTrue="1" operator="equal">
      <formula>"NO ADMISIBLE"</formula>
    </cfRule>
    <cfRule type="cellIs" dxfId="1774" priority="1144" stopIfTrue="1" operator="equal">
      <formula>"ADMISIBLE"</formula>
    </cfRule>
  </conditionalFormatting>
  <conditionalFormatting sqref="AD67:AD77">
    <cfRule type="cellIs" dxfId="1773" priority="1141" stopIfTrue="1" operator="equal">
      <formula>"NO ADMISIBLE"</formula>
    </cfRule>
    <cfRule type="cellIs" dxfId="1772" priority="1142" stopIfTrue="1" operator="equal">
      <formula>"ADMISIBLE"</formula>
    </cfRule>
  </conditionalFormatting>
  <conditionalFormatting sqref="AE67:AE77">
    <cfRule type="cellIs" dxfId="1771" priority="1139" stopIfTrue="1" operator="equal">
      <formula>"NO ADMISIBLE"</formula>
    </cfRule>
    <cfRule type="cellIs" dxfId="1770" priority="1140" stopIfTrue="1" operator="equal">
      <formula>"ADMISIBLE"</formula>
    </cfRule>
  </conditionalFormatting>
  <conditionalFormatting sqref="L78:Q88 Y78:Z88 C78:D88 U78:W88 I79:K88">
    <cfRule type="cellIs" dxfId="1769" priority="1138" stopIfTrue="1" operator="equal">
      <formula>"NO ADMISIBLE"</formula>
    </cfRule>
  </conditionalFormatting>
  <conditionalFormatting sqref="V78 X78:X88 R78:T88">
    <cfRule type="cellIs" dxfId="1768" priority="1136" stopIfTrue="1" operator="equal">
      <formula>"NO ADMISIBLE"</formula>
    </cfRule>
    <cfRule type="cellIs" dxfId="1767" priority="1137" stopIfTrue="1" operator="equal">
      <formula>"ADMISIBLE"</formula>
    </cfRule>
  </conditionalFormatting>
  <conditionalFormatting sqref="W78:W88">
    <cfRule type="cellIs" dxfId="1766" priority="1134" stopIfTrue="1" operator="equal">
      <formula>"NO ADMISIBLE"</formula>
    </cfRule>
    <cfRule type="cellIs" dxfId="1765" priority="1135" stopIfTrue="1" operator="equal">
      <formula>"ADMISIBLE"</formula>
    </cfRule>
  </conditionalFormatting>
  <conditionalFormatting sqref="AA78:AB88">
    <cfRule type="cellIs" dxfId="1764" priority="1133" stopIfTrue="1" operator="equal">
      <formula>"NO ADMISIBLE"</formula>
    </cfRule>
  </conditionalFormatting>
  <conditionalFormatting sqref="AA78">
    <cfRule type="cellIs" dxfId="1763" priority="1131" stopIfTrue="1" operator="equal">
      <formula>"NO ADMISIBLE"</formula>
    </cfRule>
    <cfRule type="cellIs" dxfId="1762" priority="1132" stopIfTrue="1" operator="equal">
      <formula>"ADMISIBLE"</formula>
    </cfRule>
  </conditionalFormatting>
  <conditionalFormatting sqref="AB78:AB88">
    <cfRule type="cellIs" dxfId="1761" priority="1129" stopIfTrue="1" operator="equal">
      <formula>"NO ADMISIBLE"</formula>
    </cfRule>
    <cfRule type="cellIs" dxfId="1760" priority="1130" stopIfTrue="1" operator="equal">
      <formula>"ADMISIBLE"</formula>
    </cfRule>
  </conditionalFormatting>
  <conditionalFormatting sqref="AC78:AD88">
    <cfRule type="cellIs" dxfId="1759" priority="1128" stopIfTrue="1" operator="equal">
      <formula>"NO ADMISIBLE"</formula>
    </cfRule>
  </conditionalFormatting>
  <conditionalFormatting sqref="AC78">
    <cfRule type="cellIs" dxfId="1758" priority="1126" stopIfTrue="1" operator="equal">
      <formula>"NO ADMISIBLE"</formula>
    </cfRule>
    <cfRule type="cellIs" dxfId="1757" priority="1127" stopIfTrue="1" operator="equal">
      <formula>"ADMISIBLE"</formula>
    </cfRule>
  </conditionalFormatting>
  <conditionalFormatting sqref="AD78:AD88">
    <cfRule type="cellIs" dxfId="1756" priority="1124" stopIfTrue="1" operator="equal">
      <formula>"NO ADMISIBLE"</formula>
    </cfRule>
    <cfRule type="cellIs" dxfId="1755" priority="1125" stopIfTrue="1" operator="equal">
      <formula>"ADMISIBLE"</formula>
    </cfRule>
  </conditionalFormatting>
  <conditionalFormatting sqref="AE78:AE88">
    <cfRule type="cellIs" dxfId="1754" priority="1122" stopIfTrue="1" operator="equal">
      <formula>"NO ADMISIBLE"</formula>
    </cfRule>
    <cfRule type="cellIs" dxfId="1753" priority="1123" stopIfTrue="1" operator="equal">
      <formula>"ADMISIBLE"</formula>
    </cfRule>
  </conditionalFormatting>
  <conditionalFormatting sqref="L89:Q99 Y89:Z99 C89:D99 U89:W99 I90:K99">
    <cfRule type="cellIs" dxfId="1752" priority="1121" stopIfTrue="1" operator="equal">
      <formula>"NO ADMISIBLE"</formula>
    </cfRule>
  </conditionalFormatting>
  <conditionalFormatting sqref="V89 X89:X99 R89:T99">
    <cfRule type="cellIs" dxfId="1751" priority="1119" stopIfTrue="1" operator="equal">
      <formula>"NO ADMISIBLE"</formula>
    </cfRule>
    <cfRule type="cellIs" dxfId="1750" priority="1120" stopIfTrue="1" operator="equal">
      <formula>"ADMISIBLE"</formula>
    </cfRule>
  </conditionalFormatting>
  <conditionalFormatting sqref="W89:W99">
    <cfRule type="cellIs" dxfId="1749" priority="1117" stopIfTrue="1" operator="equal">
      <formula>"NO ADMISIBLE"</formula>
    </cfRule>
    <cfRule type="cellIs" dxfId="1748" priority="1118" stopIfTrue="1" operator="equal">
      <formula>"ADMISIBLE"</formula>
    </cfRule>
  </conditionalFormatting>
  <conditionalFormatting sqref="AA89:AB99">
    <cfRule type="cellIs" dxfId="1747" priority="1116" stopIfTrue="1" operator="equal">
      <formula>"NO ADMISIBLE"</formula>
    </cfRule>
  </conditionalFormatting>
  <conditionalFormatting sqref="AA89">
    <cfRule type="cellIs" dxfId="1746" priority="1114" stopIfTrue="1" operator="equal">
      <formula>"NO ADMISIBLE"</formula>
    </cfRule>
    <cfRule type="cellIs" dxfId="1745" priority="1115" stopIfTrue="1" operator="equal">
      <formula>"ADMISIBLE"</formula>
    </cfRule>
  </conditionalFormatting>
  <conditionalFormatting sqref="AB89:AB99">
    <cfRule type="cellIs" dxfId="1744" priority="1112" stopIfTrue="1" operator="equal">
      <formula>"NO ADMISIBLE"</formula>
    </cfRule>
    <cfRule type="cellIs" dxfId="1743" priority="1113" stopIfTrue="1" operator="equal">
      <formula>"ADMISIBLE"</formula>
    </cfRule>
  </conditionalFormatting>
  <conditionalFormatting sqref="AC89:AD99">
    <cfRule type="cellIs" dxfId="1742" priority="1111" stopIfTrue="1" operator="equal">
      <formula>"NO ADMISIBLE"</formula>
    </cfRule>
  </conditionalFormatting>
  <conditionalFormatting sqref="AC89">
    <cfRule type="cellIs" dxfId="1741" priority="1109" stopIfTrue="1" operator="equal">
      <formula>"NO ADMISIBLE"</formula>
    </cfRule>
    <cfRule type="cellIs" dxfId="1740" priority="1110" stopIfTrue="1" operator="equal">
      <formula>"ADMISIBLE"</formula>
    </cfRule>
  </conditionalFormatting>
  <conditionalFormatting sqref="AD89:AD99">
    <cfRule type="cellIs" dxfId="1739" priority="1107" stopIfTrue="1" operator="equal">
      <formula>"NO ADMISIBLE"</formula>
    </cfRule>
    <cfRule type="cellIs" dxfId="1738" priority="1108" stopIfTrue="1" operator="equal">
      <formula>"ADMISIBLE"</formula>
    </cfRule>
  </conditionalFormatting>
  <conditionalFormatting sqref="AE89:AE99">
    <cfRule type="cellIs" dxfId="1737" priority="1105" stopIfTrue="1" operator="equal">
      <formula>"NO ADMISIBLE"</formula>
    </cfRule>
    <cfRule type="cellIs" dxfId="1736" priority="1106" stopIfTrue="1" operator="equal">
      <formula>"ADMISIBLE"</formula>
    </cfRule>
  </conditionalFormatting>
  <conditionalFormatting sqref="L100:Q110 Y100:Z110 C100:D110 U100:W110 I101:K110">
    <cfRule type="cellIs" dxfId="1735" priority="1104" stopIfTrue="1" operator="equal">
      <formula>"NO ADMISIBLE"</formula>
    </cfRule>
  </conditionalFormatting>
  <conditionalFormatting sqref="V100 X100:X110 R100:T110">
    <cfRule type="cellIs" dxfId="1734" priority="1102" stopIfTrue="1" operator="equal">
      <formula>"NO ADMISIBLE"</formula>
    </cfRule>
    <cfRule type="cellIs" dxfId="1733" priority="1103" stopIfTrue="1" operator="equal">
      <formula>"ADMISIBLE"</formula>
    </cfRule>
  </conditionalFormatting>
  <conditionalFormatting sqref="W100:W110">
    <cfRule type="cellIs" dxfId="1732" priority="1100" stopIfTrue="1" operator="equal">
      <formula>"NO ADMISIBLE"</formula>
    </cfRule>
    <cfRule type="cellIs" dxfId="1731" priority="1101" stopIfTrue="1" operator="equal">
      <formula>"ADMISIBLE"</formula>
    </cfRule>
  </conditionalFormatting>
  <conditionalFormatting sqref="AA100:AB110">
    <cfRule type="cellIs" dxfId="1730" priority="1099" stopIfTrue="1" operator="equal">
      <formula>"NO ADMISIBLE"</formula>
    </cfRule>
  </conditionalFormatting>
  <conditionalFormatting sqref="AA100">
    <cfRule type="cellIs" dxfId="1729" priority="1097" stopIfTrue="1" operator="equal">
      <formula>"NO ADMISIBLE"</formula>
    </cfRule>
    <cfRule type="cellIs" dxfId="1728" priority="1098" stopIfTrue="1" operator="equal">
      <formula>"ADMISIBLE"</formula>
    </cfRule>
  </conditionalFormatting>
  <conditionalFormatting sqref="AB100:AB110">
    <cfRule type="cellIs" dxfId="1727" priority="1095" stopIfTrue="1" operator="equal">
      <formula>"NO ADMISIBLE"</formula>
    </cfRule>
    <cfRule type="cellIs" dxfId="1726" priority="1096" stopIfTrue="1" operator="equal">
      <formula>"ADMISIBLE"</formula>
    </cfRule>
  </conditionalFormatting>
  <conditionalFormatting sqref="AC100:AD110">
    <cfRule type="cellIs" dxfId="1725" priority="1094" stopIfTrue="1" operator="equal">
      <formula>"NO ADMISIBLE"</formula>
    </cfRule>
  </conditionalFormatting>
  <conditionalFormatting sqref="AC100">
    <cfRule type="cellIs" dxfId="1724" priority="1092" stopIfTrue="1" operator="equal">
      <formula>"NO ADMISIBLE"</formula>
    </cfRule>
    <cfRule type="cellIs" dxfId="1723" priority="1093" stopIfTrue="1" operator="equal">
      <formula>"ADMISIBLE"</formula>
    </cfRule>
  </conditionalFormatting>
  <conditionalFormatting sqref="AD100:AD110">
    <cfRule type="cellIs" dxfId="1722" priority="1090" stopIfTrue="1" operator="equal">
      <formula>"NO ADMISIBLE"</formula>
    </cfRule>
    <cfRule type="cellIs" dxfId="1721" priority="1091" stopIfTrue="1" operator="equal">
      <formula>"ADMISIBLE"</formula>
    </cfRule>
  </conditionalFormatting>
  <conditionalFormatting sqref="AE100:AE110">
    <cfRule type="cellIs" dxfId="1720" priority="1088" stopIfTrue="1" operator="equal">
      <formula>"NO ADMISIBLE"</formula>
    </cfRule>
    <cfRule type="cellIs" dxfId="1719" priority="1089" stopIfTrue="1" operator="equal">
      <formula>"ADMISIBLE"</formula>
    </cfRule>
  </conditionalFormatting>
  <conditionalFormatting sqref="L111:Q121 Y111:Z121 C111:D121 U111:W121 I112:K121">
    <cfRule type="cellIs" dxfId="1718" priority="1087" stopIfTrue="1" operator="equal">
      <formula>"NO ADMISIBLE"</formula>
    </cfRule>
  </conditionalFormatting>
  <conditionalFormatting sqref="V111 X111:X121 R111:T121">
    <cfRule type="cellIs" dxfId="1717" priority="1085" stopIfTrue="1" operator="equal">
      <formula>"NO ADMISIBLE"</formula>
    </cfRule>
    <cfRule type="cellIs" dxfId="1716" priority="1086" stopIfTrue="1" operator="equal">
      <formula>"ADMISIBLE"</formula>
    </cfRule>
  </conditionalFormatting>
  <conditionalFormatting sqref="W111:W121">
    <cfRule type="cellIs" dxfId="1715" priority="1083" stopIfTrue="1" operator="equal">
      <formula>"NO ADMISIBLE"</formula>
    </cfRule>
    <cfRule type="cellIs" dxfId="1714" priority="1084" stopIfTrue="1" operator="equal">
      <formula>"ADMISIBLE"</formula>
    </cfRule>
  </conditionalFormatting>
  <conditionalFormatting sqref="AA111:AB121">
    <cfRule type="cellIs" dxfId="1713" priority="1082" stopIfTrue="1" operator="equal">
      <formula>"NO ADMISIBLE"</formula>
    </cfRule>
  </conditionalFormatting>
  <conditionalFormatting sqref="AA111">
    <cfRule type="cellIs" dxfId="1712" priority="1080" stopIfTrue="1" operator="equal">
      <formula>"NO ADMISIBLE"</formula>
    </cfRule>
    <cfRule type="cellIs" dxfId="1711" priority="1081" stopIfTrue="1" operator="equal">
      <formula>"ADMISIBLE"</formula>
    </cfRule>
  </conditionalFormatting>
  <conditionalFormatting sqref="AB111:AB121">
    <cfRule type="cellIs" dxfId="1710" priority="1078" stopIfTrue="1" operator="equal">
      <formula>"NO ADMISIBLE"</formula>
    </cfRule>
    <cfRule type="cellIs" dxfId="1709" priority="1079" stopIfTrue="1" operator="equal">
      <formula>"ADMISIBLE"</formula>
    </cfRule>
  </conditionalFormatting>
  <conditionalFormatting sqref="AC111:AD121">
    <cfRule type="cellIs" dxfId="1708" priority="1077" stopIfTrue="1" operator="equal">
      <formula>"NO ADMISIBLE"</formula>
    </cfRule>
  </conditionalFormatting>
  <conditionalFormatting sqref="AC111">
    <cfRule type="cellIs" dxfId="1707" priority="1075" stopIfTrue="1" operator="equal">
      <formula>"NO ADMISIBLE"</formula>
    </cfRule>
    <cfRule type="cellIs" dxfId="1706" priority="1076" stopIfTrue="1" operator="equal">
      <formula>"ADMISIBLE"</formula>
    </cfRule>
  </conditionalFormatting>
  <conditionalFormatting sqref="AD111:AD121">
    <cfRule type="cellIs" dxfId="1705" priority="1073" stopIfTrue="1" operator="equal">
      <formula>"NO ADMISIBLE"</formula>
    </cfRule>
    <cfRule type="cellIs" dxfId="1704" priority="1074" stopIfTrue="1" operator="equal">
      <formula>"ADMISIBLE"</formula>
    </cfRule>
  </conditionalFormatting>
  <conditionalFormatting sqref="AE111:AE121">
    <cfRule type="cellIs" dxfId="1703" priority="1071" stopIfTrue="1" operator="equal">
      <formula>"NO ADMISIBLE"</formula>
    </cfRule>
    <cfRule type="cellIs" dxfId="1702" priority="1072" stopIfTrue="1" operator="equal">
      <formula>"ADMISIBLE"</formula>
    </cfRule>
  </conditionalFormatting>
  <conditionalFormatting sqref="L122:Q132 Y122:Z132 C122:D132 U122:W132 I123:K132">
    <cfRule type="cellIs" dxfId="1701" priority="1070" stopIfTrue="1" operator="equal">
      <formula>"NO ADMISIBLE"</formula>
    </cfRule>
  </conditionalFormatting>
  <conditionalFormatting sqref="V122 X122:X132 R122:T132">
    <cfRule type="cellIs" dxfId="1700" priority="1068" stopIfTrue="1" operator="equal">
      <formula>"NO ADMISIBLE"</formula>
    </cfRule>
    <cfRule type="cellIs" dxfId="1699" priority="1069" stopIfTrue="1" operator="equal">
      <formula>"ADMISIBLE"</formula>
    </cfRule>
  </conditionalFormatting>
  <conditionalFormatting sqref="W122:W132">
    <cfRule type="cellIs" dxfId="1698" priority="1066" stopIfTrue="1" operator="equal">
      <formula>"NO ADMISIBLE"</formula>
    </cfRule>
    <cfRule type="cellIs" dxfId="1697" priority="1067" stopIfTrue="1" operator="equal">
      <formula>"ADMISIBLE"</formula>
    </cfRule>
  </conditionalFormatting>
  <conditionalFormatting sqref="AA122:AB132">
    <cfRule type="cellIs" dxfId="1696" priority="1065" stopIfTrue="1" operator="equal">
      <formula>"NO ADMISIBLE"</formula>
    </cfRule>
  </conditionalFormatting>
  <conditionalFormatting sqref="AA122">
    <cfRule type="cellIs" dxfId="1695" priority="1063" stopIfTrue="1" operator="equal">
      <formula>"NO ADMISIBLE"</formula>
    </cfRule>
    <cfRule type="cellIs" dxfId="1694" priority="1064" stopIfTrue="1" operator="equal">
      <formula>"ADMISIBLE"</formula>
    </cfRule>
  </conditionalFormatting>
  <conditionalFormatting sqref="AB122:AB132">
    <cfRule type="cellIs" dxfId="1693" priority="1061" stopIfTrue="1" operator="equal">
      <formula>"NO ADMISIBLE"</formula>
    </cfRule>
    <cfRule type="cellIs" dxfId="1692" priority="1062" stopIfTrue="1" operator="equal">
      <formula>"ADMISIBLE"</formula>
    </cfRule>
  </conditionalFormatting>
  <conditionalFormatting sqref="AC122:AD132">
    <cfRule type="cellIs" dxfId="1691" priority="1060" stopIfTrue="1" operator="equal">
      <formula>"NO ADMISIBLE"</formula>
    </cfRule>
  </conditionalFormatting>
  <conditionalFormatting sqref="AC122">
    <cfRule type="cellIs" dxfId="1690" priority="1058" stopIfTrue="1" operator="equal">
      <formula>"NO ADMISIBLE"</formula>
    </cfRule>
    <cfRule type="cellIs" dxfId="1689" priority="1059" stopIfTrue="1" operator="equal">
      <formula>"ADMISIBLE"</formula>
    </cfRule>
  </conditionalFormatting>
  <conditionalFormatting sqref="AD122:AD132">
    <cfRule type="cellIs" dxfId="1688" priority="1056" stopIfTrue="1" operator="equal">
      <formula>"NO ADMISIBLE"</formula>
    </cfRule>
    <cfRule type="cellIs" dxfId="1687" priority="1057" stopIfTrue="1" operator="equal">
      <formula>"ADMISIBLE"</formula>
    </cfRule>
  </conditionalFormatting>
  <conditionalFormatting sqref="AE122:AE132">
    <cfRule type="cellIs" dxfId="1686" priority="1054" stopIfTrue="1" operator="equal">
      <formula>"NO ADMISIBLE"</formula>
    </cfRule>
    <cfRule type="cellIs" dxfId="1685" priority="1055" stopIfTrue="1" operator="equal">
      <formula>"ADMISIBLE"</formula>
    </cfRule>
  </conditionalFormatting>
  <conditionalFormatting sqref="L133:Q143 Y133:Z143 C133:D143 U133:W143 I134:K143">
    <cfRule type="cellIs" dxfId="1684" priority="1053" stopIfTrue="1" operator="equal">
      <formula>"NO ADMISIBLE"</formula>
    </cfRule>
  </conditionalFormatting>
  <conditionalFormatting sqref="V133 X133:X143 R133:T143">
    <cfRule type="cellIs" dxfId="1683" priority="1051" stopIfTrue="1" operator="equal">
      <formula>"NO ADMISIBLE"</formula>
    </cfRule>
    <cfRule type="cellIs" dxfId="1682" priority="1052" stopIfTrue="1" operator="equal">
      <formula>"ADMISIBLE"</formula>
    </cfRule>
  </conditionalFormatting>
  <conditionalFormatting sqref="W133:W143">
    <cfRule type="cellIs" dxfId="1681" priority="1049" stopIfTrue="1" operator="equal">
      <formula>"NO ADMISIBLE"</formula>
    </cfRule>
    <cfRule type="cellIs" dxfId="1680" priority="1050" stopIfTrue="1" operator="equal">
      <formula>"ADMISIBLE"</formula>
    </cfRule>
  </conditionalFormatting>
  <conditionalFormatting sqref="AA133:AB143">
    <cfRule type="cellIs" dxfId="1679" priority="1048" stopIfTrue="1" operator="equal">
      <formula>"NO ADMISIBLE"</formula>
    </cfRule>
  </conditionalFormatting>
  <conditionalFormatting sqref="AA133">
    <cfRule type="cellIs" dxfId="1678" priority="1046" stopIfTrue="1" operator="equal">
      <formula>"NO ADMISIBLE"</formula>
    </cfRule>
    <cfRule type="cellIs" dxfId="1677" priority="1047" stopIfTrue="1" operator="equal">
      <formula>"ADMISIBLE"</formula>
    </cfRule>
  </conditionalFormatting>
  <conditionalFormatting sqref="AB133:AB143">
    <cfRule type="cellIs" dxfId="1676" priority="1044" stopIfTrue="1" operator="equal">
      <formula>"NO ADMISIBLE"</formula>
    </cfRule>
    <cfRule type="cellIs" dxfId="1675" priority="1045" stopIfTrue="1" operator="equal">
      <formula>"ADMISIBLE"</formula>
    </cfRule>
  </conditionalFormatting>
  <conditionalFormatting sqref="AC133:AD143">
    <cfRule type="cellIs" dxfId="1674" priority="1043" stopIfTrue="1" operator="equal">
      <formula>"NO ADMISIBLE"</formula>
    </cfRule>
  </conditionalFormatting>
  <conditionalFormatting sqref="AC133">
    <cfRule type="cellIs" dxfId="1673" priority="1041" stopIfTrue="1" operator="equal">
      <formula>"NO ADMISIBLE"</formula>
    </cfRule>
    <cfRule type="cellIs" dxfId="1672" priority="1042" stopIfTrue="1" operator="equal">
      <formula>"ADMISIBLE"</formula>
    </cfRule>
  </conditionalFormatting>
  <conditionalFormatting sqref="AD133:AD143">
    <cfRule type="cellIs" dxfId="1671" priority="1039" stopIfTrue="1" operator="equal">
      <formula>"NO ADMISIBLE"</formula>
    </cfRule>
    <cfRule type="cellIs" dxfId="1670" priority="1040" stopIfTrue="1" operator="equal">
      <formula>"ADMISIBLE"</formula>
    </cfRule>
  </conditionalFormatting>
  <conditionalFormatting sqref="AE133:AE143">
    <cfRule type="cellIs" dxfId="1669" priority="1037" stopIfTrue="1" operator="equal">
      <formula>"NO ADMISIBLE"</formula>
    </cfRule>
    <cfRule type="cellIs" dxfId="1668" priority="1038" stopIfTrue="1" operator="equal">
      <formula>"ADMISIBLE"</formula>
    </cfRule>
  </conditionalFormatting>
  <conditionalFormatting sqref="L144:Q154 Y144:Z154 C144:D154 U144:W154 I145:K154">
    <cfRule type="cellIs" dxfId="1667" priority="1036" stopIfTrue="1" operator="equal">
      <formula>"NO ADMISIBLE"</formula>
    </cfRule>
  </conditionalFormatting>
  <conditionalFormatting sqref="V144 X144:X154 R144:T154">
    <cfRule type="cellIs" dxfId="1666" priority="1034" stopIfTrue="1" operator="equal">
      <formula>"NO ADMISIBLE"</formula>
    </cfRule>
    <cfRule type="cellIs" dxfId="1665" priority="1035" stopIfTrue="1" operator="equal">
      <formula>"ADMISIBLE"</formula>
    </cfRule>
  </conditionalFormatting>
  <conditionalFormatting sqref="W144:W154">
    <cfRule type="cellIs" dxfId="1664" priority="1032" stopIfTrue="1" operator="equal">
      <formula>"NO ADMISIBLE"</formula>
    </cfRule>
    <cfRule type="cellIs" dxfId="1663" priority="1033" stopIfTrue="1" operator="equal">
      <formula>"ADMISIBLE"</formula>
    </cfRule>
  </conditionalFormatting>
  <conditionalFormatting sqref="AA144:AB154">
    <cfRule type="cellIs" dxfId="1662" priority="1031" stopIfTrue="1" operator="equal">
      <formula>"NO ADMISIBLE"</formula>
    </cfRule>
  </conditionalFormatting>
  <conditionalFormatting sqref="AA144">
    <cfRule type="cellIs" dxfId="1661" priority="1029" stopIfTrue="1" operator="equal">
      <formula>"NO ADMISIBLE"</formula>
    </cfRule>
    <cfRule type="cellIs" dxfId="1660" priority="1030" stopIfTrue="1" operator="equal">
      <formula>"ADMISIBLE"</formula>
    </cfRule>
  </conditionalFormatting>
  <conditionalFormatting sqref="AB144:AB154">
    <cfRule type="cellIs" dxfId="1659" priority="1027" stopIfTrue="1" operator="equal">
      <formula>"NO ADMISIBLE"</formula>
    </cfRule>
    <cfRule type="cellIs" dxfId="1658" priority="1028" stopIfTrue="1" operator="equal">
      <formula>"ADMISIBLE"</formula>
    </cfRule>
  </conditionalFormatting>
  <conditionalFormatting sqref="AC144:AD154">
    <cfRule type="cellIs" dxfId="1657" priority="1026" stopIfTrue="1" operator="equal">
      <formula>"NO ADMISIBLE"</formula>
    </cfRule>
  </conditionalFormatting>
  <conditionalFormatting sqref="AC144">
    <cfRule type="cellIs" dxfId="1656" priority="1024" stopIfTrue="1" operator="equal">
      <formula>"NO ADMISIBLE"</formula>
    </cfRule>
    <cfRule type="cellIs" dxfId="1655" priority="1025" stopIfTrue="1" operator="equal">
      <formula>"ADMISIBLE"</formula>
    </cfRule>
  </conditionalFormatting>
  <conditionalFormatting sqref="AD144:AD154">
    <cfRule type="cellIs" dxfId="1654" priority="1022" stopIfTrue="1" operator="equal">
      <formula>"NO ADMISIBLE"</formula>
    </cfRule>
    <cfRule type="cellIs" dxfId="1653" priority="1023" stopIfTrue="1" operator="equal">
      <formula>"ADMISIBLE"</formula>
    </cfRule>
  </conditionalFormatting>
  <conditionalFormatting sqref="AE144:AE154">
    <cfRule type="cellIs" dxfId="1652" priority="1020" stopIfTrue="1" operator="equal">
      <formula>"NO ADMISIBLE"</formula>
    </cfRule>
    <cfRule type="cellIs" dxfId="1651" priority="1021" stopIfTrue="1" operator="equal">
      <formula>"ADMISIBLE"</formula>
    </cfRule>
  </conditionalFormatting>
  <conditionalFormatting sqref="L155:Q165 Y155:Z165 C155:D165 U155:W165 I156:K165">
    <cfRule type="cellIs" dxfId="1650" priority="1019" stopIfTrue="1" operator="equal">
      <formula>"NO ADMISIBLE"</formula>
    </cfRule>
  </conditionalFormatting>
  <conditionalFormatting sqref="V155 X155:X165 R155:T165">
    <cfRule type="cellIs" dxfId="1649" priority="1017" stopIfTrue="1" operator="equal">
      <formula>"NO ADMISIBLE"</formula>
    </cfRule>
    <cfRule type="cellIs" dxfId="1648" priority="1018" stopIfTrue="1" operator="equal">
      <formula>"ADMISIBLE"</formula>
    </cfRule>
  </conditionalFormatting>
  <conditionalFormatting sqref="W155:W165">
    <cfRule type="cellIs" dxfId="1647" priority="1015" stopIfTrue="1" operator="equal">
      <formula>"NO ADMISIBLE"</formula>
    </cfRule>
    <cfRule type="cellIs" dxfId="1646" priority="1016" stopIfTrue="1" operator="equal">
      <formula>"ADMISIBLE"</formula>
    </cfRule>
  </conditionalFormatting>
  <conditionalFormatting sqref="AA155:AB165">
    <cfRule type="cellIs" dxfId="1645" priority="1014" stopIfTrue="1" operator="equal">
      <formula>"NO ADMISIBLE"</formula>
    </cfRule>
  </conditionalFormatting>
  <conditionalFormatting sqref="AA155">
    <cfRule type="cellIs" dxfId="1644" priority="1012" stopIfTrue="1" operator="equal">
      <formula>"NO ADMISIBLE"</formula>
    </cfRule>
    <cfRule type="cellIs" dxfId="1643" priority="1013" stopIfTrue="1" operator="equal">
      <formula>"ADMISIBLE"</formula>
    </cfRule>
  </conditionalFormatting>
  <conditionalFormatting sqref="AB155:AB165">
    <cfRule type="cellIs" dxfId="1642" priority="1010" stopIfTrue="1" operator="equal">
      <formula>"NO ADMISIBLE"</formula>
    </cfRule>
    <cfRule type="cellIs" dxfId="1641" priority="1011" stopIfTrue="1" operator="equal">
      <formula>"ADMISIBLE"</formula>
    </cfRule>
  </conditionalFormatting>
  <conditionalFormatting sqref="AC155:AD165">
    <cfRule type="cellIs" dxfId="1640" priority="1009" stopIfTrue="1" operator="equal">
      <formula>"NO ADMISIBLE"</formula>
    </cfRule>
  </conditionalFormatting>
  <conditionalFormatting sqref="AC155">
    <cfRule type="cellIs" dxfId="1639" priority="1007" stopIfTrue="1" operator="equal">
      <formula>"NO ADMISIBLE"</formula>
    </cfRule>
    <cfRule type="cellIs" dxfId="1638" priority="1008" stopIfTrue="1" operator="equal">
      <formula>"ADMISIBLE"</formula>
    </cfRule>
  </conditionalFormatting>
  <conditionalFormatting sqref="AD155:AD165">
    <cfRule type="cellIs" dxfId="1637" priority="1005" stopIfTrue="1" operator="equal">
      <formula>"NO ADMISIBLE"</formula>
    </cfRule>
    <cfRule type="cellIs" dxfId="1636" priority="1006" stopIfTrue="1" operator="equal">
      <formula>"ADMISIBLE"</formula>
    </cfRule>
  </conditionalFormatting>
  <conditionalFormatting sqref="AE155:AE165">
    <cfRule type="cellIs" dxfId="1635" priority="1003" stopIfTrue="1" operator="equal">
      <formula>"NO ADMISIBLE"</formula>
    </cfRule>
    <cfRule type="cellIs" dxfId="1634" priority="1004" stopIfTrue="1" operator="equal">
      <formula>"ADMISIBLE"</formula>
    </cfRule>
  </conditionalFormatting>
  <conditionalFormatting sqref="L166:Q176 Y166:Z176 C166:D176 U166:W176 I167:K176">
    <cfRule type="cellIs" dxfId="1633" priority="1002" stopIfTrue="1" operator="equal">
      <formula>"NO ADMISIBLE"</formula>
    </cfRule>
  </conditionalFormatting>
  <conditionalFormatting sqref="V166 X166:X176 R166:T176">
    <cfRule type="cellIs" dxfId="1632" priority="1000" stopIfTrue="1" operator="equal">
      <formula>"NO ADMISIBLE"</formula>
    </cfRule>
    <cfRule type="cellIs" dxfId="1631" priority="1001" stopIfTrue="1" operator="equal">
      <formula>"ADMISIBLE"</formula>
    </cfRule>
  </conditionalFormatting>
  <conditionalFormatting sqref="W166:W176">
    <cfRule type="cellIs" dxfId="1630" priority="998" stopIfTrue="1" operator="equal">
      <formula>"NO ADMISIBLE"</formula>
    </cfRule>
    <cfRule type="cellIs" dxfId="1629" priority="999" stopIfTrue="1" operator="equal">
      <formula>"ADMISIBLE"</formula>
    </cfRule>
  </conditionalFormatting>
  <conditionalFormatting sqref="AA166:AB176">
    <cfRule type="cellIs" dxfId="1628" priority="997" stopIfTrue="1" operator="equal">
      <formula>"NO ADMISIBLE"</formula>
    </cfRule>
  </conditionalFormatting>
  <conditionalFormatting sqref="AA166">
    <cfRule type="cellIs" dxfId="1627" priority="995" stopIfTrue="1" operator="equal">
      <formula>"NO ADMISIBLE"</formula>
    </cfRule>
    <cfRule type="cellIs" dxfId="1626" priority="996" stopIfTrue="1" operator="equal">
      <formula>"ADMISIBLE"</formula>
    </cfRule>
  </conditionalFormatting>
  <conditionalFormatting sqref="AB166:AB176">
    <cfRule type="cellIs" dxfId="1625" priority="993" stopIfTrue="1" operator="equal">
      <formula>"NO ADMISIBLE"</formula>
    </cfRule>
    <cfRule type="cellIs" dxfId="1624" priority="994" stopIfTrue="1" operator="equal">
      <formula>"ADMISIBLE"</formula>
    </cfRule>
  </conditionalFormatting>
  <conditionalFormatting sqref="AC166:AD176">
    <cfRule type="cellIs" dxfId="1623" priority="992" stopIfTrue="1" operator="equal">
      <formula>"NO ADMISIBLE"</formula>
    </cfRule>
  </conditionalFormatting>
  <conditionalFormatting sqref="AC166">
    <cfRule type="cellIs" dxfId="1622" priority="990" stopIfTrue="1" operator="equal">
      <formula>"NO ADMISIBLE"</formula>
    </cfRule>
    <cfRule type="cellIs" dxfId="1621" priority="991" stopIfTrue="1" operator="equal">
      <formula>"ADMISIBLE"</formula>
    </cfRule>
  </conditionalFormatting>
  <conditionalFormatting sqref="AD166:AD176">
    <cfRule type="cellIs" dxfId="1620" priority="988" stopIfTrue="1" operator="equal">
      <formula>"NO ADMISIBLE"</formula>
    </cfRule>
    <cfRule type="cellIs" dxfId="1619" priority="989" stopIfTrue="1" operator="equal">
      <formula>"ADMISIBLE"</formula>
    </cfRule>
  </conditionalFormatting>
  <conditionalFormatting sqref="AE166:AE176">
    <cfRule type="cellIs" dxfId="1618" priority="986" stopIfTrue="1" operator="equal">
      <formula>"NO ADMISIBLE"</formula>
    </cfRule>
    <cfRule type="cellIs" dxfId="1617" priority="987" stopIfTrue="1" operator="equal">
      <formula>"ADMISIBLE"</formula>
    </cfRule>
  </conditionalFormatting>
  <conditionalFormatting sqref="L177:Q187 Y177:Z187 C177:D187 U177:W187 I178:K187">
    <cfRule type="cellIs" dxfId="1616" priority="985" stopIfTrue="1" operator="equal">
      <formula>"NO ADMISIBLE"</formula>
    </cfRule>
  </conditionalFormatting>
  <conditionalFormatting sqref="V177 X177:X187 R177:T187">
    <cfRule type="cellIs" dxfId="1615" priority="983" stopIfTrue="1" operator="equal">
      <formula>"NO ADMISIBLE"</formula>
    </cfRule>
    <cfRule type="cellIs" dxfId="1614" priority="984" stopIfTrue="1" operator="equal">
      <formula>"ADMISIBLE"</formula>
    </cfRule>
  </conditionalFormatting>
  <conditionalFormatting sqref="W177:W187">
    <cfRule type="cellIs" dxfId="1613" priority="981" stopIfTrue="1" operator="equal">
      <formula>"NO ADMISIBLE"</formula>
    </cfRule>
    <cfRule type="cellIs" dxfId="1612" priority="982" stopIfTrue="1" operator="equal">
      <formula>"ADMISIBLE"</formula>
    </cfRule>
  </conditionalFormatting>
  <conditionalFormatting sqref="AA177:AB187">
    <cfRule type="cellIs" dxfId="1611" priority="980" stopIfTrue="1" operator="equal">
      <formula>"NO ADMISIBLE"</formula>
    </cfRule>
  </conditionalFormatting>
  <conditionalFormatting sqref="AA177">
    <cfRule type="cellIs" dxfId="1610" priority="978" stopIfTrue="1" operator="equal">
      <formula>"NO ADMISIBLE"</formula>
    </cfRule>
    <cfRule type="cellIs" dxfId="1609" priority="979" stopIfTrue="1" operator="equal">
      <formula>"ADMISIBLE"</formula>
    </cfRule>
  </conditionalFormatting>
  <conditionalFormatting sqref="AB177:AB187">
    <cfRule type="cellIs" dxfId="1608" priority="976" stopIfTrue="1" operator="equal">
      <formula>"NO ADMISIBLE"</formula>
    </cfRule>
    <cfRule type="cellIs" dxfId="1607" priority="977" stopIfTrue="1" operator="equal">
      <formula>"ADMISIBLE"</formula>
    </cfRule>
  </conditionalFormatting>
  <conditionalFormatting sqref="AC177:AD187">
    <cfRule type="cellIs" dxfId="1606" priority="975" stopIfTrue="1" operator="equal">
      <formula>"NO ADMISIBLE"</formula>
    </cfRule>
  </conditionalFormatting>
  <conditionalFormatting sqref="AC177">
    <cfRule type="cellIs" dxfId="1605" priority="973" stopIfTrue="1" operator="equal">
      <formula>"NO ADMISIBLE"</formula>
    </cfRule>
    <cfRule type="cellIs" dxfId="1604" priority="974" stopIfTrue="1" operator="equal">
      <formula>"ADMISIBLE"</formula>
    </cfRule>
  </conditionalFormatting>
  <conditionalFormatting sqref="AD177:AD187">
    <cfRule type="cellIs" dxfId="1603" priority="971" stopIfTrue="1" operator="equal">
      <formula>"NO ADMISIBLE"</formula>
    </cfRule>
    <cfRule type="cellIs" dxfId="1602" priority="972" stopIfTrue="1" operator="equal">
      <formula>"ADMISIBLE"</formula>
    </cfRule>
  </conditionalFormatting>
  <conditionalFormatting sqref="AE177:AE187">
    <cfRule type="cellIs" dxfId="1601" priority="969" stopIfTrue="1" operator="equal">
      <formula>"NO ADMISIBLE"</formula>
    </cfRule>
    <cfRule type="cellIs" dxfId="1600" priority="970" stopIfTrue="1" operator="equal">
      <formula>"ADMISIBLE"</formula>
    </cfRule>
  </conditionalFormatting>
  <conditionalFormatting sqref="L188:Q198 Y188:Z198 C188:D198 U188:W198 I189:K198">
    <cfRule type="cellIs" dxfId="1599" priority="968" stopIfTrue="1" operator="equal">
      <formula>"NO ADMISIBLE"</formula>
    </cfRule>
  </conditionalFormatting>
  <conditionalFormatting sqref="V188 X188:X198 R188:T198">
    <cfRule type="cellIs" dxfId="1598" priority="966" stopIfTrue="1" operator="equal">
      <formula>"NO ADMISIBLE"</formula>
    </cfRule>
    <cfRule type="cellIs" dxfId="1597" priority="967" stopIfTrue="1" operator="equal">
      <formula>"ADMISIBLE"</formula>
    </cfRule>
  </conditionalFormatting>
  <conditionalFormatting sqref="W188:W198">
    <cfRule type="cellIs" dxfId="1596" priority="964" stopIfTrue="1" operator="equal">
      <formula>"NO ADMISIBLE"</formula>
    </cfRule>
    <cfRule type="cellIs" dxfId="1595" priority="965" stopIfTrue="1" operator="equal">
      <formula>"ADMISIBLE"</formula>
    </cfRule>
  </conditionalFormatting>
  <conditionalFormatting sqref="AA188:AB198">
    <cfRule type="cellIs" dxfId="1594" priority="963" stopIfTrue="1" operator="equal">
      <formula>"NO ADMISIBLE"</formula>
    </cfRule>
  </conditionalFormatting>
  <conditionalFormatting sqref="AA188">
    <cfRule type="cellIs" dxfId="1593" priority="961" stopIfTrue="1" operator="equal">
      <formula>"NO ADMISIBLE"</formula>
    </cfRule>
    <cfRule type="cellIs" dxfId="1592" priority="962" stopIfTrue="1" operator="equal">
      <formula>"ADMISIBLE"</formula>
    </cfRule>
  </conditionalFormatting>
  <conditionalFormatting sqref="AB188:AB198">
    <cfRule type="cellIs" dxfId="1591" priority="959" stopIfTrue="1" operator="equal">
      <formula>"NO ADMISIBLE"</formula>
    </cfRule>
    <cfRule type="cellIs" dxfId="1590" priority="960" stopIfTrue="1" operator="equal">
      <formula>"ADMISIBLE"</formula>
    </cfRule>
  </conditionalFormatting>
  <conditionalFormatting sqref="AC188:AD198">
    <cfRule type="cellIs" dxfId="1589" priority="958" stopIfTrue="1" operator="equal">
      <formula>"NO ADMISIBLE"</formula>
    </cfRule>
  </conditionalFormatting>
  <conditionalFormatting sqref="AC188">
    <cfRule type="cellIs" dxfId="1588" priority="956" stopIfTrue="1" operator="equal">
      <formula>"NO ADMISIBLE"</formula>
    </cfRule>
    <cfRule type="cellIs" dxfId="1587" priority="957" stopIfTrue="1" operator="equal">
      <formula>"ADMISIBLE"</formula>
    </cfRule>
  </conditionalFormatting>
  <conditionalFormatting sqref="AD188:AD198">
    <cfRule type="cellIs" dxfId="1586" priority="954" stopIfTrue="1" operator="equal">
      <formula>"NO ADMISIBLE"</formula>
    </cfRule>
    <cfRule type="cellIs" dxfId="1585" priority="955" stopIfTrue="1" operator="equal">
      <formula>"ADMISIBLE"</formula>
    </cfRule>
  </conditionalFormatting>
  <conditionalFormatting sqref="AE188:AE198">
    <cfRule type="cellIs" dxfId="1584" priority="952" stopIfTrue="1" operator="equal">
      <formula>"NO ADMISIBLE"</formula>
    </cfRule>
    <cfRule type="cellIs" dxfId="1583" priority="953" stopIfTrue="1" operator="equal">
      <formula>"ADMISIBLE"</formula>
    </cfRule>
  </conditionalFormatting>
  <conditionalFormatting sqref="L199:Q209 Y199:Z209 C199:D209 U199:W209 I200:K209">
    <cfRule type="cellIs" dxfId="1582" priority="951" stopIfTrue="1" operator="equal">
      <formula>"NO ADMISIBLE"</formula>
    </cfRule>
  </conditionalFormatting>
  <conditionalFormatting sqref="V199 X199:X209 R199:T209">
    <cfRule type="cellIs" dxfId="1581" priority="949" stopIfTrue="1" operator="equal">
      <formula>"NO ADMISIBLE"</formula>
    </cfRule>
    <cfRule type="cellIs" dxfId="1580" priority="950" stopIfTrue="1" operator="equal">
      <formula>"ADMISIBLE"</formula>
    </cfRule>
  </conditionalFormatting>
  <conditionalFormatting sqref="W199:W209">
    <cfRule type="cellIs" dxfId="1579" priority="947" stopIfTrue="1" operator="equal">
      <formula>"NO ADMISIBLE"</formula>
    </cfRule>
    <cfRule type="cellIs" dxfId="1578" priority="948" stopIfTrue="1" operator="equal">
      <formula>"ADMISIBLE"</formula>
    </cfRule>
  </conditionalFormatting>
  <conditionalFormatting sqref="AA199:AB209">
    <cfRule type="cellIs" dxfId="1577" priority="946" stopIfTrue="1" operator="equal">
      <formula>"NO ADMISIBLE"</formula>
    </cfRule>
  </conditionalFormatting>
  <conditionalFormatting sqref="AA199">
    <cfRule type="cellIs" dxfId="1576" priority="944" stopIfTrue="1" operator="equal">
      <formula>"NO ADMISIBLE"</formula>
    </cfRule>
    <cfRule type="cellIs" dxfId="1575" priority="945" stopIfTrue="1" operator="equal">
      <formula>"ADMISIBLE"</formula>
    </cfRule>
  </conditionalFormatting>
  <conditionalFormatting sqref="AB199:AB209">
    <cfRule type="cellIs" dxfId="1574" priority="942" stopIfTrue="1" operator="equal">
      <formula>"NO ADMISIBLE"</formula>
    </cfRule>
    <cfRule type="cellIs" dxfId="1573" priority="943" stopIfTrue="1" operator="equal">
      <formula>"ADMISIBLE"</formula>
    </cfRule>
  </conditionalFormatting>
  <conditionalFormatting sqref="AC199:AD209">
    <cfRule type="cellIs" dxfId="1572" priority="941" stopIfTrue="1" operator="equal">
      <formula>"NO ADMISIBLE"</formula>
    </cfRule>
  </conditionalFormatting>
  <conditionalFormatting sqref="AC199">
    <cfRule type="cellIs" dxfId="1571" priority="939" stopIfTrue="1" operator="equal">
      <formula>"NO ADMISIBLE"</formula>
    </cfRule>
    <cfRule type="cellIs" dxfId="1570" priority="940" stopIfTrue="1" operator="equal">
      <formula>"ADMISIBLE"</formula>
    </cfRule>
  </conditionalFormatting>
  <conditionalFormatting sqref="AD199:AD209">
    <cfRule type="cellIs" dxfId="1569" priority="937" stopIfTrue="1" operator="equal">
      <formula>"NO ADMISIBLE"</formula>
    </cfRule>
    <cfRule type="cellIs" dxfId="1568" priority="938" stopIfTrue="1" operator="equal">
      <formula>"ADMISIBLE"</formula>
    </cfRule>
  </conditionalFormatting>
  <conditionalFormatting sqref="AE199:AE209">
    <cfRule type="cellIs" dxfId="1567" priority="935" stopIfTrue="1" operator="equal">
      <formula>"NO ADMISIBLE"</formula>
    </cfRule>
    <cfRule type="cellIs" dxfId="1566" priority="936" stopIfTrue="1" operator="equal">
      <formula>"ADMISIBLE"</formula>
    </cfRule>
  </conditionalFormatting>
  <conditionalFormatting sqref="L210:Q220 Y210:Z220 C210:D220 U210:W220 I211:K220">
    <cfRule type="cellIs" dxfId="1565" priority="934" stopIfTrue="1" operator="equal">
      <formula>"NO ADMISIBLE"</formula>
    </cfRule>
  </conditionalFormatting>
  <conditionalFormatting sqref="V210 X210:X220 R210:T220">
    <cfRule type="cellIs" dxfId="1564" priority="932" stopIfTrue="1" operator="equal">
      <formula>"NO ADMISIBLE"</formula>
    </cfRule>
    <cfRule type="cellIs" dxfId="1563" priority="933" stopIfTrue="1" operator="equal">
      <formula>"ADMISIBLE"</formula>
    </cfRule>
  </conditionalFormatting>
  <conditionalFormatting sqref="W210:W220">
    <cfRule type="cellIs" dxfId="1562" priority="930" stopIfTrue="1" operator="equal">
      <formula>"NO ADMISIBLE"</formula>
    </cfRule>
    <cfRule type="cellIs" dxfId="1561" priority="931" stopIfTrue="1" operator="equal">
      <formula>"ADMISIBLE"</formula>
    </cfRule>
  </conditionalFormatting>
  <conditionalFormatting sqref="AA210:AB220">
    <cfRule type="cellIs" dxfId="1560" priority="929" stopIfTrue="1" operator="equal">
      <formula>"NO ADMISIBLE"</formula>
    </cfRule>
  </conditionalFormatting>
  <conditionalFormatting sqref="AA210">
    <cfRule type="cellIs" dxfId="1559" priority="927" stopIfTrue="1" operator="equal">
      <formula>"NO ADMISIBLE"</formula>
    </cfRule>
    <cfRule type="cellIs" dxfId="1558" priority="928" stopIfTrue="1" operator="equal">
      <formula>"ADMISIBLE"</formula>
    </cfRule>
  </conditionalFormatting>
  <conditionalFormatting sqref="AB210:AB220">
    <cfRule type="cellIs" dxfId="1557" priority="925" stopIfTrue="1" operator="equal">
      <formula>"NO ADMISIBLE"</formula>
    </cfRule>
    <cfRule type="cellIs" dxfId="1556" priority="926" stopIfTrue="1" operator="equal">
      <formula>"ADMISIBLE"</formula>
    </cfRule>
  </conditionalFormatting>
  <conditionalFormatting sqref="AC210:AD220">
    <cfRule type="cellIs" dxfId="1555" priority="924" stopIfTrue="1" operator="equal">
      <formula>"NO ADMISIBLE"</formula>
    </cfRule>
  </conditionalFormatting>
  <conditionalFormatting sqref="AC210">
    <cfRule type="cellIs" dxfId="1554" priority="922" stopIfTrue="1" operator="equal">
      <formula>"NO ADMISIBLE"</formula>
    </cfRule>
    <cfRule type="cellIs" dxfId="1553" priority="923" stopIfTrue="1" operator="equal">
      <formula>"ADMISIBLE"</formula>
    </cfRule>
  </conditionalFormatting>
  <conditionalFormatting sqref="AD210:AD220">
    <cfRule type="cellIs" dxfId="1552" priority="920" stopIfTrue="1" operator="equal">
      <formula>"NO ADMISIBLE"</formula>
    </cfRule>
    <cfRule type="cellIs" dxfId="1551" priority="921" stopIfTrue="1" operator="equal">
      <formula>"ADMISIBLE"</formula>
    </cfRule>
  </conditionalFormatting>
  <conditionalFormatting sqref="AE210:AE220">
    <cfRule type="cellIs" dxfId="1550" priority="918" stopIfTrue="1" operator="equal">
      <formula>"NO ADMISIBLE"</formula>
    </cfRule>
    <cfRule type="cellIs" dxfId="1549" priority="919" stopIfTrue="1" operator="equal">
      <formula>"ADMISIBLE"</formula>
    </cfRule>
  </conditionalFormatting>
  <conditionalFormatting sqref="L221:Q231 Y221:Z231 C221:D231 U221:W231 I222:K231">
    <cfRule type="cellIs" dxfId="1548" priority="917" stopIfTrue="1" operator="equal">
      <formula>"NO ADMISIBLE"</formula>
    </cfRule>
  </conditionalFormatting>
  <conditionalFormatting sqref="V221 X221:X231 R221:T231">
    <cfRule type="cellIs" dxfId="1547" priority="915" stopIfTrue="1" operator="equal">
      <formula>"NO ADMISIBLE"</formula>
    </cfRule>
    <cfRule type="cellIs" dxfId="1546" priority="916" stopIfTrue="1" operator="equal">
      <formula>"ADMISIBLE"</formula>
    </cfRule>
  </conditionalFormatting>
  <conditionalFormatting sqref="W221:W231">
    <cfRule type="cellIs" dxfId="1545" priority="913" stopIfTrue="1" operator="equal">
      <formula>"NO ADMISIBLE"</formula>
    </cfRule>
    <cfRule type="cellIs" dxfId="1544" priority="914" stopIfTrue="1" operator="equal">
      <formula>"ADMISIBLE"</formula>
    </cfRule>
  </conditionalFormatting>
  <conditionalFormatting sqref="AA221:AB231">
    <cfRule type="cellIs" dxfId="1543" priority="912" stopIfTrue="1" operator="equal">
      <formula>"NO ADMISIBLE"</formula>
    </cfRule>
  </conditionalFormatting>
  <conditionalFormatting sqref="AA221">
    <cfRule type="cellIs" dxfId="1542" priority="910" stopIfTrue="1" operator="equal">
      <formula>"NO ADMISIBLE"</formula>
    </cfRule>
    <cfRule type="cellIs" dxfId="1541" priority="911" stopIfTrue="1" operator="equal">
      <formula>"ADMISIBLE"</formula>
    </cfRule>
  </conditionalFormatting>
  <conditionalFormatting sqref="AB221:AB231">
    <cfRule type="cellIs" dxfId="1540" priority="908" stopIfTrue="1" operator="equal">
      <formula>"NO ADMISIBLE"</formula>
    </cfRule>
    <cfRule type="cellIs" dxfId="1539" priority="909" stopIfTrue="1" operator="equal">
      <formula>"ADMISIBLE"</formula>
    </cfRule>
  </conditionalFormatting>
  <conditionalFormatting sqref="AC221:AD231">
    <cfRule type="cellIs" dxfId="1538" priority="907" stopIfTrue="1" operator="equal">
      <formula>"NO ADMISIBLE"</formula>
    </cfRule>
  </conditionalFormatting>
  <conditionalFormatting sqref="AC221">
    <cfRule type="cellIs" dxfId="1537" priority="905" stopIfTrue="1" operator="equal">
      <formula>"NO ADMISIBLE"</formula>
    </cfRule>
    <cfRule type="cellIs" dxfId="1536" priority="906" stopIfTrue="1" operator="equal">
      <formula>"ADMISIBLE"</formula>
    </cfRule>
  </conditionalFormatting>
  <conditionalFormatting sqref="AD221:AD231">
    <cfRule type="cellIs" dxfId="1535" priority="903" stopIfTrue="1" operator="equal">
      <formula>"NO ADMISIBLE"</formula>
    </cfRule>
    <cfRule type="cellIs" dxfId="1534" priority="904" stopIfTrue="1" operator="equal">
      <formula>"ADMISIBLE"</formula>
    </cfRule>
  </conditionalFormatting>
  <conditionalFormatting sqref="AE221:AE231">
    <cfRule type="cellIs" dxfId="1533" priority="901" stopIfTrue="1" operator="equal">
      <formula>"NO ADMISIBLE"</formula>
    </cfRule>
    <cfRule type="cellIs" dxfId="1532" priority="902" stopIfTrue="1" operator="equal">
      <formula>"ADMISIBLE"</formula>
    </cfRule>
  </conditionalFormatting>
  <conditionalFormatting sqref="L232:Q242 Y232:Z242 C232:D242 U232:W242 I233:K242">
    <cfRule type="cellIs" dxfId="1531" priority="900" stopIfTrue="1" operator="equal">
      <formula>"NO ADMISIBLE"</formula>
    </cfRule>
  </conditionalFormatting>
  <conditionalFormatting sqref="V232 X232:X242 R232:T242">
    <cfRule type="cellIs" dxfId="1530" priority="898" stopIfTrue="1" operator="equal">
      <formula>"NO ADMISIBLE"</formula>
    </cfRule>
    <cfRule type="cellIs" dxfId="1529" priority="899" stopIfTrue="1" operator="equal">
      <formula>"ADMISIBLE"</formula>
    </cfRule>
  </conditionalFormatting>
  <conditionalFormatting sqref="W232:W242">
    <cfRule type="cellIs" dxfId="1528" priority="896" stopIfTrue="1" operator="equal">
      <formula>"NO ADMISIBLE"</formula>
    </cfRule>
    <cfRule type="cellIs" dxfId="1527" priority="897" stopIfTrue="1" operator="equal">
      <formula>"ADMISIBLE"</formula>
    </cfRule>
  </conditionalFormatting>
  <conditionalFormatting sqref="AA232:AB242">
    <cfRule type="cellIs" dxfId="1526" priority="895" stopIfTrue="1" operator="equal">
      <formula>"NO ADMISIBLE"</formula>
    </cfRule>
  </conditionalFormatting>
  <conditionalFormatting sqref="AA232">
    <cfRule type="cellIs" dxfId="1525" priority="893" stopIfTrue="1" operator="equal">
      <formula>"NO ADMISIBLE"</formula>
    </cfRule>
    <cfRule type="cellIs" dxfId="1524" priority="894" stopIfTrue="1" operator="equal">
      <formula>"ADMISIBLE"</formula>
    </cfRule>
  </conditionalFormatting>
  <conditionalFormatting sqref="AB232:AB242">
    <cfRule type="cellIs" dxfId="1523" priority="891" stopIfTrue="1" operator="equal">
      <formula>"NO ADMISIBLE"</formula>
    </cfRule>
    <cfRule type="cellIs" dxfId="1522" priority="892" stopIfTrue="1" operator="equal">
      <formula>"ADMISIBLE"</formula>
    </cfRule>
  </conditionalFormatting>
  <conditionalFormatting sqref="AC232:AD242">
    <cfRule type="cellIs" dxfId="1521" priority="890" stopIfTrue="1" operator="equal">
      <formula>"NO ADMISIBLE"</formula>
    </cfRule>
  </conditionalFormatting>
  <conditionalFormatting sqref="AC232">
    <cfRule type="cellIs" dxfId="1520" priority="888" stopIfTrue="1" operator="equal">
      <formula>"NO ADMISIBLE"</formula>
    </cfRule>
    <cfRule type="cellIs" dxfId="1519" priority="889" stopIfTrue="1" operator="equal">
      <formula>"ADMISIBLE"</formula>
    </cfRule>
  </conditionalFormatting>
  <conditionalFormatting sqref="AD232:AD242">
    <cfRule type="cellIs" dxfId="1518" priority="886" stopIfTrue="1" operator="equal">
      <formula>"NO ADMISIBLE"</formula>
    </cfRule>
    <cfRule type="cellIs" dxfId="1517" priority="887" stopIfTrue="1" operator="equal">
      <formula>"ADMISIBLE"</formula>
    </cfRule>
  </conditionalFormatting>
  <conditionalFormatting sqref="AE232:AE242">
    <cfRule type="cellIs" dxfId="1516" priority="884" stopIfTrue="1" operator="equal">
      <formula>"NO ADMISIBLE"</formula>
    </cfRule>
    <cfRule type="cellIs" dxfId="1515" priority="885" stopIfTrue="1" operator="equal">
      <formula>"ADMISIBLE"</formula>
    </cfRule>
  </conditionalFormatting>
  <conditionalFormatting sqref="L243:Q253 Y243:Z253 C243:D253 U243:W253 I244:K253">
    <cfRule type="cellIs" dxfId="1514" priority="883" stopIfTrue="1" operator="equal">
      <formula>"NO ADMISIBLE"</formula>
    </cfRule>
  </conditionalFormatting>
  <conditionalFormatting sqref="V243 X243:X253 R243:T253">
    <cfRule type="cellIs" dxfId="1513" priority="881" stopIfTrue="1" operator="equal">
      <formula>"NO ADMISIBLE"</formula>
    </cfRule>
    <cfRule type="cellIs" dxfId="1512" priority="882" stopIfTrue="1" operator="equal">
      <formula>"ADMISIBLE"</formula>
    </cfRule>
  </conditionalFormatting>
  <conditionalFormatting sqref="W243:W253">
    <cfRule type="cellIs" dxfId="1511" priority="879" stopIfTrue="1" operator="equal">
      <formula>"NO ADMISIBLE"</formula>
    </cfRule>
    <cfRule type="cellIs" dxfId="1510" priority="880" stopIfTrue="1" operator="equal">
      <formula>"ADMISIBLE"</formula>
    </cfRule>
  </conditionalFormatting>
  <conditionalFormatting sqref="AA243:AB253">
    <cfRule type="cellIs" dxfId="1509" priority="878" stopIfTrue="1" operator="equal">
      <formula>"NO ADMISIBLE"</formula>
    </cfRule>
  </conditionalFormatting>
  <conditionalFormatting sqref="AA243">
    <cfRule type="cellIs" dxfId="1508" priority="876" stopIfTrue="1" operator="equal">
      <formula>"NO ADMISIBLE"</formula>
    </cfRule>
    <cfRule type="cellIs" dxfId="1507" priority="877" stopIfTrue="1" operator="equal">
      <formula>"ADMISIBLE"</formula>
    </cfRule>
  </conditionalFormatting>
  <conditionalFormatting sqref="AB243:AB253">
    <cfRule type="cellIs" dxfId="1506" priority="874" stopIfTrue="1" operator="equal">
      <formula>"NO ADMISIBLE"</formula>
    </cfRule>
    <cfRule type="cellIs" dxfId="1505" priority="875" stopIfTrue="1" operator="equal">
      <formula>"ADMISIBLE"</formula>
    </cfRule>
  </conditionalFormatting>
  <conditionalFormatting sqref="AC243:AD253">
    <cfRule type="cellIs" dxfId="1504" priority="873" stopIfTrue="1" operator="equal">
      <formula>"NO ADMISIBLE"</formula>
    </cfRule>
  </conditionalFormatting>
  <conditionalFormatting sqref="AC243">
    <cfRule type="cellIs" dxfId="1503" priority="871" stopIfTrue="1" operator="equal">
      <formula>"NO ADMISIBLE"</formula>
    </cfRule>
    <cfRule type="cellIs" dxfId="1502" priority="872" stopIfTrue="1" operator="equal">
      <formula>"ADMISIBLE"</formula>
    </cfRule>
  </conditionalFormatting>
  <conditionalFormatting sqref="AD243:AD253">
    <cfRule type="cellIs" dxfId="1501" priority="869" stopIfTrue="1" operator="equal">
      <formula>"NO ADMISIBLE"</formula>
    </cfRule>
    <cfRule type="cellIs" dxfId="1500" priority="870" stopIfTrue="1" operator="equal">
      <formula>"ADMISIBLE"</formula>
    </cfRule>
  </conditionalFormatting>
  <conditionalFormatting sqref="AE243:AE253">
    <cfRule type="cellIs" dxfId="1499" priority="867" stopIfTrue="1" operator="equal">
      <formula>"NO ADMISIBLE"</formula>
    </cfRule>
    <cfRule type="cellIs" dxfId="1498" priority="868" stopIfTrue="1" operator="equal">
      <formula>"ADMISIBLE"</formula>
    </cfRule>
  </conditionalFormatting>
  <conditionalFormatting sqref="L254:Q264 Y254:Z264 C254:D264 U254:W264 I255:K264">
    <cfRule type="cellIs" dxfId="1497" priority="866" stopIfTrue="1" operator="equal">
      <formula>"NO ADMISIBLE"</formula>
    </cfRule>
  </conditionalFormatting>
  <conditionalFormatting sqref="V254 X254:X264 R254:T264">
    <cfRule type="cellIs" dxfId="1496" priority="864" stopIfTrue="1" operator="equal">
      <formula>"NO ADMISIBLE"</formula>
    </cfRule>
    <cfRule type="cellIs" dxfId="1495" priority="865" stopIfTrue="1" operator="equal">
      <formula>"ADMISIBLE"</formula>
    </cfRule>
  </conditionalFormatting>
  <conditionalFormatting sqref="W254:W264">
    <cfRule type="cellIs" dxfId="1494" priority="862" stopIfTrue="1" operator="equal">
      <formula>"NO ADMISIBLE"</formula>
    </cfRule>
    <cfRule type="cellIs" dxfId="1493" priority="863" stopIfTrue="1" operator="equal">
      <formula>"ADMISIBLE"</formula>
    </cfRule>
  </conditionalFormatting>
  <conditionalFormatting sqref="AA254:AB264">
    <cfRule type="cellIs" dxfId="1492" priority="861" stopIfTrue="1" operator="equal">
      <formula>"NO ADMISIBLE"</formula>
    </cfRule>
  </conditionalFormatting>
  <conditionalFormatting sqref="AA254">
    <cfRule type="cellIs" dxfId="1491" priority="859" stopIfTrue="1" operator="equal">
      <formula>"NO ADMISIBLE"</formula>
    </cfRule>
    <cfRule type="cellIs" dxfId="1490" priority="860" stopIfTrue="1" operator="equal">
      <formula>"ADMISIBLE"</formula>
    </cfRule>
  </conditionalFormatting>
  <conditionalFormatting sqref="AB254:AB264">
    <cfRule type="cellIs" dxfId="1489" priority="857" stopIfTrue="1" operator="equal">
      <formula>"NO ADMISIBLE"</formula>
    </cfRule>
    <cfRule type="cellIs" dxfId="1488" priority="858" stopIfTrue="1" operator="equal">
      <formula>"ADMISIBLE"</formula>
    </cfRule>
  </conditionalFormatting>
  <conditionalFormatting sqref="AC254:AD264">
    <cfRule type="cellIs" dxfId="1487" priority="856" stopIfTrue="1" operator="equal">
      <formula>"NO ADMISIBLE"</formula>
    </cfRule>
  </conditionalFormatting>
  <conditionalFormatting sqref="AC254">
    <cfRule type="cellIs" dxfId="1486" priority="854" stopIfTrue="1" operator="equal">
      <formula>"NO ADMISIBLE"</formula>
    </cfRule>
    <cfRule type="cellIs" dxfId="1485" priority="855" stopIfTrue="1" operator="equal">
      <formula>"ADMISIBLE"</formula>
    </cfRule>
  </conditionalFormatting>
  <conditionalFormatting sqref="AD254:AD264">
    <cfRule type="cellIs" dxfId="1484" priority="852" stopIfTrue="1" operator="equal">
      <formula>"NO ADMISIBLE"</formula>
    </cfRule>
    <cfRule type="cellIs" dxfId="1483" priority="853" stopIfTrue="1" operator="equal">
      <formula>"ADMISIBLE"</formula>
    </cfRule>
  </conditionalFormatting>
  <conditionalFormatting sqref="AE254:AE264">
    <cfRule type="cellIs" dxfId="1482" priority="850" stopIfTrue="1" operator="equal">
      <formula>"NO ADMISIBLE"</formula>
    </cfRule>
    <cfRule type="cellIs" dxfId="1481" priority="851" stopIfTrue="1" operator="equal">
      <formula>"ADMISIBLE"</formula>
    </cfRule>
  </conditionalFormatting>
  <conditionalFormatting sqref="L265:Q275 Y265:Z275 C265:D275 U265:W275 I266:K275">
    <cfRule type="cellIs" dxfId="1480" priority="849" stopIfTrue="1" operator="equal">
      <formula>"NO ADMISIBLE"</formula>
    </cfRule>
  </conditionalFormatting>
  <conditionalFormatting sqref="V265 X265:X275 R265:T275">
    <cfRule type="cellIs" dxfId="1479" priority="847" stopIfTrue="1" operator="equal">
      <formula>"NO ADMISIBLE"</formula>
    </cfRule>
    <cfRule type="cellIs" dxfId="1478" priority="848" stopIfTrue="1" operator="equal">
      <formula>"ADMISIBLE"</formula>
    </cfRule>
  </conditionalFormatting>
  <conditionalFormatting sqref="W265:W275">
    <cfRule type="cellIs" dxfId="1477" priority="845" stopIfTrue="1" operator="equal">
      <formula>"NO ADMISIBLE"</formula>
    </cfRule>
    <cfRule type="cellIs" dxfId="1476" priority="846" stopIfTrue="1" operator="equal">
      <formula>"ADMISIBLE"</formula>
    </cfRule>
  </conditionalFormatting>
  <conditionalFormatting sqref="AA265:AB275">
    <cfRule type="cellIs" dxfId="1475" priority="844" stopIfTrue="1" operator="equal">
      <formula>"NO ADMISIBLE"</formula>
    </cfRule>
  </conditionalFormatting>
  <conditionalFormatting sqref="AA265">
    <cfRule type="cellIs" dxfId="1474" priority="842" stopIfTrue="1" operator="equal">
      <formula>"NO ADMISIBLE"</formula>
    </cfRule>
    <cfRule type="cellIs" dxfId="1473" priority="843" stopIfTrue="1" operator="equal">
      <formula>"ADMISIBLE"</formula>
    </cfRule>
  </conditionalFormatting>
  <conditionalFormatting sqref="AB265:AB275">
    <cfRule type="cellIs" dxfId="1472" priority="840" stopIfTrue="1" operator="equal">
      <formula>"NO ADMISIBLE"</formula>
    </cfRule>
    <cfRule type="cellIs" dxfId="1471" priority="841" stopIfTrue="1" operator="equal">
      <formula>"ADMISIBLE"</formula>
    </cfRule>
  </conditionalFormatting>
  <conditionalFormatting sqref="AC265:AD275">
    <cfRule type="cellIs" dxfId="1470" priority="839" stopIfTrue="1" operator="equal">
      <formula>"NO ADMISIBLE"</formula>
    </cfRule>
  </conditionalFormatting>
  <conditionalFormatting sqref="AC265">
    <cfRule type="cellIs" dxfId="1469" priority="837" stopIfTrue="1" operator="equal">
      <formula>"NO ADMISIBLE"</formula>
    </cfRule>
    <cfRule type="cellIs" dxfId="1468" priority="838" stopIfTrue="1" operator="equal">
      <formula>"ADMISIBLE"</formula>
    </cfRule>
  </conditionalFormatting>
  <conditionalFormatting sqref="AD265:AD275">
    <cfRule type="cellIs" dxfId="1467" priority="835" stopIfTrue="1" operator="equal">
      <formula>"NO ADMISIBLE"</formula>
    </cfRule>
    <cfRule type="cellIs" dxfId="1466" priority="836" stopIfTrue="1" operator="equal">
      <formula>"ADMISIBLE"</formula>
    </cfRule>
  </conditionalFormatting>
  <conditionalFormatting sqref="AE265:AE275">
    <cfRule type="cellIs" dxfId="1465" priority="833" stopIfTrue="1" operator="equal">
      <formula>"NO ADMISIBLE"</formula>
    </cfRule>
    <cfRule type="cellIs" dxfId="1464" priority="834" stopIfTrue="1" operator="equal">
      <formula>"ADMISIBLE"</formula>
    </cfRule>
  </conditionalFormatting>
  <conditionalFormatting sqref="L276:Q286 Y276:Z286 C276:D286 U276:W286 I277:K286">
    <cfRule type="cellIs" dxfId="1463" priority="832" stopIfTrue="1" operator="equal">
      <formula>"NO ADMISIBLE"</formula>
    </cfRule>
  </conditionalFormatting>
  <conditionalFormatting sqref="V276 X276:X286 R276:T286">
    <cfRule type="cellIs" dxfId="1462" priority="830" stopIfTrue="1" operator="equal">
      <formula>"NO ADMISIBLE"</formula>
    </cfRule>
    <cfRule type="cellIs" dxfId="1461" priority="831" stopIfTrue="1" operator="equal">
      <formula>"ADMISIBLE"</formula>
    </cfRule>
  </conditionalFormatting>
  <conditionalFormatting sqref="W276:W286">
    <cfRule type="cellIs" dxfId="1460" priority="828" stopIfTrue="1" operator="equal">
      <formula>"NO ADMISIBLE"</formula>
    </cfRule>
    <cfRule type="cellIs" dxfId="1459" priority="829" stopIfTrue="1" operator="equal">
      <formula>"ADMISIBLE"</formula>
    </cfRule>
  </conditionalFormatting>
  <conditionalFormatting sqref="AA276:AB286">
    <cfRule type="cellIs" dxfId="1458" priority="827" stopIfTrue="1" operator="equal">
      <formula>"NO ADMISIBLE"</formula>
    </cfRule>
  </conditionalFormatting>
  <conditionalFormatting sqref="AA276">
    <cfRule type="cellIs" dxfId="1457" priority="825" stopIfTrue="1" operator="equal">
      <formula>"NO ADMISIBLE"</formula>
    </cfRule>
    <cfRule type="cellIs" dxfId="1456" priority="826" stopIfTrue="1" operator="equal">
      <formula>"ADMISIBLE"</formula>
    </cfRule>
  </conditionalFormatting>
  <conditionalFormatting sqref="AB276:AB286">
    <cfRule type="cellIs" dxfId="1455" priority="823" stopIfTrue="1" operator="equal">
      <formula>"NO ADMISIBLE"</formula>
    </cfRule>
    <cfRule type="cellIs" dxfId="1454" priority="824" stopIfTrue="1" operator="equal">
      <formula>"ADMISIBLE"</formula>
    </cfRule>
  </conditionalFormatting>
  <conditionalFormatting sqref="AC276:AD286">
    <cfRule type="cellIs" dxfId="1453" priority="822" stopIfTrue="1" operator="equal">
      <formula>"NO ADMISIBLE"</formula>
    </cfRule>
  </conditionalFormatting>
  <conditionalFormatting sqref="AC276">
    <cfRule type="cellIs" dxfId="1452" priority="820" stopIfTrue="1" operator="equal">
      <formula>"NO ADMISIBLE"</formula>
    </cfRule>
    <cfRule type="cellIs" dxfId="1451" priority="821" stopIfTrue="1" operator="equal">
      <formula>"ADMISIBLE"</formula>
    </cfRule>
  </conditionalFormatting>
  <conditionalFormatting sqref="AD276:AD286">
    <cfRule type="cellIs" dxfId="1450" priority="818" stopIfTrue="1" operator="equal">
      <formula>"NO ADMISIBLE"</formula>
    </cfRule>
    <cfRule type="cellIs" dxfId="1449" priority="819" stopIfTrue="1" operator="equal">
      <formula>"ADMISIBLE"</formula>
    </cfRule>
  </conditionalFormatting>
  <conditionalFormatting sqref="AE276:AE286">
    <cfRule type="cellIs" dxfId="1448" priority="816" stopIfTrue="1" operator="equal">
      <formula>"NO ADMISIBLE"</formula>
    </cfRule>
    <cfRule type="cellIs" dxfId="1447" priority="817" stopIfTrue="1" operator="equal">
      <formula>"ADMISIBLE"</formula>
    </cfRule>
  </conditionalFormatting>
  <conditionalFormatting sqref="L287:Q297 Y287:Z297 C287:D297 U287:W297 I288:K297">
    <cfRule type="cellIs" dxfId="1446" priority="815" stopIfTrue="1" operator="equal">
      <formula>"NO ADMISIBLE"</formula>
    </cfRule>
  </conditionalFormatting>
  <conditionalFormatting sqref="V287 X287:X297 R287:T297">
    <cfRule type="cellIs" dxfId="1445" priority="813" stopIfTrue="1" operator="equal">
      <formula>"NO ADMISIBLE"</formula>
    </cfRule>
    <cfRule type="cellIs" dxfId="1444" priority="814" stopIfTrue="1" operator="equal">
      <formula>"ADMISIBLE"</formula>
    </cfRule>
  </conditionalFormatting>
  <conditionalFormatting sqref="W287:W297">
    <cfRule type="cellIs" dxfId="1443" priority="811" stopIfTrue="1" operator="equal">
      <formula>"NO ADMISIBLE"</formula>
    </cfRule>
    <cfRule type="cellIs" dxfId="1442" priority="812" stopIfTrue="1" operator="equal">
      <formula>"ADMISIBLE"</formula>
    </cfRule>
  </conditionalFormatting>
  <conditionalFormatting sqref="AA287:AB297">
    <cfRule type="cellIs" dxfId="1441" priority="810" stopIfTrue="1" operator="equal">
      <formula>"NO ADMISIBLE"</formula>
    </cfRule>
  </conditionalFormatting>
  <conditionalFormatting sqref="AA287">
    <cfRule type="cellIs" dxfId="1440" priority="808" stopIfTrue="1" operator="equal">
      <formula>"NO ADMISIBLE"</formula>
    </cfRule>
    <cfRule type="cellIs" dxfId="1439" priority="809" stopIfTrue="1" operator="equal">
      <formula>"ADMISIBLE"</formula>
    </cfRule>
  </conditionalFormatting>
  <conditionalFormatting sqref="AB287:AB297">
    <cfRule type="cellIs" dxfId="1438" priority="806" stopIfTrue="1" operator="equal">
      <formula>"NO ADMISIBLE"</formula>
    </cfRule>
    <cfRule type="cellIs" dxfId="1437" priority="807" stopIfTrue="1" operator="equal">
      <formula>"ADMISIBLE"</formula>
    </cfRule>
  </conditionalFormatting>
  <conditionalFormatting sqref="AC287:AD297">
    <cfRule type="cellIs" dxfId="1436" priority="805" stopIfTrue="1" operator="equal">
      <formula>"NO ADMISIBLE"</formula>
    </cfRule>
  </conditionalFormatting>
  <conditionalFormatting sqref="AC287">
    <cfRule type="cellIs" dxfId="1435" priority="803" stopIfTrue="1" operator="equal">
      <formula>"NO ADMISIBLE"</formula>
    </cfRule>
    <cfRule type="cellIs" dxfId="1434" priority="804" stopIfTrue="1" operator="equal">
      <formula>"ADMISIBLE"</formula>
    </cfRule>
  </conditionalFormatting>
  <conditionalFormatting sqref="AD287:AD297">
    <cfRule type="cellIs" dxfId="1433" priority="801" stopIfTrue="1" operator="equal">
      <formula>"NO ADMISIBLE"</formula>
    </cfRule>
    <cfRule type="cellIs" dxfId="1432" priority="802" stopIfTrue="1" operator="equal">
      <formula>"ADMISIBLE"</formula>
    </cfRule>
  </conditionalFormatting>
  <conditionalFormatting sqref="AE287:AE297">
    <cfRule type="cellIs" dxfId="1431" priority="799" stopIfTrue="1" operator="equal">
      <formula>"NO ADMISIBLE"</formula>
    </cfRule>
    <cfRule type="cellIs" dxfId="1430" priority="800" stopIfTrue="1" operator="equal">
      <formula>"ADMISIBLE"</formula>
    </cfRule>
  </conditionalFormatting>
  <conditionalFormatting sqref="L298:Q308 Y298:Z308 C298:D308 U298:W308 I299:K308">
    <cfRule type="cellIs" dxfId="1429" priority="798" stopIfTrue="1" operator="equal">
      <formula>"NO ADMISIBLE"</formula>
    </cfRule>
  </conditionalFormatting>
  <conditionalFormatting sqref="V298 X298:X308 R298:T308">
    <cfRule type="cellIs" dxfId="1428" priority="796" stopIfTrue="1" operator="equal">
      <formula>"NO ADMISIBLE"</formula>
    </cfRule>
    <cfRule type="cellIs" dxfId="1427" priority="797" stopIfTrue="1" operator="equal">
      <formula>"ADMISIBLE"</formula>
    </cfRule>
  </conditionalFormatting>
  <conditionalFormatting sqref="W298:W308">
    <cfRule type="cellIs" dxfId="1426" priority="794" stopIfTrue="1" operator="equal">
      <formula>"NO ADMISIBLE"</formula>
    </cfRule>
    <cfRule type="cellIs" dxfId="1425" priority="795" stopIfTrue="1" operator="equal">
      <formula>"ADMISIBLE"</formula>
    </cfRule>
  </conditionalFormatting>
  <conditionalFormatting sqref="AA298:AB308">
    <cfRule type="cellIs" dxfId="1424" priority="793" stopIfTrue="1" operator="equal">
      <formula>"NO ADMISIBLE"</formula>
    </cfRule>
  </conditionalFormatting>
  <conditionalFormatting sqref="AA298">
    <cfRule type="cellIs" dxfId="1423" priority="791" stopIfTrue="1" operator="equal">
      <formula>"NO ADMISIBLE"</formula>
    </cfRule>
    <cfRule type="cellIs" dxfId="1422" priority="792" stopIfTrue="1" operator="equal">
      <formula>"ADMISIBLE"</formula>
    </cfRule>
  </conditionalFormatting>
  <conditionalFormatting sqref="AB298:AB308">
    <cfRule type="cellIs" dxfId="1421" priority="789" stopIfTrue="1" operator="equal">
      <formula>"NO ADMISIBLE"</formula>
    </cfRule>
    <cfRule type="cellIs" dxfId="1420" priority="790" stopIfTrue="1" operator="equal">
      <formula>"ADMISIBLE"</formula>
    </cfRule>
  </conditionalFormatting>
  <conditionalFormatting sqref="AC298:AD308">
    <cfRule type="cellIs" dxfId="1419" priority="788" stopIfTrue="1" operator="equal">
      <formula>"NO ADMISIBLE"</formula>
    </cfRule>
  </conditionalFormatting>
  <conditionalFormatting sqref="AC298">
    <cfRule type="cellIs" dxfId="1418" priority="786" stopIfTrue="1" operator="equal">
      <formula>"NO ADMISIBLE"</formula>
    </cfRule>
    <cfRule type="cellIs" dxfId="1417" priority="787" stopIfTrue="1" operator="equal">
      <formula>"ADMISIBLE"</formula>
    </cfRule>
  </conditionalFormatting>
  <conditionalFormatting sqref="AD298:AD308">
    <cfRule type="cellIs" dxfId="1416" priority="784" stopIfTrue="1" operator="equal">
      <formula>"NO ADMISIBLE"</formula>
    </cfRule>
    <cfRule type="cellIs" dxfId="1415" priority="785" stopIfTrue="1" operator="equal">
      <formula>"ADMISIBLE"</formula>
    </cfRule>
  </conditionalFormatting>
  <conditionalFormatting sqref="AE298:AE308">
    <cfRule type="cellIs" dxfId="1414" priority="782" stopIfTrue="1" operator="equal">
      <formula>"NO ADMISIBLE"</formula>
    </cfRule>
    <cfRule type="cellIs" dxfId="1413" priority="783" stopIfTrue="1" operator="equal">
      <formula>"ADMISIBLE"</formula>
    </cfRule>
  </conditionalFormatting>
  <conditionalFormatting sqref="L309:Q319 Y309:Z319 C309:D319 U309:W319 I310:K319">
    <cfRule type="cellIs" dxfId="1412" priority="781" stopIfTrue="1" operator="equal">
      <formula>"NO ADMISIBLE"</formula>
    </cfRule>
  </conditionalFormatting>
  <conditionalFormatting sqref="V309 X309:X319 R309:T319">
    <cfRule type="cellIs" dxfId="1411" priority="779" stopIfTrue="1" operator="equal">
      <formula>"NO ADMISIBLE"</formula>
    </cfRule>
    <cfRule type="cellIs" dxfId="1410" priority="780" stopIfTrue="1" operator="equal">
      <formula>"ADMISIBLE"</formula>
    </cfRule>
  </conditionalFormatting>
  <conditionalFormatting sqref="W309:W319">
    <cfRule type="cellIs" dxfId="1409" priority="777" stopIfTrue="1" operator="equal">
      <formula>"NO ADMISIBLE"</formula>
    </cfRule>
    <cfRule type="cellIs" dxfId="1408" priority="778" stopIfTrue="1" operator="equal">
      <formula>"ADMISIBLE"</formula>
    </cfRule>
  </conditionalFormatting>
  <conditionalFormatting sqref="AA309:AB319">
    <cfRule type="cellIs" dxfId="1407" priority="776" stopIfTrue="1" operator="equal">
      <formula>"NO ADMISIBLE"</formula>
    </cfRule>
  </conditionalFormatting>
  <conditionalFormatting sqref="AA309">
    <cfRule type="cellIs" dxfId="1406" priority="774" stopIfTrue="1" operator="equal">
      <formula>"NO ADMISIBLE"</formula>
    </cfRule>
    <cfRule type="cellIs" dxfId="1405" priority="775" stopIfTrue="1" operator="equal">
      <formula>"ADMISIBLE"</formula>
    </cfRule>
  </conditionalFormatting>
  <conditionalFormatting sqref="AB309:AB319">
    <cfRule type="cellIs" dxfId="1404" priority="772" stopIfTrue="1" operator="equal">
      <formula>"NO ADMISIBLE"</formula>
    </cfRule>
    <cfRule type="cellIs" dxfId="1403" priority="773" stopIfTrue="1" operator="equal">
      <formula>"ADMISIBLE"</formula>
    </cfRule>
  </conditionalFormatting>
  <conditionalFormatting sqref="AC309:AD319">
    <cfRule type="cellIs" dxfId="1402" priority="771" stopIfTrue="1" operator="equal">
      <formula>"NO ADMISIBLE"</formula>
    </cfRule>
  </conditionalFormatting>
  <conditionalFormatting sqref="AC309">
    <cfRule type="cellIs" dxfId="1401" priority="769" stopIfTrue="1" operator="equal">
      <formula>"NO ADMISIBLE"</formula>
    </cfRule>
    <cfRule type="cellIs" dxfId="1400" priority="770" stopIfTrue="1" operator="equal">
      <formula>"ADMISIBLE"</formula>
    </cfRule>
  </conditionalFormatting>
  <conditionalFormatting sqref="AD309:AD319">
    <cfRule type="cellIs" dxfId="1399" priority="767" stopIfTrue="1" operator="equal">
      <formula>"NO ADMISIBLE"</formula>
    </cfRule>
    <cfRule type="cellIs" dxfId="1398" priority="768" stopIfTrue="1" operator="equal">
      <formula>"ADMISIBLE"</formula>
    </cfRule>
  </conditionalFormatting>
  <conditionalFormatting sqref="AE309:AE319">
    <cfRule type="cellIs" dxfId="1397" priority="765" stopIfTrue="1" operator="equal">
      <formula>"NO ADMISIBLE"</formula>
    </cfRule>
    <cfRule type="cellIs" dxfId="1396" priority="766" stopIfTrue="1" operator="equal">
      <formula>"ADMISIBLE"</formula>
    </cfRule>
  </conditionalFormatting>
  <conditionalFormatting sqref="L320:Q330 Y320:Z330 C320:D330 U320:W330 I321:K330">
    <cfRule type="cellIs" dxfId="1395" priority="764" stopIfTrue="1" operator="equal">
      <formula>"NO ADMISIBLE"</formula>
    </cfRule>
  </conditionalFormatting>
  <conditionalFormatting sqref="V320 X320:X330 R320:T330">
    <cfRule type="cellIs" dxfId="1394" priority="762" stopIfTrue="1" operator="equal">
      <formula>"NO ADMISIBLE"</formula>
    </cfRule>
    <cfRule type="cellIs" dxfId="1393" priority="763" stopIfTrue="1" operator="equal">
      <formula>"ADMISIBLE"</formula>
    </cfRule>
  </conditionalFormatting>
  <conditionalFormatting sqref="W320:W330">
    <cfRule type="cellIs" dxfId="1392" priority="760" stopIfTrue="1" operator="equal">
      <formula>"NO ADMISIBLE"</formula>
    </cfRule>
    <cfRule type="cellIs" dxfId="1391" priority="761" stopIfTrue="1" operator="equal">
      <formula>"ADMISIBLE"</formula>
    </cfRule>
  </conditionalFormatting>
  <conditionalFormatting sqref="AA320:AB330">
    <cfRule type="cellIs" dxfId="1390" priority="759" stopIfTrue="1" operator="equal">
      <formula>"NO ADMISIBLE"</formula>
    </cfRule>
  </conditionalFormatting>
  <conditionalFormatting sqref="AA320">
    <cfRule type="cellIs" dxfId="1389" priority="757" stopIfTrue="1" operator="equal">
      <formula>"NO ADMISIBLE"</formula>
    </cfRule>
    <cfRule type="cellIs" dxfId="1388" priority="758" stopIfTrue="1" operator="equal">
      <formula>"ADMISIBLE"</formula>
    </cfRule>
  </conditionalFormatting>
  <conditionalFormatting sqref="AB320:AB330">
    <cfRule type="cellIs" dxfId="1387" priority="755" stopIfTrue="1" operator="equal">
      <formula>"NO ADMISIBLE"</formula>
    </cfRule>
    <cfRule type="cellIs" dxfId="1386" priority="756" stopIfTrue="1" operator="equal">
      <formula>"ADMISIBLE"</formula>
    </cfRule>
  </conditionalFormatting>
  <conditionalFormatting sqref="AC320:AD330">
    <cfRule type="cellIs" dxfId="1385" priority="754" stopIfTrue="1" operator="equal">
      <formula>"NO ADMISIBLE"</formula>
    </cfRule>
  </conditionalFormatting>
  <conditionalFormatting sqref="AC320">
    <cfRule type="cellIs" dxfId="1384" priority="752" stopIfTrue="1" operator="equal">
      <formula>"NO ADMISIBLE"</formula>
    </cfRule>
    <cfRule type="cellIs" dxfId="1383" priority="753" stopIfTrue="1" operator="equal">
      <formula>"ADMISIBLE"</formula>
    </cfRule>
  </conditionalFormatting>
  <conditionalFormatting sqref="AD320:AD330">
    <cfRule type="cellIs" dxfId="1382" priority="750" stopIfTrue="1" operator="equal">
      <formula>"NO ADMISIBLE"</formula>
    </cfRule>
    <cfRule type="cellIs" dxfId="1381" priority="751" stopIfTrue="1" operator="equal">
      <formula>"ADMISIBLE"</formula>
    </cfRule>
  </conditionalFormatting>
  <conditionalFormatting sqref="AE320:AE330">
    <cfRule type="cellIs" dxfId="1380" priority="748" stopIfTrue="1" operator="equal">
      <formula>"NO ADMISIBLE"</formula>
    </cfRule>
    <cfRule type="cellIs" dxfId="1379" priority="749" stopIfTrue="1" operator="equal">
      <formula>"ADMISIBLE"</formula>
    </cfRule>
  </conditionalFormatting>
  <conditionalFormatting sqref="L331:Q341 Y331:Z341 C331:D341 U331:W341 I332:K341">
    <cfRule type="cellIs" dxfId="1378" priority="747" stopIfTrue="1" operator="equal">
      <formula>"NO ADMISIBLE"</formula>
    </cfRule>
  </conditionalFormatting>
  <conditionalFormatting sqref="V331 X331:X341 R331:T341">
    <cfRule type="cellIs" dxfId="1377" priority="745" stopIfTrue="1" operator="equal">
      <formula>"NO ADMISIBLE"</formula>
    </cfRule>
    <cfRule type="cellIs" dxfId="1376" priority="746" stopIfTrue="1" operator="equal">
      <formula>"ADMISIBLE"</formula>
    </cfRule>
  </conditionalFormatting>
  <conditionalFormatting sqref="W331:W341">
    <cfRule type="cellIs" dxfId="1375" priority="743" stopIfTrue="1" operator="equal">
      <formula>"NO ADMISIBLE"</formula>
    </cfRule>
    <cfRule type="cellIs" dxfId="1374" priority="744" stopIfTrue="1" operator="equal">
      <formula>"ADMISIBLE"</formula>
    </cfRule>
  </conditionalFormatting>
  <conditionalFormatting sqref="AA331:AB341">
    <cfRule type="cellIs" dxfId="1373" priority="742" stopIfTrue="1" operator="equal">
      <formula>"NO ADMISIBLE"</formula>
    </cfRule>
  </conditionalFormatting>
  <conditionalFormatting sqref="AA331">
    <cfRule type="cellIs" dxfId="1372" priority="740" stopIfTrue="1" operator="equal">
      <formula>"NO ADMISIBLE"</formula>
    </cfRule>
    <cfRule type="cellIs" dxfId="1371" priority="741" stopIfTrue="1" operator="equal">
      <formula>"ADMISIBLE"</formula>
    </cfRule>
  </conditionalFormatting>
  <conditionalFormatting sqref="AB331:AB341">
    <cfRule type="cellIs" dxfId="1370" priority="738" stopIfTrue="1" operator="equal">
      <formula>"NO ADMISIBLE"</formula>
    </cfRule>
    <cfRule type="cellIs" dxfId="1369" priority="739" stopIfTrue="1" operator="equal">
      <formula>"ADMISIBLE"</formula>
    </cfRule>
  </conditionalFormatting>
  <conditionalFormatting sqref="AC331:AD341">
    <cfRule type="cellIs" dxfId="1368" priority="737" stopIfTrue="1" operator="equal">
      <formula>"NO ADMISIBLE"</formula>
    </cfRule>
  </conditionalFormatting>
  <conditionalFormatting sqref="AC331">
    <cfRule type="cellIs" dxfId="1367" priority="735" stopIfTrue="1" operator="equal">
      <formula>"NO ADMISIBLE"</formula>
    </cfRule>
    <cfRule type="cellIs" dxfId="1366" priority="736" stopIfTrue="1" operator="equal">
      <formula>"ADMISIBLE"</formula>
    </cfRule>
  </conditionalFormatting>
  <conditionalFormatting sqref="AD331:AD341">
    <cfRule type="cellIs" dxfId="1365" priority="733" stopIfTrue="1" operator="equal">
      <formula>"NO ADMISIBLE"</formula>
    </cfRule>
    <cfRule type="cellIs" dxfId="1364" priority="734" stopIfTrue="1" operator="equal">
      <formula>"ADMISIBLE"</formula>
    </cfRule>
  </conditionalFormatting>
  <conditionalFormatting sqref="AE331:AE341">
    <cfRule type="cellIs" dxfId="1363" priority="731" stopIfTrue="1" operator="equal">
      <formula>"NO ADMISIBLE"</formula>
    </cfRule>
    <cfRule type="cellIs" dxfId="1362" priority="732" stopIfTrue="1" operator="equal">
      <formula>"ADMISIBLE"</formula>
    </cfRule>
  </conditionalFormatting>
  <conditionalFormatting sqref="L342:Q352 Y342:Z352 C342:D352 U342:W352 I343:K352">
    <cfRule type="cellIs" dxfId="1361" priority="730" stopIfTrue="1" operator="equal">
      <formula>"NO ADMISIBLE"</formula>
    </cfRule>
  </conditionalFormatting>
  <conditionalFormatting sqref="V342 X342:X352 R342:T352">
    <cfRule type="cellIs" dxfId="1360" priority="728" stopIfTrue="1" operator="equal">
      <formula>"NO ADMISIBLE"</formula>
    </cfRule>
    <cfRule type="cellIs" dxfId="1359" priority="729" stopIfTrue="1" operator="equal">
      <formula>"ADMISIBLE"</formula>
    </cfRule>
  </conditionalFormatting>
  <conditionalFormatting sqref="W342:W352">
    <cfRule type="cellIs" dxfId="1358" priority="726" stopIfTrue="1" operator="equal">
      <formula>"NO ADMISIBLE"</formula>
    </cfRule>
    <cfRule type="cellIs" dxfId="1357" priority="727" stopIfTrue="1" operator="equal">
      <formula>"ADMISIBLE"</formula>
    </cfRule>
  </conditionalFormatting>
  <conditionalFormatting sqref="AA342:AB352">
    <cfRule type="cellIs" dxfId="1356" priority="725" stopIfTrue="1" operator="equal">
      <formula>"NO ADMISIBLE"</formula>
    </cfRule>
  </conditionalFormatting>
  <conditionalFormatting sqref="AA342">
    <cfRule type="cellIs" dxfId="1355" priority="723" stopIfTrue="1" operator="equal">
      <formula>"NO ADMISIBLE"</formula>
    </cfRule>
    <cfRule type="cellIs" dxfId="1354" priority="724" stopIfTrue="1" operator="equal">
      <formula>"ADMISIBLE"</formula>
    </cfRule>
  </conditionalFormatting>
  <conditionalFormatting sqref="AB342:AB352">
    <cfRule type="cellIs" dxfId="1353" priority="721" stopIfTrue="1" operator="equal">
      <formula>"NO ADMISIBLE"</formula>
    </cfRule>
    <cfRule type="cellIs" dxfId="1352" priority="722" stopIfTrue="1" operator="equal">
      <formula>"ADMISIBLE"</formula>
    </cfRule>
  </conditionalFormatting>
  <conditionalFormatting sqref="AC342:AD352">
    <cfRule type="cellIs" dxfId="1351" priority="720" stopIfTrue="1" operator="equal">
      <formula>"NO ADMISIBLE"</formula>
    </cfRule>
  </conditionalFormatting>
  <conditionalFormatting sqref="AC342">
    <cfRule type="cellIs" dxfId="1350" priority="718" stopIfTrue="1" operator="equal">
      <formula>"NO ADMISIBLE"</formula>
    </cfRule>
    <cfRule type="cellIs" dxfId="1349" priority="719" stopIfTrue="1" operator="equal">
      <formula>"ADMISIBLE"</formula>
    </cfRule>
  </conditionalFormatting>
  <conditionalFormatting sqref="AD342:AD352">
    <cfRule type="cellIs" dxfId="1348" priority="716" stopIfTrue="1" operator="equal">
      <formula>"NO ADMISIBLE"</formula>
    </cfRule>
    <cfRule type="cellIs" dxfId="1347" priority="717" stopIfTrue="1" operator="equal">
      <formula>"ADMISIBLE"</formula>
    </cfRule>
  </conditionalFormatting>
  <conditionalFormatting sqref="AE342:AE352">
    <cfRule type="cellIs" dxfId="1346" priority="714" stopIfTrue="1" operator="equal">
      <formula>"NO ADMISIBLE"</formula>
    </cfRule>
    <cfRule type="cellIs" dxfId="1345" priority="715" stopIfTrue="1" operator="equal">
      <formula>"ADMISIBLE"</formula>
    </cfRule>
  </conditionalFormatting>
  <conditionalFormatting sqref="L353:Q363 Y353:Z363 C353:D363 U353:W363 I354:K363">
    <cfRule type="cellIs" dxfId="1344" priority="713" stopIfTrue="1" operator="equal">
      <formula>"NO ADMISIBLE"</formula>
    </cfRule>
  </conditionalFormatting>
  <conditionalFormatting sqref="V353 X353:X363 R353:T363">
    <cfRule type="cellIs" dxfId="1343" priority="711" stopIfTrue="1" operator="equal">
      <formula>"NO ADMISIBLE"</formula>
    </cfRule>
    <cfRule type="cellIs" dxfId="1342" priority="712" stopIfTrue="1" operator="equal">
      <formula>"ADMISIBLE"</formula>
    </cfRule>
  </conditionalFormatting>
  <conditionalFormatting sqref="W353:W363">
    <cfRule type="cellIs" dxfId="1341" priority="709" stopIfTrue="1" operator="equal">
      <formula>"NO ADMISIBLE"</formula>
    </cfRule>
    <cfRule type="cellIs" dxfId="1340" priority="710" stopIfTrue="1" operator="equal">
      <formula>"ADMISIBLE"</formula>
    </cfRule>
  </conditionalFormatting>
  <conditionalFormatting sqref="AA353:AB363">
    <cfRule type="cellIs" dxfId="1339" priority="708" stopIfTrue="1" operator="equal">
      <formula>"NO ADMISIBLE"</formula>
    </cfRule>
  </conditionalFormatting>
  <conditionalFormatting sqref="AA353">
    <cfRule type="cellIs" dxfId="1338" priority="706" stopIfTrue="1" operator="equal">
      <formula>"NO ADMISIBLE"</formula>
    </cfRule>
    <cfRule type="cellIs" dxfId="1337" priority="707" stopIfTrue="1" operator="equal">
      <formula>"ADMISIBLE"</formula>
    </cfRule>
  </conditionalFormatting>
  <conditionalFormatting sqref="AB353:AB363">
    <cfRule type="cellIs" dxfId="1336" priority="704" stopIfTrue="1" operator="equal">
      <formula>"NO ADMISIBLE"</formula>
    </cfRule>
    <cfRule type="cellIs" dxfId="1335" priority="705" stopIfTrue="1" operator="equal">
      <formula>"ADMISIBLE"</formula>
    </cfRule>
  </conditionalFormatting>
  <conditionalFormatting sqref="AC353:AD363">
    <cfRule type="cellIs" dxfId="1334" priority="703" stopIfTrue="1" operator="equal">
      <formula>"NO ADMISIBLE"</formula>
    </cfRule>
  </conditionalFormatting>
  <conditionalFormatting sqref="AC353">
    <cfRule type="cellIs" dxfId="1333" priority="701" stopIfTrue="1" operator="equal">
      <formula>"NO ADMISIBLE"</formula>
    </cfRule>
    <cfRule type="cellIs" dxfId="1332" priority="702" stopIfTrue="1" operator="equal">
      <formula>"ADMISIBLE"</formula>
    </cfRule>
  </conditionalFormatting>
  <conditionalFormatting sqref="AD353:AD363">
    <cfRule type="cellIs" dxfId="1331" priority="699" stopIfTrue="1" operator="equal">
      <formula>"NO ADMISIBLE"</formula>
    </cfRule>
    <cfRule type="cellIs" dxfId="1330" priority="700" stopIfTrue="1" operator="equal">
      <formula>"ADMISIBLE"</formula>
    </cfRule>
  </conditionalFormatting>
  <conditionalFormatting sqref="AE353:AE363">
    <cfRule type="cellIs" dxfId="1329" priority="697" stopIfTrue="1" operator="equal">
      <formula>"NO ADMISIBLE"</formula>
    </cfRule>
    <cfRule type="cellIs" dxfId="1328" priority="698" stopIfTrue="1" operator="equal">
      <formula>"ADMISIBLE"</formula>
    </cfRule>
  </conditionalFormatting>
  <conditionalFormatting sqref="L364:Q374 Y364:Z374 C364:D374 U364:W374 I365:K374">
    <cfRule type="cellIs" dxfId="1327" priority="696" stopIfTrue="1" operator="equal">
      <formula>"NO ADMISIBLE"</formula>
    </cfRule>
  </conditionalFormatting>
  <conditionalFormatting sqref="V364 X364:X374 R364:T374">
    <cfRule type="cellIs" dxfId="1326" priority="694" stopIfTrue="1" operator="equal">
      <formula>"NO ADMISIBLE"</formula>
    </cfRule>
    <cfRule type="cellIs" dxfId="1325" priority="695" stopIfTrue="1" operator="equal">
      <formula>"ADMISIBLE"</formula>
    </cfRule>
  </conditionalFormatting>
  <conditionalFormatting sqref="W364:W374">
    <cfRule type="cellIs" dxfId="1324" priority="692" stopIfTrue="1" operator="equal">
      <formula>"NO ADMISIBLE"</formula>
    </cfRule>
    <cfRule type="cellIs" dxfId="1323" priority="693" stopIfTrue="1" operator="equal">
      <formula>"ADMISIBLE"</formula>
    </cfRule>
  </conditionalFormatting>
  <conditionalFormatting sqref="AA364:AB374">
    <cfRule type="cellIs" dxfId="1322" priority="691" stopIfTrue="1" operator="equal">
      <formula>"NO ADMISIBLE"</formula>
    </cfRule>
  </conditionalFormatting>
  <conditionalFormatting sqref="AA364">
    <cfRule type="cellIs" dxfId="1321" priority="689" stopIfTrue="1" operator="equal">
      <formula>"NO ADMISIBLE"</formula>
    </cfRule>
    <cfRule type="cellIs" dxfId="1320" priority="690" stopIfTrue="1" operator="equal">
      <formula>"ADMISIBLE"</formula>
    </cfRule>
  </conditionalFormatting>
  <conditionalFormatting sqref="AB364:AB374">
    <cfRule type="cellIs" dxfId="1319" priority="687" stopIfTrue="1" operator="equal">
      <formula>"NO ADMISIBLE"</formula>
    </cfRule>
    <cfRule type="cellIs" dxfId="1318" priority="688" stopIfTrue="1" operator="equal">
      <formula>"ADMISIBLE"</formula>
    </cfRule>
  </conditionalFormatting>
  <conditionalFormatting sqref="AC364:AD374">
    <cfRule type="cellIs" dxfId="1317" priority="686" stopIfTrue="1" operator="equal">
      <formula>"NO ADMISIBLE"</formula>
    </cfRule>
  </conditionalFormatting>
  <conditionalFormatting sqref="AC364">
    <cfRule type="cellIs" dxfId="1316" priority="684" stopIfTrue="1" operator="equal">
      <formula>"NO ADMISIBLE"</formula>
    </cfRule>
    <cfRule type="cellIs" dxfId="1315" priority="685" stopIfTrue="1" operator="equal">
      <formula>"ADMISIBLE"</formula>
    </cfRule>
  </conditionalFormatting>
  <conditionalFormatting sqref="AD364:AD374">
    <cfRule type="cellIs" dxfId="1314" priority="682" stopIfTrue="1" operator="equal">
      <formula>"NO ADMISIBLE"</formula>
    </cfRule>
    <cfRule type="cellIs" dxfId="1313" priority="683" stopIfTrue="1" operator="equal">
      <formula>"ADMISIBLE"</formula>
    </cfRule>
  </conditionalFormatting>
  <conditionalFormatting sqref="AE364:AE374">
    <cfRule type="cellIs" dxfId="1312" priority="680" stopIfTrue="1" operator="equal">
      <formula>"NO ADMISIBLE"</formula>
    </cfRule>
    <cfRule type="cellIs" dxfId="1311" priority="681" stopIfTrue="1" operator="equal">
      <formula>"ADMISIBLE"</formula>
    </cfRule>
  </conditionalFormatting>
  <conditionalFormatting sqref="L375:Q385 Y375:Z385 C375:D385 U375:W385 I376:K385">
    <cfRule type="cellIs" dxfId="1310" priority="679" stopIfTrue="1" operator="equal">
      <formula>"NO ADMISIBLE"</formula>
    </cfRule>
  </conditionalFormatting>
  <conditionalFormatting sqref="V375 X375:X385 R375:T385">
    <cfRule type="cellIs" dxfId="1309" priority="677" stopIfTrue="1" operator="equal">
      <formula>"NO ADMISIBLE"</formula>
    </cfRule>
    <cfRule type="cellIs" dxfId="1308" priority="678" stopIfTrue="1" operator="equal">
      <formula>"ADMISIBLE"</formula>
    </cfRule>
  </conditionalFormatting>
  <conditionalFormatting sqref="W375:W385">
    <cfRule type="cellIs" dxfId="1307" priority="675" stopIfTrue="1" operator="equal">
      <formula>"NO ADMISIBLE"</formula>
    </cfRule>
    <cfRule type="cellIs" dxfId="1306" priority="676" stopIfTrue="1" operator="equal">
      <formula>"ADMISIBLE"</formula>
    </cfRule>
  </conditionalFormatting>
  <conditionalFormatting sqref="AA375:AB385">
    <cfRule type="cellIs" dxfId="1305" priority="674" stopIfTrue="1" operator="equal">
      <formula>"NO ADMISIBLE"</formula>
    </cfRule>
  </conditionalFormatting>
  <conditionalFormatting sqref="AA375">
    <cfRule type="cellIs" dxfId="1304" priority="672" stopIfTrue="1" operator="equal">
      <formula>"NO ADMISIBLE"</formula>
    </cfRule>
    <cfRule type="cellIs" dxfId="1303" priority="673" stopIfTrue="1" operator="equal">
      <formula>"ADMISIBLE"</formula>
    </cfRule>
  </conditionalFormatting>
  <conditionalFormatting sqref="AB375:AB385">
    <cfRule type="cellIs" dxfId="1302" priority="670" stopIfTrue="1" operator="equal">
      <formula>"NO ADMISIBLE"</formula>
    </cfRule>
    <cfRule type="cellIs" dxfId="1301" priority="671" stopIfTrue="1" operator="equal">
      <formula>"ADMISIBLE"</formula>
    </cfRule>
  </conditionalFormatting>
  <conditionalFormatting sqref="AC375:AD385">
    <cfRule type="cellIs" dxfId="1300" priority="669" stopIfTrue="1" operator="equal">
      <formula>"NO ADMISIBLE"</formula>
    </cfRule>
  </conditionalFormatting>
  <conditionalFormatting sqref="AC375">
    <cfRule type="cellIs" dxfId="1299" priority="667" stopIfTrue="1" operator="equal">
      <formula>"NO ADMISIBLE"</formula>
    </cfRule>
    <cfRule type="cellIs" dxfId="1298" priority="668" stopIfTrue="1" operator="equal">
      <formula>"ADMISIBLE"</formula>
    </cfRule>
  </conditionalFormatting>
  <conditionalFormatting sqref="AD375:AD385">
    <cfRule type="cellIs" dxfId="1297" priority="665" stopIfTrue="1" operator="equal">
      <formula>"NO ADMISIBLE"</formula>
    </cfRule>
    <cfRule type="cellIs" dxfId="1296" priority="666" stopIfTrue="1" operator="equal">
      <formula>"ADMISIBLE"</formula>
    </cfRule>
  </conditionalFormatting>
  <conditionalFormatting sqref="AE375:AE385">
    <cfRule type="cellIs" dxfId="1295" priority="663" stopIfTrue="1" operator="equal">
      <formula>"NO ADMISIBLE"</formula>
    </cfRule>
    <cfRule type="cellIs" dxfId="1294" priority="664" stopIfTrue="1" operator="equal">
      <formula>"ADMISIBLE"</formula>
    </cfRule>
  </conditionalFormatting>
  <conditionalFormatting sqref="L386:Q396 Y386:Z396 C386:D396 U386:W396 I387:K396">
    <cfRule type="cellIs" dxfId="1293" priority="662" stopIfTrue="1" operator="equal">
      <formula>"NO ADMISIBLE"</formula>
    </cfRule>
  </conditionalFormatting>
  <conditionalFormatting sqref="V386 X386:X396 R386:T396">
    <cfRule type="cellIs" dxfId="1292" priority="660" stopIfTrue="1" operator="equal">
      <formula>"NO ADMISIBLE"</formula>
    </cfRule>
    <cfRule type="cellIs" dxfId="1291" priority="661" stopIfTrue="1" operator="equal">
      <formula>"ADMISIBLE"</formula>
    </cfRule>
  </conditionalFormatting>
  <conditionalFormatting sqref="W386:W396">
    <cfRule type="cellIs" dxfId="1290" priority="658" stopIfTrue="1" operator="equal">
      <formula>"NO ADMISIBLE"</formula>
    </cfRule>
    <cfRule type="cellIs" dxfId="1289" priority="659" stopIfTrue="1" operator="equal">
      <formula>"ADMISIBLE"</formula>
    </cfRule>
  </conditionalFormatting>
  <conditionalFormatting sqref="AA386:AB396">
    <cfRule type="cellIs" dxfId="1288" priority="657" stopIfTrue="1" operator="equal">
      <formula>"NO ADMISIBLE"</formula>
    </cfRule>
  </conditionalFormatting>
  <conditionalFormatting sqref="AA386">
    <cfRule type="cellIs" dxfId="1287" priority="655" stopIfTrue="1" operator="equal">
      <formula>"NO ADMISIBLE"</formula>
    </cfRule>
    <cfRule type="cellIs" dxfId="1286" priority="656" stopIfTrue="1" operator="equal">
      <formula>"ADMISIBLE"</formula>
    </cfRule>
  </conditionalFormatting>
  <conditionalFormatting sqref="AB386:AB396">
    <cfRule type="cellIs" dxfId="1285" priority="653" stopIfTrue="1" operator="equal">
      <formula>"NO ADMISIBLE"</formula>
    </cfRule>
    <cfRule type="cellIs" dxfId="1284" priority="654" stopIfTrue="1" operator="equal">
      <formula>"ADMISIBLE"</formula>
    </cfRule>
  </conditionalFormatting>
  <conditionalFormatting sqref="AC386:AD396">
    <cfRule type="cellIs" dxfId="1283" priority="652" stopIfTrue="1" operator="equal">
      <formula>"NO ADMISIBLE"</formula>
    </cfRule>
  </conditionalFormatting>
  <conditionalFormatting sqref="AC386">
    <cfRule type="cellIs" dxfId="1282" priority="650" stopIfTrue="1" operator="equal">
      <formula>"NO ADMISIBLE"</formula>
    </cfRule>
    <cfRule type="cellIs" dxfId="1281" priority="651" stopIfTrue="1" operator="equal">
      <formula>"ADMISIBLE"</formula>
    </cfRule>
  </conditionalFormatting>
  <conditionalFormatting sqref="AD386:AD396">
    <cfRule type="cellIs" dxfId="1280" priority="648" stopIfTrue="1" operator="equal">
      <formula>"NO ADMISIBLE"</formula>
    </cfRule>
    <cfRule type="cellIs" dxfId="1279" priority="649" stopIfTrue="1" operator="equal">
      <formula>"ADMISIBLE"</formula>
    </cfRule>
  </conditionalFormatting>
  <conditionalFormatting sqref="AE386:AE396">
    <cfRule type="cellIs" dxfId="1278" priority="646" stopIfTrue="1" operator="equal">
      <formula>"NO ADMISIBLE"</formula>
    </cfRule>
    <cfRule type="cellIs" dxfId="1277" priority="647" stopIfTrue="1" operator="equal">
      <formula>"ADMISIBLE"</formula>
    </cfRule>
  </conditionalFormatting>
  <conditionalFormatting sqref="L397:Q407 Y397:Z407 C397:D407 U397:W407 I398:K407">
    <cfRule type="cellIs" dxfId="1276" priority="645" stopIfTrue="1" operator="equal">
      <formula>"NO ADMISIBLE"</formula>
    </cfRule>
  </conditionalFormatting>
  <conditionalFormatting sqref="V397 X397:X407 R397:T407">
    <cfRule type="cellIs" dxfId="1275" priority="643" stopIfTrue="1" operator="equal">
      <formula>"NO ADMISIBLE"</formula>
    </cfRule>
    <cfRule type="cellIs" dxfId="1274" priority="644" stopIfTrue="1" operator="equal">
      <formula>"ADMISIBLE"</formula>
    </cfRule>
  </conditionalFormatting>
  <conditionalFormatting sqref="W397:W407">
    <cfRule type="cellIs" dxfId="1273" priority="641" stopIfTrue="1" operator="equal">
      <formula>"NO ADMISIBLE"</formula>
    </cfRule>
    <cfRule type="cellIs" dxfId="1272" priority="642" stopIfTrue="1" operator="equal">
      <formula>"ADMISIBLE"</formula>
    </cfRule>
  </conditionalFormatting>
  <conditionalFormatting sqref="AA397:AB407">
    <cfRule type="cellIs" dxfId="1271" priority="640" stopIfTrue="1" operator="equal">
      <formula>"NO ADMISIBLE"</formula>
    </cfRule>
  </conditionalFormatting>
  <conditionalFormatting sqref="AA397">
    <cfRule type="cellIs" dxfId="1270" priority="638" stopIfTrue="1" operator="equal">
      <formula>"NO ADMISIBLE"</formula>
    </cfRule>
    <cfRule type="cellIs" dxfId="1269" priority="639" stopIfTrue="1" operator="equal">
      <formula>"ADMISIBLE"</formula>
    </cfRule>
  </conditionalFormatting>
  <conditionalFormatting sqref="AB397:AB407">
    <cfRule type="cellIs" dxfId="1268" priority="636" stopIfTrue="1" operator="equal">
      <formula>"NO ADMISIBLE"</formula>
    </cfRule>
    <cfRule type="cellIs" dxfId="1267" priority="637" stopIfTrue="1" operator="equal">
      <formula>"ADMISIBLE"</formula>
    </cfRule>
  </conditionalFormatting>
  <conditionalFormatting sqref="AC397:AD407">
    <cfRule type="cellIs" dxfId="1266" priority="635" stopIfTrue="1" operator="equal">
      <formula>"NO ADMISIBLE"</formula>
    </cfRule>
  </conditionalFormatting>
  <conditionalFormatting sqref="AC397">
    <cfRule type="cellIs" dxfId="1265" priority="633" stopIfTrue="1" operator="equal">
      <formula>"NO ADMISIBLE"</formula>
    </cfRule>
    <cfRule type="cellIs" dxfId="1264" priority="634" stopIfTrue="1" operator="equal">
      <formula>"ADMISIBLE"</formula>
    </cfRule>
  </conditionalFormatting>
  <conditionalFormatting sqref="AD397:AD407">
    <cfRule type="cellIs" dxfId="1263" priority="631" stopIfTrue="1" operator="equal">
      <formula>"NO ADMISIBLE"</formula>
    </cfRule>
    <cfRule type="cellIs" dxfId="1262" priority="632" stopIfTrue="1" operator="equal">
      <formula>"ADMISIBLE"</formula>
    </cfRule>
  </conditionalFormatting>
  <conditionalFormatting sqref="AE397:AE407">
    <cfRule type="cellIs" dxfId="1261" priority="629" stopIfTrue="1" operator="equal">
      <formula>"NO ADMISIBLE"</formula>
    </cfRule>
    <cfRule type="cellIs" dxfId="1260" priority="630" stopIfTrue="1" operator="equal">
      <formula>"ADMISIBLE"</formula>
    </cfRule>
  </conditionalFormatting>
  <conditionalFormatting sqref="L408:Q418 Y408:Z418 C408:D418 U408:W418 I409:K418">
    <cfRule type="cellIs" dxfId="1259" priority="628" stopIfTrue="1" operator="equal">
      <formula>"NO ADMISIBLE"</formula>
    </cfRule>
  </conditionalFormatting>
  <conditionalFormatting sqref="V408 X408:X418 R408:T418">
    <cfRule type="cellIs" dxfId="1258" priority="626" stopIfTrue="1" operator="equal">
      <formula>"NO ADMISIBLE"</formula>
    </cfRule>
    <cfRule type="cellIs" dxfId="1257" priority="627" stopIfTrue="1" operator="equal">
      <formula>"ADMISIBLE"</formula>
    </cfRule>
  </conditionalFormatting>
  <conditionalFormatting sqref="W408:W418">
    <cfRule type="cellIs" dxfId="1256" priority="624" stopIfTrue="1" operator="equal">
      <formula>"NO ADMISIBLE"</formula>
    </cfRule>
    <cfRule type="cellIs" dxfId="1255" priority="625" stopIfTrue="1" operator="equal">
      <formula>"ADMISIBLE"</formula>
    </cfRule>
  </conditionalFormatting>
  <conditionalFormatting sqref="AA408:AB418">
    <cfRule type="cellIs" dxfId="1254" priority="623" stopIfTrue="1" operator="equal">
      <formula>"NO ADMISIBLE"</formula>
    </cfRule>
  </conditionalFormatting>
  <conditionalFormatting sqref="AA408">
    <cfRule type="cellIs" dxfId="1253" priority="621" stopIfTrue="1" operator="equal">
      <formula>"NO ADMISIBLE"</formula>
    </cfRule>
    <cfRule type="cellIs" dxfId="1252" priority="622" stopIfTrue="1" operator="equal">
      <formula>"ADMISIBLE"</formula>
    </cfRule>
  </conditionalFormatting>
  <conditionalFormatting sqref="AB408:AB418">
    <cfRule type="cellIs" dxfId="1251" priority="619" stopIfTrue="1" operator="equal">
      <formula>"NO ADMISIBLE"</formula>
    </cfRule>
    <cfRule type="cellIs" dxfId="1250" priority="620" stopIfTrue="1" operator="equal">
      <formula>"ADMISIBLE"</formula>
    </cfRule>
  </conditionalFormatting>
  <conditionalFormatting sqref="AC408:AD418">
    <cfRule type="cellIs" dxfId="1249" priority="618" stopIfTrue="1" operator="equal">
      <formula>"NO ADMISIBLE"</formula>
    </cfRule>
  </conditionalFormatting>
  <conditionalFormatting sqref="AC408">
    <cfRule type="cellIs" dxfId="1248" priority="616" stopIfTrue="1" operator="equal">
      <formula>"NO ADMISIBLE"</formula>
    </cfRule>
    <cfRule type="cellIs" dxfId="1247" priority="617" stopIfTrue="1" operator="equal">
      <formula>"ADMISIBLE"</formula>
    </cfRule>
  </conditionalFormatting>
  <conditionalFormatting sqref="AD408:AD418">
    <cfRule type="cellIs" dxfId="1246" priority="614" stopIfTrue="1" operator="equal">
      <formula>"NO ADMISIBLE"</formula>
    </cfRule>
    <cfRule type="cellIs" dxfId="1245" priority="615" stopIfTrue="1" operator="equal">
      <formula>"ADMISIBLE"</formula>
    </cfRule>
  </conditionalFormatting>
  <conditionalFormatting sqref="AE408:AE418">
    <cfRule type="cellIs" dxfId="1244" priority="612" stopIfTrue="1" operator="equal">
      <formula>"NO ADMISIBLE"</formula>
    </cfRule>
    <cfRule type="cellIs" dxfId="1243" priority="613" stopIfTrue="1" operator="equal">
      <formula>"ADMISIBLE"</formula>
    </cfRule>
  </conditionalFormatting>
  <conditionalFormatting sqref="L419:Q429 Y419:Z429 C419:D429 U419:W429 I420:K429">
    <cfRule type="cellIs" dxfId="1242" priority="611" stopIfTrue="1" operator="equal">
      <formula>"NO ADMISIBLE"</formula>
    </cfRule>
  </conditionalFormatting>
  <conditionalFormatting sqref="V419 X419:X429 R419:T429">
    <cfRule type="cellIs" dxfId="1241" priority="609" stopIfTrue="1" operator="equal">
      <formula>"NO ADMISIBLE"</formula>
    </cfRule>
    <cfRule type="cellIs" dxfId="1240" priority="610" stopIfTrue="1" operator="equal">
      <formula>"ADMISIBLE"</formula>
    </cfRule>
  </conditionalFormatting>
  <conditionalFormatting sqref="W419:W429">
    <cfRule type="cellIs" dxfId="1239" priority="607" stopIfTrue="1" operator="equal">
      <formula>"NO ADMISIBLE"</formula>
    </cfRule>
    <cfRule type="cellIs" dxfId="1238" priority="608" stopIfTrue="1" operator="equal">
      <formula>"ADMISIBLE"</formula>
    </cfRule>
  </conditionalFormatting>
  <conditionalFormatting sqref="AA419:AB429">
    <cfRule type="cellIs" dxfId="1237" priority="606" stopIfTrue="1" operator="equal">
      <formula>"NO ADMISIBLE"</formula>
    </cfRule>
  </conditionalFormatting>
  <conditionalFormatting sqref="AA419">
    <cfRule type="cellIs" dxfId="1236" priority="604" stopIfTrue="1" operator="equal">
      <formula>"NO ADMISIBLE"</formula>
    </cfRule>
    <cfRule type="cellIs" dxfId="1235" priority="605" stopIfTrue="1" operator="equal">
      <formula>"ADMISIBLE"</formula>
    </cfRule>
  </conditionalFormatting>
  <conditionalFormatting sqref="AB419:AB429">
    <cfRule type="cellIs" dxfId="1234" priority="602" stopIfTrue="1" operator="equal">
      <formula>"NO ADMISIBLE"</formula>
    </cfRule>
    <cfRule type="cellIs" dxfId="1233" priority="603" stopIfTrue="1" operator="equal">
      <formula>"ADMISIBLE"</formula>
    </cfRule>
  </conditionalFormatting>
  <conditionalFormatting sqref="AC419:AD429">
    <cfRule type="cellIs" dxfId="1232" priority="601" stopIfTrue="1" operator="equal">
      <formula>"NO ADMISIBLE"</formula>
    </cfRule>
  </conditionalFormatting>
  <conditionalFormatting sqref="AC419">
    <cfRule type="cellIs" dxfId="1231" priority="599" stopIfTrue="1" operator="equal">
      <formula>"NO ADMISIBLE"</formula>
    </cfRule>
    <cfRule type="cellIs" dxfId="1230" priority="600" stopIfTrue="1" operator="equal">
      <formula>"ADMISIBLE"</formula>
    </cfRule>
  </conditionalFormatting>
  <conditionalFormatting sqref="AD419:AD429">
    <cfRule type="cellIs" dxfId="1229" priority="597" stopIfTrue="1" operator="equal">
      <formula>"NO ADMISIBLE"</formula>
    </cfRule>
    <cfRule type="cellIs" dxfId="1228" priority="598" stopIfTrue="1" operator="equal">
      <formula>"ADMISIBLE"</formula>
    </cfRule>
  </conditionalFormatting>
  <conditionalFormatting sqref="AE419:AE429">
    <cfRule type="cellIs" dxfId="1227" priority="595" stopIfTrue="1" operator="equal">
      <formula>"NO ADMISIBLE"</formula>
    </cfRule>
    <cfRule type="cellIs" dxfId="1226" priority="596" stopIfTrue="1" operator="equal">
      <formula>"ADMISIBLE"</formula>
    </cfRule>
  </conditionalFormatting>
  <conditionalFormatting sqref="L430:Q440 Y430:Z440 C430:D440 U430:W440 I431:K440">
    <cfRule type="cellIs" dxfId="1225" priority="594" stopIfTrue="1" operator="equal">
      <formula>"NO ADMISIBLE"</formula>
    </cfRule>
  </conditionalFormatting>
  <conditionalFormatting sqref="V430 X430:X440 R430:T440">
    <cfRule type="cellIs" dxfId="1224" priority="592" stopIfTrue="1" operator="equal">
      <formula>"NO ADMISIBLE"</formula>
    </cfRule>
    <cfRule type="cellIs" dxfId="1223" priority="593" stopIfTrue="1" operator="equal">
      <formula>"ADMISIBLE"</formula>
    </cfRule>
  </conditionalFormatting>
  <conditionalFormatting sqref="W430:W440">
    <cfRule type="cellIs" dxfId="1222" priority="590" stopIfTrue="1" operator="equal">
      <formula>"NO ADMISIBLE"</formula>
    </cfRule>
    <cfRule type="cellIs" dxfId="1221" priority="591" stopIfTrue="1" operator="equal">
      <formula>"ADMISIBLE"</formula>
    </cfRule>
  </conditionalFormatting>
  <conditionalFormatting sqref="AA430:AB440">
    <cfRule type="cellIs" dxfId="1220" priority="589" stopIfTrue="1" operator="equal">
      <formula>"NO ADMISIBLE"</formula>
    </cfRule>
  </conditionalFormatting>
  <conditionalFormatting sqref="AA430">
    <cfRule type="cellIs" dxfId="1219" priority="587" stopIfTrue="1" operator="equal">
      <formula>"NO ADMISIBLE"</formula>
    </cfRule>
    <cfRule type="cellIs" dxfId="1218" priority="588" stopIfTrue="1" operator="equal">
      <formula>"ADMISIBLE"</formula>
    </cfRule>
  </conditionalFormatting>
  <conditionalFormatting sqref="AB430:AB440">
    <cfRule type="cellIs" dxfId="1217" priority="585" stopIfTrue="1" operator="equal">
      <formula>"NO ADMISIBLE"</formula>
    </cfRule>
    <cfRule type="cellIs" dxfId="1216" priority="586" stopIfTrue="1" operator="equal">
      <formula>"ADMISIBLE"</formula>
    </cfRule>
  </conditionalFormatting>
  <conditionalFormatting sqref="AC430:AD440">
    <cfRule type="cellIs" dxfId="1215" priority="584" stopIfTrue="1" operator="equal">
      <formula>"NO ADMISIBLE"</formula>
    </cfRule>
  </conditionalFormatting>
  <conditionalFormatting sqref="AC430">
    <cfRule type="cellIs" dxfId="1214" priority="582" stopIfTrue="1" operator="equal">
      <formula>"NO ADMISIBLE"</formula>
    </cfRule>
    <cfRule type="cellIs" dxfId="1213" priority="583" stopIfTrue="1" operator="equal">
      <formula>"ADMISIBLE"</formula>
    </cfRule>
  </conditionalFormatting>
  <conditionalFormatting sqref="AD430:AD440">
    <cfRule type="cellIs" dxfId="1212" priority="580" stopIfTrue="1" operator="equal">
      <formula>"NO ADMISIBLE"</formula>
    </cfRule>
    <cfRule type="cellIs" dxfId="1211" priority="581" stopIfTrue="1" operator="equal">
      <formula>"ADMISIBLE"</formula>
    </cfRule>
  </conditionalFormatting>
  <conditionalFormatting sqref="AE430:AE440">
    <cfRule type="cellIs" dxfId="1210" priority="578" stopIfTrue="1" operator="equal">
      <formula>"NO ADMISIBLE"</formula>
    </cfRule>
    <cfRule type="cellIs" dxfId="1209" priority="579" stopIfTrue="1" operator="equal">
      <formula>"ADMISIBLE"</formula>
    </cfRule>
  </conditionalFormatting>
  <conditionalFormatting sqref="L441:Q451 Y441:Z451 C441:D451 U441:W451 I442:K451">
    <cfRule type="cellIs" dxfId="1208" priority="577" stopIfTrue="1" operator="equal">
      <formula>"NO ADMISIBLE"</formula>
    </cfRule>
  </conditionalFormatting>
  <conditionalFormatting sqref="V441 X441:X451 R441:T451">
    <cfRule type="cellIs" dxfId="1207" priority="575" stopIfTrue="1" operator="equal">
      <formula>"NO ADMISIBLE"</formula>
    </cfRule>
    <cfRule type="cellIs" dxfId="1206" priority="576" stopIfTrue="1" operator="equal">
      <formula>"ADMISIBLE"</formula>
    </cfRule>
  </conditionalFormatting>
  <conditionalFormatting sqref="W441:W451">
    <cfRule type="cellIs" dxfId="1205" priority="573" stopIfTrue="1" operator="equal">
      <formula>"NO ADMISIBLE"</formula>
    </cfRule>
    <cfRule type="cellIs" dxfId="1204" priority="574" stopIfTrue="1" operator="equal">
      <formula>"ADMISIBLE"</formula>
    </cfRule>
  </conditionalFormatting>
  <conditionalFormatting sqref="AA441:AB451">
    <cfRule type="cellIs" dxfId="1203" priority="572" stopIfTrue="1" operator="equal">
      <formula>"NO ADMISIBLE"</formula>
    </cfRule>
  </conditionalFormatting>
  <conditionalFormatting sqref="AA441">
    <cfRule type="cellIs" dxfId="1202" priority="570" stopIfTrue="1" operator="equal">
      <formula>"NO ADMISIBLE"</formula>
    </cfRule>
    <cfRule type="cellIs" dxfId="1201" priority="571" stopIfTrue="1" operator="equal">
      <formula>"ADMISIBLE"</formula>
    </cfRule>
  </conditionalFormatting>
  <conditionalFormatting sqref="AB441:AB451">
    <cfRule type="cellIs" dxfId="1200" priority="568" stopIfTrue="1" operator="equal">
      <formula>"NO ADMISIBLE"</formula>
    </cfRule>
    <cfRule type="cellIs" dxfId="1199" priority="569" stopIfTrue="1" operator="equal">
      <formula>"ADMISIBLE"</formula>
    </cfRule>
  </conditionalFormatting>
  <conditionalFormatting sqref="AC441:AD451">
    <cfRule type="cellIs" dxfId="1198" priority="567" stopIfTrue="1" operator="equal">
      <formula>"NO ADMISIBLE"</formula>
    </cfRule>
  </conditionalFormatting>
  <conditionalFormatting sqref="AC441">
    <cfRule type="cellIs" dxfId="1197" priority="565" stopIfTrue="1" operator="equal">
      <formula>"NO ADMISIBLE"</formula>
    </cfRule>
    <cfRule type="cellIs" dxfId="1196" priority="566" stopIfTrue="1" operator="equal">
      <formula>"ADMISIBLE"</formula>
    </cfRule>
  </conditionalFormatting>
  <conditionalFormatting sqref="AD441:AD451">
    <cfRule type="cellIs" dxfId="1195" priority="563" stopIfTrue="1" operator="equal">
      <formula>"NO ADMISIBLE"</formula>
    </cfRule>
    <cfRule type="cellIs" dxfId="1194" priority="564" stopIfTrue="1" operator="equal">
      <formula>"ADMISIBLE"</formula>
    </cfRule>
  </conditionalFormatting>
  <conditionalFormatting sqref="AE441:AE451">
    <cfRule type="cellIs" dxfId="1193" priority="561" stopIfTrue="1" operator="equal">
      <formula>"NO ADMISIBLE"</formula>
    </cfRule>
    <cfRule type="cellIs" dxfId="1192" priority="562" stopIfTrue="1" operator="equal">
      <formula>"ADMISIBLE"</formula>
    </cfRule>
  </conditionalFormatting>
  <conditionalFormatting sqref="L452:Q462 Y452:Z462 C452:D462 U452:W462 I453:K462">
    <cfRule type="cellIs" dxfId="1191" priority="560" stopIfTrue="1" operator="equal">
      <formula>"NO ADMISIBLE"</formula>
    </cfRule>
  </conditionalFormatting>
  <conditionalFormatting sqref="V452 X452:X462 R452:T462">
    <cfRule type="cellIs" dxfId="1190" priority="558" stopIfTrue="1" operator="equal">
      <formula>"NO ADMISIBLE"</formula>
    </cfRule>
    <cfRule type="cellIs" dxfId="1189" priority="559" stopIfTrue="1" operator="equal">
      <formula>"ADMISIBLE"</formula>
    </cfRule>
  </conditionalFormatting>
  <conditionalFormatting sqref="W452:W462">
    <cfRule type="cellIs" dxfId="1188" priority="556" stopIfTrue="1" operator="equal">
      <formula>"NO ADMISIBLE"</formula>
    </cfRule>
    <cfRule type="cellIs" dxfId="1187" priority="557" stopIfTrue="1" operator="equal">
      <formula>"ADMISIBLE"</formula>
    </cfRule>
  </conditionalFormatting>
  <conditionalFormatting sqref="AA452:AB462">
    <cfRule type="cellIs" dxfId="1186" priority="555" stopIfTrue="1" operator="equal">
      <formula>"NO ADMISIBLE"</formula>
    </cfRule>
  </conditionalFormatting>
  <conditionalFormatting sqref="AA452">
    <cfRule type="cellIs" dxfId="1185" priority="553" stopIfTrue="1" operator="equal">
      <formula>"NO ADMISIBLE"</formula>
    </cfRule>
    <cfRule type="cellIs" dxfId="1184" priority="554" stopIfTrue="1" operator="equal">
      <formula>"ADMISIBLE"</formula>
    </cfRule>
  </conditionalFormatting>
  <conditionalFormatting sqref="AB452:AB462">
    <cfRule type="cellIs" dxfId="1183" priority="551" stopIfTrue="1" operator="equal">
      <formula>"NO ADMISIBLE"</formula>
    </cfRule>
    <cfRule type="cellIs" dxfId="1182" priority="552" stopIfTrue="1" operator="equal">
      <formula>"ADMISIBLE"</formula>
    </cfRule>
  </conditionalFormatting>
  <conditionalFormatting sqref="AC452:AD462">
    <cfRule type="cellIs" dxfId="1181" priority="550" stopIfTrue="1" operator="equal">
      <formula>"NO ADMISIBLE"</formula>
    </cfRule>
  </conditionalFormatting>
  <conditionalFormatting sqref="AC452">
    <cfRule type="cellIs" dxfId="1180" priority="548" stopIfTrue="1" operator="equal">
      <formula>"NO ADMISIBLE"</formula>
    </cfRule>
    <cfRule type="cellIs" dxfId="1179" priority="549" stopIfTrue="1" operator="equal">
      <formula>"ADMISIBLE"</formula>
    </cfRule>
  </conditionalFormatting>
  <conditionalFormatting sqref="AD452:AD462">
    <cfRule type="cellIs" dxfId="1178" priority="546" stopIfTrue="1" operator="equal">
      <formula>"NO ADMISIBLE"</formula>
    </cfRule>
    <cfRule type="cellIs" dxfId="1177" priority="547" stopIfTrue="1" operator="equal">
      <formula>"ADMISIBLE"</formula>
    </cfRule>
  </conditionalFormatting>
  <conditionalFormatting sqref="AE452:AE462">
    <cfRule type="cellIs" dxfId="1176" priority="544" stopIfTrue="1" operator="equal">
      <formula>"NO ADMISIBLE"</formula>
    </cfRule>
    <cfRule type="cellIs" dxfId="1175" priority="545" stopIfTrue="1" operator="equal">
      <formula>"ADMISIBLE"</formula>
    </cfRule>
  </conditionalFormatting>
  <conditionalFormatting sqref="L463:Q473 Y463:Z473 C463:D473 U463:W473 I464:K473">
    <cfRule type="cellIs" dxfId="1174" priority="543" stopIfTrue="1" operator="equal">
      <formula>"NO ADMISIBLE"</formula>
    </cfRule>
  </conditionalFormatting>
  <conditionalFormatting sqref="V463 X463:X473 R463:T473">
    <cfRule type="cellIs" dxfId="1173" priority="541" stopIfTrue="1" operator="equal">
      <formula>"NO ADMISIBLE"</formula>
    </cfRule>
    <cfRule type="cellIs" dxfId="1172" priority="542" stopIfTrue="1" operator="equal">
      <formula>"ADMISIBLE"</formula>
    </cfRule>
  </conditionalFormatting>
  <conditionalFormatting sqref="W463:W473">
    <cfRule type="cellIs" dxfId="1171" priority="539" stopIfTrue="1" operator="equal">
      <formula>"NO ADMISIBLE"</formula>
    </cfRule>
    <cfRule type="cellIs" dxfId="1170" priority="540" stopIfTrue="1" operator="equal">
      <formula>"ADMISIBLE"</formula>
    </cfRule>
  </conditionalFormatting>
  <conditionalFormatting sqref="AA463:AB473">
    <cfRule type="cellIs" dxfId="1169" priority="538" stopIfTrue="1" operator="equal">
      <formula>"NO ADMISIBLE"</formula>
    </cfRule>
  </conditionalFormatting>
  <conditionalFormatting sqref="AA463">
    <cfRule type="cellIs" dxfId="1168" priority="536" stopIfTrue="1" operator="equal">
      <formula>"NO ADMISIBLE"</formula>
    </cfRule>
    <cfRule type="cellIs" dxfId="1167" priority="537" stopIfTrue="1" operator="equal">
      <formula>"ADMISIBLE"</formula>
    </cfRule>
  </conditionalFormatting>
  <conditionalFormatting sqref="AB463:AB473">
    <cfRule type="cellIs" dxfId="1166" priority="534" stopIfTrue="1" operator="equal">
      <formula>"NO ADMISIBLE"</formula>
    </cfRule>
    <cfRule type="cellIs" dxfId="1165" priority="535" stopIfTrue="1" operator="equal">
      <formula>"ADMISIBLE"</formula>
    </cfRule>
  </conditionalFormatting>
  <conditionalFormatting sqref="AC463:AD473">
    <cfRule type="cellIs" dxfId="1164" priority="533" stopIfTrue="1" operator="equal">
      <formula>"NO ADMISIBLE"</formula>
    </cfRule>
  </conditionalFormatting>
  <conditionalFormatting sqref="AC463">
    <cfRule type="cellIs" dxfId="1163" priority="531" stopIfTrue="1" operator="equal">
      <formula>"NO ADMISIBLE"</formula>
    </cfRule>
    <cfRule type="cellIs" dxfId="1162" priority="532" stopIfTrue="1" operator="equal">
      <formula>"ADMISIBLE"</formula>
    </cfRule>
  </conditionalFormatting>
  <conditionalFormatting sqref="AD463:AD473">
    <cfRule type="cellIs" dxfId="1161" priority="529" stopIfTrue="1" operator="equal">
      <formula>"NO ADMISIBLE"</formula>
    </cfRule>
    <cfRule type="cellIs" dxfId="1160" priority="530" stopIfTrue="1" operator="equal">
      <formula>"ADMISIBLE"</formula>
    </cfRule>
  </conditionalFormatting>
  <conditionalFormatting sqref="AE463:AE473">
    <cfRule type="cellIs" dxfId="1159" priority="527" stopIfTrue="1" operator="equal">
      <formula>"NO ADMISIBLE"</formula>
    </cfRule>
    <cfRule type="cellIs" dxfId="1158" priority="528" stopIfTrue="1" operator="equal">
      <formula>"ADMISIBLE"</formula>
    </cfRule>
  </conditionalFormatting>
  <conditionalFormatting sqref="L474:Q484 Y474:Z484 C474:D484 U474:W484 I475:K484">
    <cfRule type="cellIs" dxfId="1157" priority="526" stopIfTrue="1" operator="equal">
      <formula>"NO ADMISIBLE"</formula>
    </cfRule>
  </conditionalFormatting>
  <conditionalFormatting sqref="V474 X474:X484 R474:T484">
    <cfRule type="cellIs" dxfId="1156" priority="524" stopIfTrue="1" operator="equal">
      <formula>"NO ADMISIBLE"</formula>
    </cfRule>
    <cfRule type="cellIs" dxfId="1155" priority="525" stopIfTrue="1" operator="equal">
      <formula>"ADMISIBLE"</formula>
    </cfRule>
  </conditionalFormatting>
  <conditionalFormatting sqref="W474:W484">
    <cfRule type="cellIs" dxfId="1154" priority="522" stopIfTrue="1" operator="equal">
      <formula>"NO ADMISIBLE"</formula>
    </cfRule>
    <cfRule type="cellIs" dxfId="1153" priority="523" stopIfTrue="1" operator="equal">
      <formula>"ADMISIBLE"</formula>
    </cfRule>
  </conditionalFormatting>
  <conditionalFormatting sqref="AA474:AB484">
    <cfRule type="cellIs" dxfId="1152" priority="521" stopIfTrue="1" operator="equal">
      <formula>"NO ADMISIBLE"</formula>
    </cfRule>
  </conditionalFormatting>
  <conditionalFormatting sqref="AA474">
    <cfRule type="cellIs" dxfId="1151" priority="519" stopIfTrue="1" operator="equal">
      <formula>"NO ADMISIBLE"</formula>
    </cfRule>
    <cfRule type="cellIs" dxfId="1150" priority="520" stopIfTrue="1" operator="equal">
      <formula>"ADMISIBLE"</formula>
    </cfRule>
  </conditionalFormatting>
  <conditionalFormatting sqref="AB474:AB484">
    <cfRule type="cellIs" dxfId="1149" priority="517" stopIfTrue="1" operator="equal">
      <formula>"NO ADMISIBLE"</formula>
    </cfRule>
    <cfRule type="cellIs" dxfId="1148" priority="518" stopIfTrue="1" operator="equal">
      <formula>"ADMISIBLE"</formula>
    </cfRule>
  </conditionalFormatting>
  <conditionalFormatting sqref="AC474:AD484">
    <cfRule type="cellIs" dxfId="1147" priority="516" stopIfTrue="1" operator="equal">
      <formula>"NO ADMISIBLE"</formula>
    </cfRule>
  </conditionalFormatting>
  <conditionalFormatting sqref="AC474">
    <cfRule type="cellIs" dxfId="1146" priority="514" stopIfTrue="1" operator="equal">
      <formula>"NO ADMISIBLE"</formula>
    </cfRule>
    <cfRule type="cellIs" dxfId="1145" priority="515" stopIfTrue="1" operator="equal">
      <formula>"ADMISIBLE"</formula>
    </cfRule>
  </conditionalFormatting>
  <conditionalFormatting sqref="AD474:AD484">
    <cfRule type="cellIs" dxfId="1144" priority="512" stopIfTrue="1" operator="equal">
      <formula>"NO ADMISIBLE"</formula>
    </cfRule>
    <cfRule type="cellIs" dxfId="1143" priority="513" stopIfTrue="1" operator="equal">
      <formula>"ADMISIBLE"</formula>
    </cfRule>
  </conditionalFormatting>
  <conditionalFormatting sqref="AE474:AE484">
    <cfRule type="cellIs" dxfId="1142" priority="510" stopIfTrue="1" operator="equal">
      <formula>"NO ADMISIBLE"</formula>
    </cfRule>
    <cfRule type="cellIs" dxfId="1141" priority="511" stopIfTrue="1" operator="equal">
      <formula>"ADMISIBLE"</formula>
    </cfRule>
  </conditionalFormatting>
  <conditionalFormatting sqref="L485:Q495 Y485:Z495 C485:D495 U485:W495 I486:K495">
    <cfRule type="cellIs" dxfId="1140" priority="509" stopIfTrue="1" operator="equal">
      <formula>"NO ADMISIBLE"</formula>
    </cfRule>
  </conditionalFormatting>
  <conditionalFormatting sqref="V485 X485:X495 R485:T495">
    <cfRule type="cellIs" dxfId="1139" priority="507" stopIfTrue="1" operator="equal">
      <formula>"NO ADMISIBLE"</formula>
    </cfRule>
    <cfRule type="cellIs" dxfId="1138" priority="508" stopIfTrue="1" operator="equal">
      <formula>"ADMISIBLE"</formula>
    </cfRule>
  </conditionalFormatting>
  <conditionalFormatting sqref="W485:W495">
    <cfRule type="cellIs" dxfId="1137" priority="505" stopIfTrue="1" operator="equal">
      <formula>"NO ADMISIBLE"</formula>
    </cfRule>
    <cfRule type="cellIs" dxfId="1136" priority="506" stopIfTrue="1" operator="equal">
      <formula>"ADMISIBLE"</formula>
    </cfRule>
  </conditionalFormatting>
  <conditionalFormatting sqref="AA485:AB495">
    <cfRule type="cellIs" dxfId="1135" priority="504" stopIfTrue="1" operator="equal">
      <formula>"NO ADMISIBLE"</formula>
    </cfRule>
  </conditionalFormatting>
  <conditionalFormatting sqref="AA485">
    <cfRule type="cellIs" dxfId="1134" priority="502" stopIfTrue="1" operator="equal">
      <formula>"NO ADMISIBLE"</formula>
    </cfRule>
    <cfRule type="cellIs" dxfId="1133" priority="503" stopIfTrue="1" operator="equal">
      <formula>"ADMISIBLE"</formula>
    </cfRule>
  </conditionalFormatting>
  <conditionalFormatting sqref="AB485:AB495">
    <cfRule type="cellIs" dxfId="1132" priority="500" stopIfTrue="1" operator="equal">
      <formula>"NO ADMISIBLE"</formula>
    </cfRule>
    <cfRule type="cellIs" dxfId="1131" priority="501" stopIfTrue="1" operator="equal">
      <formula>"ADMISIBLE"</formula>
    </cfRule>
  </conditionalFormatting>
  <conditionalFormatting sqref="AC485:AD495">
    <cfRule type="cellIs" dxfId="1130" priority="499" stopIfTrue="1" operator="equal">
      <formula>"NO ADMISIBLE"</formula>
    </cfRule>
  </conditionalFormatting>
  <conditionalFormatting sqref="AC485">
    <cfRule type="cellIs" dxfId="1129" priority="497" stopIfTrue="1" operator="equal">
      <formula>"NO ADMISIBLE"</formula>
    </cfRule>
    <cfRule type="cellIs" dxfId="1128" priority="498" stopIfTrue="1" operator="equal">
      <formula>"ADMISIBLE"</formula>
    </cfRule>
  </conditionalFormatting>
  <conditionalFormatting sqref="AD485:AD495">
    <cfRule type="cellIs" dxfId="1127" priority="495" stopIfTrue="1" operator="equal">
      <formula>"NO ADMISIBLE"</formula>
    </cfRule>
    <cfRule type="cellIs" dxfId="1126" priority="496" stopIfTrue="1" operator="equal">
      <formula>"ADMISIBLE"</formula>
    </cfRule>
  </conditionalFormatting>
  <conditionalFormatting sqref="AE485:AE495">
    <cfRule type="cellIs" dxfId="1125" priority="493" stopIfTrue="1" operator="equal">
      <formula>"NO ADMISIBLE"</formula>
    </cfRule>
    <cfRule type="cellIs" dxfId="1124" priority="494" stopIfTrue="1" operator="equal">
      <formula>"ADMISIBLE"</formula>
    </cfRule>
  </conditionalFormatting>
  <conditionalFormatting sqref="L496:Q506 Y496:Z506 C496:D506 U496:W506 I497:K506">
    <cfRule type="cellIs" dxfId="1123" priority="492" stopIfTrue="1" operator="equal">
      <formula>"NO ADMISIBLE"</formula>
    </cfRule>
  </conditionalFormatting>
  <conditionalFormatting sqref="V496 X496:X506 R496:T506">
    <cfRule type="cellIs" dxfId="1122" priority="490" stopIfTrue="1" operator="equal">
      <formula>"NO ADMISIBLE"</formula>
    </cfRule>
    <cfRule type="cellIs" dxfId="1121" priority="491" stopIfTrue="1" operator="equal">
      <formula>"ADMISIBLE"</formula>
    </cfRule>
  </conditionalFormatting>
  <conditionalFormatting sqref="W496:W506">
    <cfRule type="cellIs" dxfId="1120" priority="488" stopIfTrue="1" operator="equal">
      <formula>"NO ADMISIBLE"</formula>
    </cfRule>
    <cfRule type="cellIs" dxfId="1119" priority="489" stopIfTrue="1" operator="equal">
      <formula>"ADMISIBLE"</formula>
    </cfRule>
  </conditionalFormatting>
  <conditionalFormatting sqref="AA496:AB506">
    <cfRule type="cellIs" dxfId="1118" priority="487" stopIfTrue="1" operator="equal">
      <formula>"NO ADMISIBLE"</formula>
    </cfRule>
  </conditionalFormatting>
  <conditionalFormatting sqref="AA496">
    <cfRule type="cellIs" dxfId="1117" priority="485" stopIfTrue="1" operator="equal">
      <formula>"NO ADMISIBLE"</formula>
    </cfRule>
    <cfRule type="cellIs" dxfId="1116" priority="486" stopIfTrue="1" operator="equal">
      <formula>"ADMISIBLE"</formula>
    </cfRule>
  </conditionalFormatting>
  <conditionalFormatting sqref="AB496:AB506">
    <cfRule type="cellIs" dxfId="1115" priority="483" stopIfTrue="1" operator="equal">
      <formula>"NO ADMISIBLE"</formula>
    </cfRule>
    <cfRule type="cellIs" dxfId="1114" priority="484" stopIfTrue="1" operator="equal">
      <formula>"ADMISIBLE"</formula>
    </cfRule>
  </conditionalFormatting>
  <conditionalFormatting sqref="AC496:AD506">
    <cfRule type="cellIs" dxfId="1113" priority="482" stopIfTrue="1" operator="equal">
      <formula>"NO ADMISIBLE"</formula>
    </cfRule>
  </conditionalFormatting>
  <conditionalFormatting sqref="AC496">
    <cfRule type="cellIs" dxfId="1112" priority="480" stopIfTrue="1" operator="equal">
      <formula>"NO ADMISIBLE"</formula>
    </cfRule>
    <cfRule type="cellIs" dxfId="1111" priority="481" stopIfTrue="1" operator="equal">
      <formula>"ADMISIBLE"</formula>
    </cfRule>
  </conditionalFormatting>
  <conditionalFormatting sqref="AD496:AD506">
    <cfRule type="cellIs" dxfId="1110" priority="478" stopIfTrue="1" operator="equal">
      <formula>"NO ADMISIBLE"</formula>
    </cfRule>
    <cfRule type="cellIs" dxfId="1109" priority="479" stopIfTrue="1" operator="equal">
      <formula>"ADMISIBLE"</formula>
    </cfRule>
  </conditionalFormatting>
  <conditionalFormatting sqref="AE496:AE506">
    <cfRule type="cellIs" dxfId="1108" priority="476" stopIfTrue="1" operator="equal">
      <formula>"NO ADMISIBLE"</formula>
    </cfRule>
    <cfRule type="cellIs" dxfId="1107" priority="477" stopIfTrue="1" operator="equal">
      <formula>"ADMISIBLE"</formula>
    </cfRule>
  </conditionalFormatting>
  <conditionalFormatting sqref="L507:Q517 Y507:Z517 C507:D517 U507:W517 I508:K517">
    <cfRule type="cellIs" dxfId="1106" priority="475" stopIfTrue="1" operator="equal">
      <formula>"NO ADMISIBLE"</formula>
    </cfRule>
  </conditionalFormatting>
  <conditionalFormatting sqref="V507 X507:X517 R507:T517">
    <cfRule type="cellIs" dxfId="1105" priority="473" stopIfTrue="1" operator="equal">
      <formula>"NO ADMISIBLE"</formula>
    </cfRule>
    <cfRule type="cellIs" dxfId="1104" priority="474" stopIfTrue="1" operator="equal">
      <formula>"ADMISIBLE"</formula>
    </cfRule>
  </conditionalFormatting>
  <conditionalFormatting sqref="W507:W517">
    <cfRule type="cellIs" dxfId="1103" priority="471" stopIfTrue="1" operator="equal">
      <formula>"NO ADMISIBLE"</formula>
    </cfRule>
    <cfRule type="cellIs" dxfId="1102" priority="472" stopIfTrue="1" operator="equal">
      <formula>"ADMISIBLE"</formula>
    </cfRule>
  </conditionalFormatting>
  <conditionalFormatting sqref="AA507:AB517">
    <cfRule type="cellIs" dxfId="1101" priority="470" stopIfTrue="1" operator="equal">
      <formula>"NO ADMISIBLE"</formula>
    </cfRule>
  </conditionalFormatting>
  <conditionalFormatting sqref="AA507">
    <cfRule type="cellIs" dxfId="1100" priority="468" stopIfTrue="1" operator="equal">
      <formula>"NO ADMISIBLE"</formula>
    </cfRule>
    <cfRule type="cellIs" dxfId="1099" priority="469" stopIfTrue="1" operator="equal">
      <formula>"ADMISIBLE"</formula>
    </cfRule>
  </conditionalFormatting>
  <conditionalFormatting sqref="AB507:AB517">
    <cfRule type="cellIs" dxfId="1098" priority="466" stopIfTrue="1" operator="equal">
      <formula>"NO ADMISIBLE"</formula>
    </cfRule>
    <cfRule type="cellIs" dxfId="1097" priority="467" stopIfTrue="1" operator="equal">
      <formula>"ADMISIBLE"</formula>
    </cfRule>
  </conditionalFormatting>
  <conditionalFormatting sqref="AC507:AD517">
    <cfRule type="cellIs" dxfId="1096" priority="465" stopIfTrue="1" operator="equal">
      <formula>"NO ADMISIBLE"</formula>
    </cfRule>
  </conditionalFormatting>
  <conditionalFormatting sqref="AC507">
    <cfRule type="cellIs" dxfId="1095" priority="463" stopIfTrue="1" operator="equal">
      <formula>"NO ADMISIBLE"</formula>
    </cfRule>
    <cfRule type="cellIs" dxfId="1094" priority="464" stopIfTrue="1" operator="equal">
      <formula>"ADMISIBLE"</formula>
    </cfRule>
  </conditionalFormatting>
  <conditionalFormatting sqref="AD507:AD517">
    <cfRule type="cellIs" dxfId="1093" priority="461" stopIfTrue="1" operator="equal">
      <formula>"NO ADMISIBLE"</formula>
    </cfRule>
    <cfRule type="cellIs" dxfId="1092" priority="462" stopIfTrue="1" operator="equal">
      <formula>"ADMISIBLE"</formula>
    </cfRule>
  </conditionalFormatting>
  <conditionalFormatting sqref="AE507:AE517">
    <cfRule type="cellIs" dxfId="1091" priority="459" stopIfTrue="1" operator="equal">
      <formula>"NO ADMISIBLE"</formula>
    </cfRule>
    <cfRule type="cellIs" dxfId="1090" priority="460" stopIfTrue="1" operator="equal">
      <formula>"ADMISIBLE"</formula>
    </cfRule>
  </conditionalFormatting>
  <conditionalFormatting sqref="L518:Q528 Y518:Z528 C518:D528 U518:W528 I519:K528">
    <cfRule type="cellIs" dxfId="1089" priority="458" stopIfTrue="1" operator="equal">
      <formula>"NO ADMISIBLE"</formula>
    </cfRule>
  </conditionalFormatting>
  <conditionalFormatting sqref="V518 X518:X528 R518:T528">
    <cfRule type="cellIs" dxfId="1088" priority="456" stopIfTrue="1" operator="equal">
      <formula>"NO ADMISIBLE"</formula>
    </cfRule>
    <cfRule type="cellIs" dxfId="1087" priority="457" stopIfTrue="1" operator="equal">
      <formula>"ADMISIBLE"</formula>
    </cfRule>
  </conditionalFormatting>
  <conditionalFormatting sqref="W518:W528">
    <cfRule type="cellIs" dxfId="1086" priority="454" stopIfTrue="1" operator="equal">
      <formula>"NO ADMISIBLE"</formula>
    </cfRule>
    <cfRule type="cellIs" dxfId="1085" priority="455" stopIfTrue="1" operator="equal">
      <formula>"ADMISIBLE"</formula>
    </cfRule>
  </conditionalFormatting>
  <conditionalFormatting sqref="AA518:AB528">
    <cfRule type="cellIs" dxfId="1084" priority="453" stopIfTrue="1" operator="equal">
      <formula>"NO ADMISIBLE"</formula>
    </cfRule>
  </conditionalFormatting>
  <conditionalFormatting sqref="AA518">
    <cfRule type="cellIs" dxfId="1083" priority="451" stopIfTrue="1" operator="equal">
      <formula>"NO ADMISIBLE"</formula>
    </cfRule>
    <cfRule type="cellIs" dxfId="1082" priority="452" stopIfTrue="1" operator="equal">
      <formula>"ADMISIBLE"</formula>
    </cfRule>
  </conditionalFormatting>
  <conditionalFormatting sqref="AB518:AB528">
    <cfRule type="cellIs" dxfId="1081" priority="449" stopIfTrue="1" operator="equal">
      <formula>"NO ADMISIBLE"</formula>
    </cfRule>
    <cfRule type="cellIs" dxfId="1080" priority="450" stopIfTrue="1" operator="equal">
      <formula>"ADMISIBLE"</formula>
    </cfRule>
  </conditionalFormatting>
  <conditionalFormatting sqref="AC518:AD528">
    <cfRule type="cellIs" dxfId="1079" priority="448" stopIfTrue="1" operator="equal">
      <formula>"NO ADMISIBLE"</formula>
    </cfRule>
  </conditionalFormatting>
  <conditionalFormatting sqref="AC518">
    <cfRule type="cellIs" dxfId="1078" priority="446" stopIfTrue="1" operator="equal">
      <formula>"NO ADMISIBLE"</formula>
    </cfRule>
    <cfRule type="cellIs" dxfId="1077" priority="447" stopIfTrue="1" operator="equal">
      <formula>"ADMISIBLE"</formula>
    </cfRule>
  </conditionalFormatting>
  <conditionalFormatting sqref="AD518:AD528">
    <cfRule type="cellIs" dxfId="1076" priority="444" stopIfTrue="1" operator="equal">
      <formula>"NO ADMISIBLE"</formula>
    </cfRule>
    <cfRule type="cellIs" dxfId="1075" priority="445" stopIfTrue="1" operator="equal">
      <formula>"ADMISIBLE"</formula>
    </cfRule>
  </conditionalFormatting>
  <conditionalFormatting sqref="AE518:AE528">
    <cfRule type="cellIs" dxfId="1074" priority="442" stopIfTrue="1" operator="equal">
      <formula>"NO ADMISIBLE"</formula>
    </cfRule>
    <cfRule type="cellIs" dxfId="1073" priority="443" stopIfTrue="1" operator="equal">
      <formula>"ADMISIBLE"</formula>
    </cfRule>
  </conditionalFormatting>
  <conditionalFormatting sqref="L529:Q539 Y529:Z539 C529:D539 U529:W539 I530:K539">
    <cfRule type="cellIs" dxfId="1072" priority="441" stopIfTrue="1" operator="equal">
      <formula>"NO ADMISIBLE"</formula>
    </cfRule>
  </conditionalFormatting>
  <conditionalFormatting sqref="V529 X529:X539 R529:T539">
    <cfRule type="cellIs" dxfId="1071" priority="439" stopIfTrue="1" operator="equal">
      <formula>"NO ADMISIBLE"</formula>
    </cfRule>
    <cfRule type="cellIs" dxfId="1070" priority="440" stopIfTrue="1" operator="equal">
      <formula>"ADMISIBLE"</formula>
    </cfRule>
  </conditionalFormatting>
  <conditionalFormatting sqref="W529:W539">
    <cfRule type="cellIs" dxfId="1069" priority="437" stopIfTrue="1" operator="equal">
      <formula>"NO ADMISIBLE"</formula>
    </cfRule>
    <cfRule type="cellIs" dxfId="1068" priority="438" stopIfTrue="1" operator="equal">
      <formula>"ADMISIBLE"</formula>
    </cfRule>
  </conditionalFormatting>
  <conditionalFormatting sqref="AA529:AB539">
    <cfRule type="cellIs" dxfId="1067" priority="436" stopIfTrue="1" operator="equal">
      <formula>"NO ADMISIBLE"</formula>
    </cfRule>
  </conditionalFormatting>
  <conditionalFormatting sqref="AA529">
    <cfRule type="cellIs" dxfId="1066" priority="434" stopIfTrue="1" operator="equal">
      <formula>"NO ADMISIBLE"</formula>
    </cfRule>
    <cfRule type="cellIs" dxfId="1065" priority="435" stopIfTrue="1" operator="equal">
      <formula>"ADMISIBLE"</formula>
    </cfRule>
  </conditionalFormatting>
  <conditionalFormatting sqref="AB529:AB539">
    <cfRule type="cellIs" dxfId="1064" priority="432" stopIfTrue="1" operator="equal">
      <formula>"NO ADMISIBLE"</formula>
    </cfRule>
    <cfRule type="cellIs" dxfId="1063" priority="433" stopIfTrue="1" operator="equal">
      <formula>"ADMISIBLE"</formula>
    </cfRule>
  </conditionalFormatting>
  <conditionalFormatting sqref="AC529:AD539">
    <cfRule type="cellIs" dxfId="1062" priority="431" stopIfTrue="1" operator="equal">
      <formula>"NO ADMISIBLE"</formula>
    </cfRule>
  </conditionalFormatting>
  <conditionalFormatting sqref="AC529">
    <cfRule type="cellIs" dxfId="1061" priority="429" stopIfTrue="1" operator="equal">
      <formula>"NO ADMISIBLE"</formula>
    </cfRule>
    <cfRule type="cellIs" dxfId="1060" priority="430" stopIfTrue="1" operator="equal">
      <formula>"ADMISIBLE"</formula>
    </cfRule>
  </conditionalFormatting>
  <conditionalFormatting sqref="AD529:AD539">
    <cfRule type="cellIs" dxfId="1059" priority="427" stopIfTrue="1" operator="equal">
      <formula>"NO ADMISIBLE"</formula>
    </cfRule>
    <cfRule type="cellIs" dxfId="1058" priority="428" stopIfTrue="1" operator="equal">
      <formula>"ADMISIBLE"</formula>
    </cfRule>
  </conditionalFormatting>
  <conditionalFormatting sqref="AE529:AE539">
    <cfRule type="cellIs" dxfId="1057" priority="425" stopIfTrue="1" operator="equal">
      <formula>"NO ADMISIBLE"</formula>
    </cfRule>
    <cfRule type="cellIs" dxfId="1056" priority="426" stopIfTrue="1" operator="equal">
      <formula>"ADMISIBLE"</formula>
    </cfRule>
  </conditionalFormatting>
  <conditionalFormatting sqref="L540:Q550 Y540:Z550 C540:D550 U540:W550 I541:K550">
    <cfRule type="cellIs" dxfId="1055" priority="424" stopIfTrue="1" operator="equal">
      <formula>"NO ADMISIBLE"</formula>
    </cfRule>
  </conditionalFormatting>
  <conditionalFormatting sqref="V540 X540:X550 R540:T550">
    <cfRule type="cellIs" dxfId="1054" priority="422" stopIfTrue="1" operator="equal">
      <formula>"NO ADMISIBLE"</formula>
    </cfRule>
    <cfRule type="cellIs" dxfId="1053" priority="423" stopIfTrue="1" operator="equal">
      <formula>"ADMISIBLE"</formula>
    </cfRule>
  </conditionalFormatting>
  <conditionalFormatting sqref="W540:W550">
    <cfRule type="cellIs" dxfId="1052" priority="420" stopIfTrue="1" operator="equal">
      <formula>"NO ADMISIBLE"</formula>
    </cfRule>
    <cfRule type="cellIs" dxfId="1051" priority="421" stopIfTrue="1" operator="equal">
      <formula>"ADMISIBLE"</formula>
    </cfRule>
  </conditionalFormatting>
  <conditionalFormatting sqref="AA540:AB550">
    <cfRule type="cellIs" dxfId="1050" priority="419" stopIfTrue="1" operator="equal">
      <formula>"NO ADMISIBLE"</formula>
    </cfRule>
  </conditionalFormatting>
  <conditionalFormatting sqref="AA540">
    <cfRule type="cellIs" dxfId="1049" priority="417" stopIfTrue="1" operator="equal">
      <formula>"NO ADMISIBLE"</formula>
    </cfRule>
    <cfRule type="cellIs" dxfId="1048" priority="418" stopIfTrue="1" operator="equal">
      <formula>"ADMISIBLE"</formula>
    </cfRule>
  </conditionalFormatting>
  <conditionalFormatting sqref="AB540:AB550">
    <cfRule type="cellIs" dxfId="1047" priority="415" stopIfTrue="1" operator="equal">
      <formula>"NO ADMISIBLE"</formula>
    </cfRule>
    <cfRule type="cellIs" dxfId="1046" priority="416" stopIfTrue="1" operator="equal">
      <formula>"ADMISIBLE"</formula>
    </cfRule>
  </conditionalFormatting>
  <conditionalFormatting sqref="AC540:AD550">
    <cfRule type="cellIs" dxfId="1045" priority="414" stopIfTrue="1" operator="equal">
      <formula>"NO ADMISIBLE"</formula>
    </cfRule>
  </conditionalFormatting>
  <conditionalFormatting sqref="AC540">
    <cfRule type="cellIs" dxfId="1044" priority="412" stopIfTrue="1" operator="equal">
      <formula>"NO ADMISIBLE"</formula>
    </cfRule>
    <cfRule type="cellIs" dxfId="1043" priority="413" stopIfTrue="1" operator="equal">
      <formula>"ADMISIBLE"</formula>
    </cfRule>
  </conditionalFormatting>
  <conditionalFormatting sqref="AD540:AD550">
    <cfRule type="cellIs" dxfId="1042" priority="410" stopIfTrue="1" operator="equal">
      <formula>"NO ADMISIBLE"</formula>
    </cfRule>
    <cfRule type="cellIs" dxfId="1041" priority="411" stopIfTrue="1" operator="equal">
      <formula>"ADMISIBLE"</formula>
    </cfRule>
  </conditionalFormatting>
  <conditionalFormatting sqref="AE540:AE550">
    <cfRule type="cellIs" dxfId="1040" priority="408" stopIfTrue="1" operator="equal">
      <formula>"NO ADMISIBLE"</formula>
    </cfRule>
    <cfRule type="cellIs" dxfId="1039" priority="409" stopIfTrue="1" operator="equal">
      <formula>"ADMISIBLE"</formula>
    </cfRule>
  </conditionalFormatting>
  <conditionalFormatting sqref="L551:Q561 Y551:Z561 C551:D561 U551:W561 I552:K561">
    <cfRule type="cellIs" dxfId="1038" priority="407" stopIfTrue="1" operator="equal">
      <formula>"NO ADMISIBLE"</formula>
    </cfRule>
  </conditionalFormatting>
  <conditionalFormatting sqref="V551 X551:X561 R551:T561">
    <cfRule type="cellIs" dxfId="1037" priority="405" stopIfTrue="1" operator="equal">
      <formula>"NO ADMISIBLE"</formula>
    </cfRule>
    <cfRule type="cellIs" dxfId="1036" priority="406" stopIfTrue="1" operator="equal">
      <formula>"ADMISIBLE"</formula>
    </cfRule>
  </conditionalFormatting>
  <conditionalFormatting sqref="W551:W561">
    <cfRule type="cellIs" dxfId="1035" priority="403" stopIfTrue="1" operator="equal">
      <formula>"NO ADMISIBLE"</formula>
    </cfRule>
    <cfRule type="cellIs" dxfId="1034" priority="404" stopIfTrue="1" operator="equal">
      <formula>"ADMISIBLE"</formula>
    </cfRule>
  </conditionalFormatting>
  <conditionalFormatting sqref="AA551:AB561">
    <cfRule type="cellIs" dxfId="1033" priority="402" stopIfTrue="1" operator="equal">
      <formula>"NO ADMISIBLE"</formula>
    </cfRule>
  </conditionalFormatting>
  <conditionalFormatting sqref="AA551">
    <cfRule type="cellIs" dxfId="1032" priority="400" stopIfTrue="1" operator="equal">
      <formula>"NO ADMISIBLE"</formula>
    </cfRule>
    <cfRule type="cellIs" dxfId="1031" priority="401" stopIfTrue="1" operator="equal">
      <formula>"ADMISIBLE"</formula>
    </cfRule>
  </conditionalFormatting>
  <conditionalFormatting sqref="AB551:AB561">
    <cfRule type="cellIs" dxfId="1030" priority="398" stopIfTrue="1" operator="equal">
      <formula>"NO ADMISIBLE"</formula>
    </cfRule>
    <cfRule type="cellIs" dxfId="1029" priority="399" stopIfTrue="1" operator="equal">
      <formula>"ADMISIBLE"</formula>
    </cfRule>
  </conditionalFormatting>
  <conditionalFormatting sqref="AC551:AD561">
    <cfRule type="cellIs" dxfId="1028" priority="397" stopIfTrue="1" operator="equal">
      <formula>"NO ADMISIBLE"</formula>
    </cfRule>
  </conditionalFormatting>
  <conditionalFormatting sqref="AC551">
    <cfRule type="cellIs" dxfId="1027" priority="395" stopIfTrue="1" operator="equal">
      <formula>"NO ADMISIBLE"</formula>
    </cfRule>
    <cfRule type="cellIs" dxfId="1026" priority="396" stopIfTrue="1" operator="equal">
      <formula>"ADMISIBLE"</formula>
    </cfRule>
  </conditionalFormatting>
  <conditionalFormatting sqref="AD551:AD561">
    <cfRule type="cellIs" dxfId="1025" priority="393" stopIfTrue="1" operator="equal">
      <formula>"NO ADMISIBLE"</formula>
    </cfRule>
    <cfRule type="cellIs" dxfId="1024" priority="394" stopIfTrue="1" operator="equal">
      <formula>"ADMISIBLE"</formula>
    </cfRule>
  </conditionalFormatting>
  <conditionalFormatting sqref="AE551:AE561">
    <cfRule type="cellIs" dxfId="1023" priority="391" stopIfTrue="1" operator="equal">
      <formula>"NO ADMISIBLE"</formula>
    </cfRule>
    <cfRule type="cellIs" dxfId="1022" priority="392" stopIfTrue="1" operator="equal">
      <formula>"ADMISIBLE"</formula>
    </cfRule>
  </conditionalFormatting>
  <conditionalFormatting sqref="L562:Q572 Y562:Z572 C562:D572 U562:W572 I563:K572">
    <cfRule type="cellIs" dxfId="1021" priority="390" stopIfTrue="1" operator="equal">
      <formula>"NO ADMISIBLE"</formula>
    </cfRule>
  </conditionalFormatting>
  <conditionalFormatting sqref="V562 X562:X572 R562:T572">
    <cfRule type="cellIs" dxfId="1020" priority="388" stopIfTrue="1" operator="equal">
      <formula>"NO ADMISIBLE"</formula>
    </cfRule>
    <cfRule type="cellIs" dxfId="1019" priority="389" stopIfTrue="1" operator="equal">
      <formula>"ADMISIBLE"</formula>
    </cfRule>
  </conditionalFormatting>
  <conditionalFormatting sqref="W562:W572">
    <cfRule type="cellIs" dxfId="1018" priority="386" stopIfTrue="1" operator="equal">
      <formula>"NO ADMISIBLE"</formula>
    </cfRule>
    <cfRule type="cellIs" dxfId="1017" priority="387" stopIfTrue="1" operator="equal">
      <formula>"ADMISIBLE"</formula>
    </cfRule>
  </conditionalFormatting>
  <conditionalFormatting sqref="AA562:AB572">
    <cfRule type="cellIs" dxfId="1016" priority="385" stopIfTrue="1" operator="equal">
      <formula>"NO ADMISIBLE"</formula>
    </cfRule>
  </conditionalFormatting>
  <conditionalFormatting sqref="AA562">
    <cfRule type="cellIs" dxfId="1015" priority="383" stopIfTrue="1" operator="equal">
      <formula>"NO ADMISIBLE"</formula>
    </cfRule>
    <cfRule type="cellIs" dxfId="1014" priority="384" stopIfTrue="1" operator="equal">
      <formula>"ADMISIBLE"</formula>
    </cfRule>
  </conditionalFormatting>
  <conditionalFormatting sqref="AB562:AB572">
    <cfRule type="cellIs" dxfId="1013" priority="381" stopIfTrue="1" operator="equal">
      <formula>"NO ADMISIBLE"</formula>
    </cfRule>
    <cfRule type="cellIs" dxfId="1012" priority="382" stopIfTrue="1" operator="equal">
      <formula>"ADMISIBLE"</formula>
    </cfRule>
  </conditionalFormatting>
  <conditionalFormatting sqref="AC562:AD572">
    <cfRule type="cellIs" dxfId="1011" priority="380" stopIfTrue="1" operator="equal">
      <formula>"NO ADMISIBLE"</formula>
    </cfRule>
  </conditionalFormatting>
  <conditionalFormatting sqref="AC562">
    <cfRule type="cellIs" dxfId="1010" priority="378" stopIfTrue="1" operator="equal">
      <formula>"NO ADMISIBLE"</formula>
    </cfRule>
    <cfRule type="cellIs" dxfId="1009" priority="379" stopIfTrue="1" operator="equal">
      <formula>"ADMISIBLE"</formula>
    </cfRule>
  </conditionalFormatting>
  <conditionalFormatting sqref="AD562:AD572">
    <cfRule type="cellIs" dxfId="1008" priority="376" stopIfTrue="1" operator="equal">
      <formula>"NO ADMISIBLE"</formula>
    </cfRule>
    <cfRule type="cellIs" dxfId="1007" priority="377" stopIfTrue="1" operator="equal">
      <formula>"ADMISIBLE"</formula>
    </cfRule>
  </conditionalFormatting>
  <conditionalFormatting sqref="AE562:AE572">
    <cfRule type="cellIs" dxfId="1006" priority="374" stopIfTrue="1" operator="equal">
      <formula>"NO ADMISIBLE"</formula>
    </cfRule>
    <cfRule type="cellIs" dxfId="1005" priority="375" stopIfTrue="1" operator="equal">
      <formula>"ADMISIBLE"</formula>
    </cfRule>
  </conditionalFormatting>
  <conditionalFormatting sqref="L573:Q583 Y573:Z583 C573:D583 U573:W583 I574:K583">
    <cfRule type="cellIs" dxfId="1004" priority="373" stopIfTrue="1" operator="equal">
      <formula>"NO ADMISIBLE"</formula>
    </cfRule>
  </conditionalFormatting>
  <conditionalFormatting sqref="V573 X573:X583 R573:T583">
    <cfRule type="cellIs" dxfId="1003" priority="371" stopIfTrue="1" operator="equal">
      <formula>"NO ADMISIBLE"</formula>
    </cfRule>
    <cfRule type="cellIs" dxfId="1002" priority="372" stopIfTrue="1" operator="equal">
      <formula>"ADMISIBLE"</formula>
    </cfRule>
  </conditionalFormatting>
  <conditionalFormatting sqref="W573:W583">
    <cfRule type="cellIs" dxfId="1001" priority="369" stopIfTrue="1" operator="equal">
      <formula>"NO ADMISIBLE"</formula>
    </cfRule>
    <cfRule type="cellIs" dxfId="1000" priority="370" stopIfTrue="1" operator="equal">
      <formula>"ADMISIBLE"</formula>
    </cfRule>
  </conditionalFormatting>
  <conditionalFormatting sqref="AA573:AB583">
    <cfRule type="cellIs" dxfId="999" priority="368" stopIfTrue="1" operator="equal">
      <formula>"NO ADMISIBLE"</formula>
    </cfRule>
  </conditionalFormatting>
  <conditionalFormatting sqref="AA573">
    <cfRule type="cellIs" dxfId="998" priority="366" stopIfTrue="1" operator="equal">
      <formula>"NO ADMISIBLE"</formula>
    </cfRule>
    <cfRule type="cellIs" dxfId="997" priority="367" stopIfTrue="1" operator="equal">
      <formula>"ADMISIBLE"</formula>
    </cfRule>
  </conditionalFormatting>
  <conditionalFormatting sqref="AB573:AB583">
    <cfRule type="cellIs" dxfId="996" priority="364" stopIfTrue="1" operator="equal">
      <formula>"NO ADMISIBLE"</formula>
    </cfRule>
    <cfRule type="cellIs" dxfId="995" priority="365" stopIfTrue="1" operator="equal">
      <formula>"ADMISIBLE"</formula>
    </cfRule>
  </conditionalFormatting>
  <conditionalFormatting sqref="AC573:AD583">
    <cfRule type="cellIs" dxfId="994" priority="363" stopIfTrue="1" operator="equal">
      <formula>"NO ADMISIBLE"</formula>
    </cfRule>
  </conditionalFormatting>
  <conditionalFormatting sqref="AC573">
    <cfRule type="cellIs" dxfId="993" priority="361" stopIfTrue="1" operator="equal">
      <formula>"NO ADMISIBLE"</formula>
    </cfRule>
    <cfRule type="cellIs" dxfId="992" priority="362" stopIfTrue="1" operator="equal">
      <formula>"ADMISIBLE"</formula>
    </cfRule>
  </conditionalFormatting>
  <conditionalFormatting sqref="AD573:AD583">
    <cfRule type="cellIs" dxfId="991" priority="359" stopIfTrue="1" operator="equal">
      <formula>"NO ADMISIBLE"</formula>
    </cfRule>
    <cfRule type="cellIs" dxfId="990" priority="360" stopIfTrue="1" operator="equal">
      <formula>"ADMISIBLE"</formula>
    </cfRule>
  </conditionalFormatting>
  <conditionalFormatting sqref="AE573:AE583">
    <cfRule type="cellIs" dxfId="989" priority="357" stopIfTrue="1" operator="equal">
      <formula>"NO ADMISIBLE"</formula>
    </cfRule>
    <cfRule type="cellIs" dxfId="988" priority="358" stopIfTrue="1" operator="equal">
      <formula>"ADMISIBLE"</formula>
    </cfRule>
  </conditionalFormatting>
  <conditionalFormatting sqref="L584:Q594 Y584:Z594 C584:D594 U584:W594 I585:K594">
    <cfRule type="cellIs" dxfId="987" priority="356" stopIfTrue="1" operator="equal">
      <formula>"NO ADMISIBLE"</formula>
    </cfRule>
  </conditionalFormatting>
  <conditionalFormatting sqref="V584 X584:X594 R584:T594">
    <cfRule type="cellIs" dxfId="986" priority="354" stopIfTrue="1" operator="equal">
      <formula>"NO ADMISIBLE"</formula>
    </cfRule>
    <cfRule type="cellIs" dxfId="985" priority="355" stopIfTrue="1" operator="equal">
      <formula>"ADMISIBLE"</formula>
    </cfRule>
  </conditionalFormatting>
  <conditionalFormatting sqref="W584:W594">
    <cfRule type="cellIs" dxfId="984" priority="352" stopIfTrue="1" operator="equal">
      <formula>"NO ADMISIBLE"</formula>
    </cfRule>
    <cfRule type="cellIs" dxfId="983" priority="353" stopIfTrue="1" operator="equal">
      <formula>"ADMISIBLE"</formula>
    </cfRule>
  </conditionalFormatting>
  <conditionalFormatting sqref="AA584:AB594">
    <cfRule type="cellIs" dxfId="982" priority="351" stopIfTrue="1" operator="equal">
      <formula>"NO ADMISIBLE"</formula>
    </cfRule>
  </conditionalFormatting>
  <conditionalFormatting sqref="AA584">
    <cfRule type="cellIs" dxfId="981" priority="349" stopIfTrue="1" operator="equal">
      <formula>"NO ADMISIBLE"</formula>
    </cfRule>
    <cfRule type="cellIs" dxfId="980" priority="350" stopIfTrue="1" operator="equal">
      <formula>"ADMISIBLE"</formula>
    </cfRule>
  </conditionalFormatting>
  <conditionalFormatting sqref="AB584:AB594">
    <cfRule type="cellIs" dxfId="979" priority="347" stopIfTrue="1" operator="equal">
      <formula>"NO ADMISIBLE"</formula>
    </cfRule>
    <cfRule type="cellIs" dxfId="978" priority="348" stopIfTrue="1" operator="equal">
      <formula>"ADMISIBLE"</formula>
    </cfRule>
  </conditionalFormatting>
  <conditionalFormatting sqref="AC584:AD594">
    <cfRule type="cellIs" dxfId="977" priority="346" stopIfTrue="1" operator="equal">
      <formula>"NO ADMISIBLE"</formula>
    </cfRule>
  </conditionalFormatting>
  <conditionalFormatting sqref="AC584">
    <cfRule type="cellIs" dxfId="976" priority="344" stopIfTrue="1" operator="equal">
      <formula>"NO ADMISIBLE"</formula>
    </cfRule>
    <cfRule type="cellIs" dxfId="975" priority="345" stopIfTrue="1" operator="equal">
      <formula>"ADMISIBLE"</formula>
    </cfRule>
  </conditionalFormatting>
  <conditionalFormatting sqref="AD584:AD594">
    <cfRule type="cellIs" dxfId="974" priority="342" stopIfTrue="1" operator="equal">
      <formula>"NO ADMISIBLE"</formula>
    </cfRule>
    <cfRule type="cellIs" dxfId="973" priority="343" stopIfTrue="1" operator="equal">
      <formula>"ADMISIBLE"</formula>
    </cfRule>
  </conditionalFormatting>
  <conditionalFormatting sqref="AE584:AE594">
    <cfRule type="cellIs" dxfId="972" priority="340" stopIfTrue="1" operator="equal">
      <formula>"NO ADMISIBLE"</formula>
    </cfRule>
    <cfRule type="cellIs" dxfId="971" priority="341" stopIfTrue="1" operator="equal">
      <formula>"ADMISIBLE"</formula>
    </cfRule>
  </conditionalFormatting>
  <conditionalFormatting sqref="L595:Q605 Y595:Z605 C595:D605 U595:W605 I596:K605">
    <cfRule type="cellIs" dxfId="970" priority="339" stopIfTrue="1" operator="equal">
      <formula>"NO ADMISIBLE"</formula>
    </cfRule>
  </conditionalFormatting>
  <conditionalFormatting sqref="V595 X595:X605 R595:T605">
    <cfRule type="cellIs" dxfId="969" priority="337" stopIfTrue="1" operator="equal">
      <formula>"NO ADMISIBLE"</formula>
    </cfRule>
    <cfRule type="cellIs" dxfId="968" priority="338" stopIfTrue="1" operator="equal">
      <formula>"ADMISIBLE"</formula>
    </cfRule>
  </conditionalFormatting>
  <conditionalFormatting sqref="W595:W605">
    <cfRule type="cellIs" dxfId="967" priority="335" stopIfTrue="1" operator="equal">
      <formula>"NO ADMISIBLE"</formula>
    </cfRule>
    <cfRule type="cellIs" dxfId="966" priority="336" stopIfTrue="1" operator="equal">
      <formula>"ADMISIBLE"</formula>
    </cfRule>
  </conditionalFormatting>
  <conditionalFormatting sqref="AA595:AB605">
    <cfRule type="cellIs" dxfId="965" priority="334" stopIfTrue="1" operator="equal">
      <formula>"NO ADMISIBLE"</formula>
    </cfRule>
  </conditionalFormatting>
  <conditionalFormatting sqref="AA595">
    <cfRule type="cellIs" dxfId="964" priority="332" stopIfTrue="1" operator="equal">
      <formula>"NO ADMISIBLE"</formula>
    </cfRule>
    <cfRule type="cellIs" dxfId="963" priority="333" stopIfTrue="1" operator="equal">
      <formula>"ADMISIBLE"</formula>
    </cfRule>
  </conditionalFormatting>
  <conditionalFormatting sqref="AB595:AB605">
    <cfRule type="cellIs" dxfId="962" priority="330" stopIfTrue="1" operator="equal">
      <formula>"NO ADMISIBLE"</formula>
    </cfRule>
    <cfRule type="cellIs" dxfId="961" priority="331" stopIfTrue="1" operator="equal">
      <formula>"ADMISIBLE"</formula>
    </cfRule>
  </conditionalFormatting>
  <conditionalFormatting sqref="AC595:AD605">
    <cfRule type="cellIs" dxfId="960" priority="329" stopIfTrue="1" operator="equal">
      <formula>"NO ADMISIBLE"</formula>
    </cfRule>
  </conditionalFormatting>
  <conditionalFormatting sqref="AC595">
    <cfRule type="cellIs" dxfId="959" priority="327" stopIfTrue="1" operator="equal">
      <formula>"NO ADMISIBLE"</formula>
    </cfRule>
    <cfRule type="cellIs" dxfId="958" priority="328" stopIfTrue="1" operator="equal">
      <formula>"ADMISIBLE"</formula>
    </cfRule>
  </conditionalFormatting>
  <conditionalFormatting sqref="AD595:AD605">
    <cfRule type="cellIs" dxfId="957" priority="325" stopIfTrue="1" operator="equal">
      <formula>"NO ADMISIBLE"</formula>
    </cfRule>
    <cfRule type="cellIs" dxfId="956" priority="326" stopIfTrue="1" operator="equal">
      <formula>"ADMISIBLE"</formula>
    </cfRule>
  </conditionalFormatting>
  <conditionalFormatting sqref="AE595:AE605">
    <cfRule type="cellIs" dxfId="955" priority="323" stopIfTrue="1" operator="equal">
      <formula>"NO ADMISIBLE"</formula>
    </cfRule>
    <cfRule type="cellIs" dxfId="954" priority="324" stopIfTrue="1" operator="equal">
      <formula>"ADMISIBLE"</formula>
    </cfRule>
  </conditionalFormatting>
  <conditionalFormatting sqref="L606:Q616 Y606:Z616 C606:D616 U606:W616 I607:K616">
    <cfRule type="cellIs" dxfId="953" priority="322" stopIfTrue="1" operator="equal">
      <formula>"NO ADMISIBLE"</formula>
    </cfRule>
  </conditionalFormatting>
  <conditionalFormatting sqref="V606 X606:X616 R606:T616">
    <cfRule type="cellIs" dxfId="952" priority="320" stopIfTrue="1" operator="equal">
      <formula>"NO ADMISIBLE"</formula>
    </cfRule>
    <cfRule type="cellIs" dxfId="951" priority="321" stopIfTrue="1" operator="equal">
      <formula>"ADMISIBLE"</formula>
    </cfRule>
  </conditionalFormatting>
  <conditionalFormatting sqref="W606:W616">
    <cfRule type="cellIs" dxfId="950" priority="318" stopIfTrue="1" operator="equal">
      <formula>"NO ADMISIBLE"</formula>
    </cfRule>
    <cfRule type="cellIs" dxfId="949" priority="319" stopIfTrue="1" operator="equal">
      <formula>"ADMISIBLE"</formula>
    </cfRule>
  </conditionalFormatting>
  <conditionalFormatting sqref="AA606:AB616">
    <cfRule type="cellIs" dxfId="948" priority="317" stopIfTrue="1" operator="equal">
      <formula>"NO ADMISIBLE"</formula>
    </cfRule>
  </conditionalFormatting>
  <conditionalFormatting sqref="AA606">
    <cfRule type="cellIs" dxfId="947" priority="315" stopIfTrue="1" operator="equal">
      <formula>"NO ADMISIBLE"</formula>
    </cfRule>
    <cfRule type="cellIs" dxfId="946" priority="316" stopIfTrue="1" operator="equal">
      <formula>"ADMISIBLE"</formula>
    </cfRule>
  </conditionalFormatting>
  <conditionalFormatting sqref="AB606:AB616">
    <cfRule type="cellIs" dxfId="945" priority="313" stopIfTrue="1" operator="equal">
      <formula>"NO ADMISIBLE"</formula>
    </cfRule>
    <cfRule type="cellIs" dxfId="944" priority="314" stopIfTrue="1" operator="equal">
      <formula>"ADMISIBLE"</formula>
    </cfRule>
  </conditionalFormatting>
  <conditionalFormatting sqref="AC606:AD616">
    <cfRule type="cellIs" dxfId="943" priority="312" stopIfTrue="1" operator="equal">
      <formula>"NO ADMISIBLE"</formula>
    </cfRule>
  </conditionalFormatting>
  <conditionalFormatting sqref="AC606">
    <cfRule type="cellIs" dxfId="942" priority="310" stopIfTrue="1" operator="equal">
      <formula>"NO ADMISIBLE"</formula>
    </cfRule>
    <cfRule type="cellIs" dxfId="941" priority="311" stopIfTrue="1" operator="equal">
      <formula>"ADMISIBLE"</formula>
    </cfRule>
  </conditionalFormatting>
  <conditionalFormatting sqref="AD606:AD616">
    <cfRule type="cellIs" dxfId="940" priority="308" stopIfTrue="1" operator="equal">
      <formula>"NO ADMISIBLE"</formula>
    </cfRule>
    <cfRule type="cellIs" dxfId="939" priority="309" stopIfTrue="1" operator="equal">
      <formula>"ADMISIBLE"</formula>
    </cfRule>
  </conditionalFormatting>
  <conditionalFormatting sqref="AE606:AE616">
    <cfRule type="cellIs" dxfId="938" priority="306" stopIfTrue="1" operator="equal">
      <formula>"NO ADMISIBLE"</formula>
    </cfRule>
    <cfRule type="cellIs" dxfId="937" priority="307" stopIfTrue="1" operator="equal">
      <formula>"ADMISIBLE"</formula>
    </cfRule>
  </conditionalFormatting>
  <conditionalFormatting sqref="L617:Q627 Y617:Z627 C617:D627 U617:W627 I618:K627">
    <cfRule type="cellIs" dxfId="936" priority="305" stopIfTrue="1" operator="equal">
      <formula>"NO ADMISIBLE"</formula>
    </cfRule>
  </conditionalFormatting>
  <conditionalFormatting sqref="V617 X617:X627 R617:T627">
    <cfRule type="cellIs" dxfId="935" priority="303" stopIfTrue="1" operator="equal">
      <formula>"NO ADMISIBLE"</formula>
    </cfRule>
    <cfRule type="cellIs" dxfId="934" priority="304" stopIfTrue="1" operator="equal">
      <formula>"ADMISIBLE"</formula>
    </cfRule>
  </conditionalFormatting>
  <conditionalFormatting sqref="W617:W627">
    <cfRule type="cellIs" dxfId="933" priority="301" stopIfTrue="1" operator="equal">
      <formula>"NO ADMISIBLE"</formula>
    </cfRule>
    <cfRule type="cellIs" dxfId="932" priority="302" stopIfTrue="1" operator="equal">
      <formula>"ADMISIBLE"</formula>
    </cfRule>
  </conditionalFormatting>
  <conditionalFormatting sqref="AA617:AB627">
    <cfRule type="cellIs" dxfId="931" priority="300" stopIfTrue="1" operator="equal">
      <formula>"NO ADMISIBLE"</formula>
    </cfRule>
  </conditionalFormatting>
  <conditionalFormatting sqref="AA617">
    <cfRule type="cellIs" dxfId="930" priority="298" stopIfTrue="1" operator="equal">
      <formula>"NO ADMISIBLE"</formula>
    </cfRule>
    <cfRule type="cellIs" dxfId="929" priority="299" stopIfTrue="1" operator="equal">
      <formula>"ADMISIBLE"</formula>
    </cfRule>
  </conditionalFormatting>
  <conditionalFormatting sqref="AB617:AB627">
    <cfRule type="cellIs" dxfId="928" priority="296" stopIfTrue="1" operator="equal">
      <formula>"NO ADMISIBLE"</formula>
    </cfRule>
    <cfRule type="cellIs" dxfId="927" priority="297" stopIfTrue="1" operator="equal">
      <formula>"ADMISIBLE"</formula>
    </cfRule>
  </conditionalFormatting>
  <conditionalFormatting sqref="AC617:AD627">
    <cfRule type="cellIs" dxfId="926" priority="295" stopIfTrue="1" operator="equal">
      <formula>"NO ADMISIBLE"</formula>
    </cfRule>
  </conditionalFormatting>
  <conditionalFormatting sqref="AC617">
    <cfRule type="cellIs" dxfId="925" priority="293" stopIfTrue="1" operator="equal">
      <formula>"NO ADMISIBLE"</formula>
    </cfRule>
    <cfRule type="cellIs" dxfId="924" priority="294" stopIfTrue="1" operator="equal">
      <formula>"ADMISIBLE"</formula>
    </cfRule>
  </conditionalFormatting>
  <conditionalFormatting sqref="AD617:AD627">
    <cfRule type="cellIs" dxfId="923" priority="291" stopIfTrue="1" operator="equal">
      <formula>"NO ADMISIBLE"</formula>
    </cfRule>
    <cfRule type="cellIs" dxfId="922" priority="292" stopIfTrue="1" operator="equal">
      <formula>"ADMISIBLE"</formula>
    </cfRule>
  </conditionalFormatting>
  <conditionalFormatting sqref="AE617:AE627">
    <cfRule type="cellIs" dxfId="921" priority="289" stopIfTrue="1" operator="equal">
      <formula>"NO ADMISIBLE"</formula>
    </cfRule>
    <cfRule type="cellIs" dxfId="920" priority="290" stopIfTrue="1" operator="equal">
      <formula>"ADMISIBLE"</formula>
    </cfRule>
  </conditionalFormatting>
  <conditionalFormatting sqref="L628:Q638 Y628:Z638 C628:D638 U628:W638 I629:K638">
    <cfRule type="cellIs" dxfId="919" priority="288" stopIfTrue="1" operator="equal">
      <formula>"NO ADMISIBLE"</formula>
    </cfRule>
  </conditionalFormatting>
  <conditionalFormatting sqref="V628 X628:X638 R628:T638">
    <cfRule type="cellIs" dxfId="918" priority="286" stopIfTrue="1" operator="equal">
      <formula>"NO ADMISIBLE"</formula>
    </cfRule>
    <cfRule type="cellIs" dxfId="917" priority="287" stopIfTrue="1" operator="equal">
      <formula>"ADMISIBLE"</formula>
    </cfRule>
  </conditionalFormatting>
  <conditionalFormatting sqref="W628:W638">
    <cfRule type="cellIs" dxfId="916" priority="284" stopIfTrue="1" operator="equal">
      <formula>"NO ADMISIBLE"</formula>
    </cfRule>
    <cfRule type="cellIs" dxfId="915" priority="285" stopIfTrue="1" operator="equal">
      <formula>"ADMISIBLE"</formula>
    </cfRule>
  </conditionalFormatting>
  <conditionalFormatting sqref="AA628:AB638">
    <cfRule type="cellIs" dxfId="914" priority="283" stopIfTrue="1" operator="equal">
      <formula>"NO ADMISIBLE"</formula>
    </cfRule>
  </conditionalFormatting>
  <conditionalFormatting sqref="AA628">
    <cfRule type="cellIs" dxfId="913" priority="281" stopIfTrue="1" operator="equal">
      <formula>"NO ADMISIBLE"</formula>
    </cfRule>
    <cfRule type="cellIs" dxfId="912" priority="282" stopIfTrue="1" operator="equal">
      <formula>"ADMISIBLE"</formula>
    </cfRule>
  </conditionalFormatting>
  <conditionalFormatting sqref="AB628:AB638">
    <cfRule type="cellIs" dxfId="911" priority="279" stopIfTrue="1" operator="equal">
      <formula>"NO ADMISIBLE"</formula>
    </cfRule>
    <cfRule type="cellIs" dxfId="910" priority="280" stopIfTrue="1" operator="equal">
      <formula>"ADMISIBLE"</formula>
    </cfRule>
  </conditionalFormatting>
  <conditionalFormatting sqref="AC628:AD638">
    <cfRule type="cellIs" dxfId="909" priority="278" stopIfTrue="1" operator="equal">
      <formula>"NO ADMISIBLE"</formula>
    </cfRule>
  </conditionalFormatting>
  <conditionalFormatting sqref="AC628">
    <cfRule type="cellIs" dxfId="908" priority="276" stopIfTrue="1" operator="equal">
      <formula>"NO ADMISIBLE"</formula>
    </cfRule>
    <cfRule type="cellIs" dxfId="907" priority="277" stopIfTrue="1" operator="equal">
      <formula>"ADMISIBLE"</formula>
    </cfRule>
  </conditionalFormatting>
  <conditionalFormatting sqref="AD628:AD638">
    <cfRule type="cellIs" dxfId="906" priority="274" stopIfTrue="1" operator="equal">
      <formula>"NO ADMISIBLE"</formula>
    </cfRule>
    <cfRule type="cellIs" dxfId="905" priority="275" stopIfTrue="1" operator="equal">
      <formula>"ADMISIBLE"</formula>
    </cfRule>
  </conditionalFormatting>
  <conditionalFormatting sqref="AE628:AE638">
    <cfRule type="cellIs" dxfId="904" priority="272" stopIfTrue="1" operator="equal">
      <formula>"NO ADMISIBLE"</formula>
    </cfRule>
    <cfRule type="cellIs" dxfId="903" priority="273" stopIfTrue="1" operator="equal">
      <formula>"ADMISIBLE"</formula>
    </cfRule>
  </conditionalFormatting>
  <conditionalFormatting sqref="L639:Q649 Y639:Z649 C639:D649 U639:W649 I640:K649">
    <cfRule type="cellIs" dxfId="902" priority="271" stopIfTrue="1" operator="equal">
      <formula>"NO ADMISIBLE"</formula>
    </cfRule>
  </conditionalFormatting>
  <conditionalFormatting sqref="V639 X639:X649 R639:T649">
    <cfRule type="cellIs" dxfId="901" priority="269" stopIfTrue="1" operator="equal">
      <formula>"NO ADMISIBLE"</formula>
    </cfRule>
    <cfRule type="cellIs" dxfId="900" priority="270" stopIfTrue="1" operator="equal">
      <formula>"ADMISIBLE"</formula>
    </cfRule>
  </conditionalFormatting>
  <conditionalFormatting sqref="W639:W649">
    <cfRule type="cellIs" dxfId="899" priority="267" stopIfTrue="1" operator="equal">
      <formula>"NO ADMISIBLE"</formula>
    </cfRule>
    <cfRule type="cellIs" dxfId="898" priority="268" stopIfTrue="1" operator="equal">
      <formula>"ADMISIBLE"</formula>
    </cfRule>
  </conditionalFormatting>
  <conditionalFormatting sqref="AA639:AB649">
    <cfRule type="cellIs" dxfId="897" priority="266" stopIfTrue="1" operator="equal">
      <formula>"NO ADMISIBLE"</formula>
    </cfRule>
  </conditionalFormatting>
  <conditionalFormatting sqref="AA639">
    <cfRule type="cellIs" dxfId="896" priority="264" stopIfTrue="1" operator="equal">
      <formula>"NO ADMISIBLE"</formula>
    </cfRule>
    <cfRule type="cellIs" dxfId="895" priority="265" stopIfTrue="1" operator="equal">
      <formula>"ADMISIBLE"</formula>
    </cfRule>
  </conditionalFormatting>
  <conditionalFormatting sqref="AB639:AB649">
    <cfRule type="cellIs" dxfId="894" priority="262" stopIfTrue="1" operator="equal">
      <formula>"NO ADMISIBLE"</formula>
    </cfRule>
    <cfRule type="cellIs" dxfId="893" priority="263" stopIfTrue="1" operator="equal">
      <formula>"ADMISIBLE"</formula>
    </cfRule>
  </conditionalFormatting>
  <conditionalFormatting sqref="AC639:AD649">
    <cfRule type="cellIs" dxfId="892" priority="261" stopIfTrue="1" operator="equal">
      <formula>"NO ADMISIBLE"</formula>
    </cfRule>
  </conditionalFormatting>
  <conditionalFormatting sqref="AC639">
    <cfRule type="cellIs" dxfId="891" priority="259" stopIfTrue="1" operator="equal">
      <formula>"NO ADMISIBLE"</formula>
    </cfRule>
    <cfRule type="cellIs" dxfId="890" priority="260" stopIfTrue="1" operator="equal">
      <formula>"ADMISIBLE"</formula>
    </cfRule>
  </conditionalFormatting>
  <conditionalFormatting sqref="AD639:AD649">
    <cfRule type="cellIs" dxfId="889" priority="257" stopIfTrue="1" operator="equal">
      <formula>"NO ADMISIBLE"</formula>
    </cfRule>
    <cfRule type="cellIs" dxfId="888" priority="258" stopIfTrue="1" operator="equal">
      <formula>"ADMISIBLE"</formula>
    </cfRule>
  </conditionalFormatting>
  <conditionalFormatting sqref="AE639:AE649">
    <cfRule type="cellIs" dxfId="887" priority="255" stopIfTrue="1" operator="equal">
      <formula>"NO ADMISIBLE"</formula>
    </cfRule>
    <cfRule type="cellIs" dxfId="886" priority="256" stopIfTrue="1" operator="equal">
      <formula>"ADMISIBLE"</formula>
    </cfRule>
  </conditionalFormatting>
  <conditionalFormatting sqref="L650:Q660 Y650:Z660 C650:D660 U650:W660 I651:K660">
    <cfRule type="cellIs" dxfId="885" priority="254" stopIfTrue="1" operator="equal">
      <formula>"NO ADMISIBLE"</formula>
    </cfRule>
  </conditionalFormatting>
  <conditionalFormatting sqref="V650 X650:X660 R650:T660">
    <cfRule type="cellIs" dxfId="884" priority="252" stopIfTrue="1" operator="equal">
      <formula>"NO ADMISIBLE"</formula>
    </cfRule>
    <cfRule type="cellIs" dxfId="883" priority="253" stopIfTrue="1" operator="equal">
      <formula>"ADMISIBLE"</formula>
    </cfRule>
  </conditionalFormatting>
  <conditionalFormatting sqref="W650:W660">
    <cfRule type="cellIs" dxfId="882" priority="250" stopIfTrue="1" operator="equal">
      <formula>"NO ADMISIBLE"</formula>
    </cfRule>
    <cfRule type="cellIs" dxfId="881" priority="251" stopIfTrue="1" operator="equal">
      <formula>"ADMISIBLE"</formula>
    </cfRule>
  </conditionalFormatting>
  <conditionalFormatting sqref="AA650:AB660">
    <cfRule type="cellIs" dxfId="880" priority="249" stopIfTrue="1" operator="equal">
      <formula>"NO ADMISIBLE"</formula>
    </cfRule>
  </conditionalFormatting>
  <conditionalFormatting sqref="AA650">
    <cfRule type="cellIs" dxfId="879" priority="247" stopIfTrue="1" operator="equal">
      <formula>"NO ADMISIBLE"</formula>
    </cfRule>
    <cfRule type="cellIs" dxfId="878" priority="248" stopIfTrue="1" operator="equal">
      <formula>"ADMISIBLE"</formula>
    </cfRule>
  </conditionalFormatting>
  <conditionalFormatting sqref="AB650:AB660">
    <cfRule type="cellIs" dxfId="877" priority="245" stopIfTrue="1" operator="equal">
      <formula>"NO ADMISIBLE"</formula>
    </cfRule>
    <cfRule type="cellIs" dxfId="876" priority="246" stopIfTrue="1" operator="equal">
      <formula>"ADMISIBLE"</formula>
    </cfRule>
  </conditionalFormatting>
  <conditionalFormatting sqref="AC650:AD660">
    <cfRule type="cellIs" dxfId="875" priority="244" stopIfTrue="1" operator="equal">
      <formula>"NO ADMISIBLE"</formula>
    </cfRule>
  </conditionalFormatting>
  <conditionalFormatting sqref="AC650">
    <cfRule type="cellIs" dxfId="874" priority="242" stopIfTrue="1" operator="equal">
      <formula>"NO ADMISIBLE"</formula>
    </cfRule>
    <cfRule type="cellIs" dxfId="873" priority="243" stopIfTrue="1" operator="equal">
      <formula>"ADMISIBLE"</formula>
    </cfRule>
  </conditionalFormatting>
  <conditionalFormatting sqref="AD650:AD660">
    <cfRule type="cellIs" dxfId="872" priority="240" stopIfTrue="1" operator="equal">
      <formula>"NO ADMISIBLE"</formula>
    </cfRule>
    <cfRule type="cellIs" dxfId="871" priority="241" stopIfTrue="1" operator="equal">
      <formula>"ADMISIBLE"</formula>
    </cfRule>
  </conditionalFormatting>
  <conditionalFormatting sqref="AE650:AE660">
    <cfRule type="cellIs" dxfId="870" priority="238" stopIfTrue="1" operator="equal">
      <formula>"NO ADMISIBLE"</formula>
    </cfRule>
    <cfRule type="cellIs" dxfId="869" priority="239" stopIfTrue="1" operator="equal">
      <formula>"ADMISIBLE"</formula>
    </cfRule>
  </conditionalFormatting>
  <conditionalFormatting sqref="L661:Q671 Y661:Z671 C661:D671 U661:W671 I662:K671">
    <cfRule type="cellIs" dxfId="868" priority="237" stopIfTrue="1" operator="equal">
      <formula>"NO ADMISIBLE"</formula>
    </cfRule>
  </conditionalFormatting>
  <conditionalFormatting sqref="V661 X661:X671 R661:T671">
    <cfRule type="cellIs" dxfId="867" priority="235" stopIfTrue="1" operator="equal">
      <formula>"NO ADMISIBLE"</formula>
    </cfRule>
    <cfRule type="cellIs" dxfId="866" priority="236" stopIfTrue="1" operator="equal">
      <formula>"ADMISIBLE"</formula>
    </cfRule>
  </conditionalFormatting>
  <conditionalFormatting sqref="W661:W671">
    <cfRule type="cellIs" dxfId="865" priority="233" stopIfTrue="1" operator="equal">
      <formula>"NO ADMISIBLE"</formula>
    </cfRule>
    <cfRule type="cellIs" dxfId="864" priority="234" stopIfTrue="1" operator="equal">
      <formula>"ADMISIBLE"</formula>
    </cfRule>
  </conditionalFormatting>
  <conditionalFormatting sqref="AA661:AB671">
    <cfRule type="cellIs" dxfId="863" priority="232" stopIfTrue="1" operator="equal">
      <formula>"NO ADMISIBLE"</formula>
    </cfRule>
  </conditionalFormatting>
  <conditionalFormatting sqref="AA661">
    <cfRule type="cellIs" dxfId="862" priority="230" stopIfTrue="1" operator="equal">
      <formula>"NO ADMISIBLE"</formula>
    </cfRule>
    <cfRule type="cellIs" dxfId="861" priority="231" stopIfTrue="1" operator="equal">
      <formula>"ADMISIBLE"</formula>
    </cfRule>
  </conditionalFormatting>
  <conditionalFormatting sqref="AB661:AB671">
    <cfRule type="cellIs" dxfId="860" priority="228" stopIfTrue="1" operator="equal">
      <formula>"NO ADMISIBLE"</formula>
    </cfRule>
    <cfRule type="cellIs" dxfId="859" priority="229" stopIfTrue="1" operator="equal">
      <formula>"ADMISIBLE"</formula>
    </cfRule>
  </conditionalFormatting>
  <conditionalFormatting sqref="AC661:AD671">
    <cfRule type="cellIs" dxfId="858" priority="227" stopIfTrue="1" operator="equal">
      <formula>"NO ADMISIBLE"</formula>
    </cfRule>
  </conditionalFormatting>
  <conditionalFormatting sqref="AC661">
    <cfRule type="cellIs" dxfId="857" priority="225" stopIfTrue="1" operator="equal">
      <formula>"NO ADMISIBLE"</formula>
    </cfRule>
    <cfRule type="cellIs" dxfId="856" priority="226" stopIfTrue="1" operator="equal">
      <formula>"ADMISIBLE"</formula>
    </cfRule>
  </conditionalFormatting>
  <conditionalFormatting sqref="AD661:AD671">
    <cfRule type="cellIs" dxfId="855" priority="223" stopIfTrue="1" operator="equal">
      <formula>"NO ADMISIBLE"</formula>
    </cfRule>
    <cfRule type="cellIs" dxfId="854" priority="224" stopIfTrue="1" operator="equal">
      <formula>"ADMISIBLE"</formula>
    </cfRule>
  </conditionalFormatting>
  <conditionalFormatting sqref="AE661:AE671">
    <cfRule type="cellIs" dxfId="853" priority="221" stopIfTrue="1" operator="equal">
      <formula>"NO ADMISIBLE"</formula>
    </cfRule>
    <cfRule type="cellIs" dxfId="852" priority="222" stopIfTrue="1" operator="equal">
      <formula>"ADMISIBLE"</formula>
    </cfRule>
  </conditionalFormatting>
  <conditionalFormatting sqref="L672:Q682 Y672:Z682 C672:D682 U672:W682 I673:K682">
    <cfRule type="cellIs" dxfId="851" priority="220" stopIfTrue="1" operator="equal">
      <formula>"NO ADMISIBLE"</formula>
    </cfRule>
  </conditionalFormatting>
  <conditionalFormatting sqref="V672 X672:X682 R672:T682">
    <cfRule type="cellIs" dxfId="850" priority="218" stopIfTrue="1" operator="equal">
      <formula>"NO ADMISIBLE"</formula>
    </cfRule>
    <cfRule type="cellIs" dxfId="849" priority="219" stopIfTrue="1" operator="equal">
      <formula>"ADMISIBLE"</formula>
    </cfRule>
  </conditionalFormatting>
  <conditionalFormatting sqref="W672:W682">
    <cfRule type="cellIs" dxfId="848" priority="216" stopIfTrue="1" operator="equal">
      <formula>"NO ADMISIBLE"</formula>
    </cfRule>
    <cfRule type="cellIs" dxfId="847" priority="217" stopIfTrue="1" operator="equal">
      <formula>"ADMISIBLE"</formula>
    </cfRule>
  </conditionalFormatting>
  <conditionalFormatting sqref="AA672:AB682">
    <cfRule type="cellIs" dxfId="846" priority="215" stopIfTrue="1" operator="equal">
      <formula>"NO ADMISIBLE"</formula>
    </cfRule>
  </conditionalFormatting>
  <conditionalFormatting sqref="AA672">
    <cfRule type="cellIs" dxfId="845" priority="213" stopIfTrue="1" operator="equal">
      <formula>"NO ADMISIBLE"</formula>
    </cfRule>
    <cfRule type="cellIs" dxfId="844" priority="214" stopIfTrue="1" operator="equal">
      <formula>"ADMISIBLE"</formula>
    </cfRule>
  </conditionalFormatting>
  <conditionalFormatting sqref="AB672:AB682">
    <cfRule type="cellIs" dxfId="843" priority="211" stopIfTrue="1" operator="equal">
      <formula>"NO ADMISIBLE"</formula>
    </cfRule>
    <cfRule type="cellIs" dxfId="842" priority="212" stopIfTrue="1" operator="equal">
      <formula>"ADMISIBLE"</formula>
    </cfRule>
  </conditionalFormatting>
  <conditionalFormatting sqref="AC672:AD682">
    <cfRule type="cellIs" dxfId="841" priority="210" stopIfTrue="1" operator="equal">
      <formula>"NO ADMISIBLE"</formula>
    </cfRule>
  </conditionalFormatting>
  <conditionalFormatting sqref="AC672">
    <cfRule type="cellIs" dxfId="840" priority="208" stopIfTrue="1" operator="equal">
      <formula>"NO ADMISIBLE"</formula>
    </cfRule>
    <cfRule type="cellIs" dxfId="839" priority="209" stopIfTrue="1" operator="equal">
      <formula>"ADMISIBLE"</formula>
    </cfRule>
  </conditionalFormatting>
  <conditionalFormatting sqref="AD672:AD682">
    <cfRule type="cellIs" dxfId="838" priority="206" stopIfTrue="1" operator="equal">
      <formula>"NO ADMISIBLE"</formula>
    </cfRule>
    <cfRule type="cellIs" dxfId="837" priority="207" stopIfTrue="1" operator="equal">
      <formula>"ADMISIBLE"</formula>
    </cfRule>
  </conditionalFormatting>
  <conditionalFormatting sqref="AE672:AE682">
    <cfRule type="cellIs" dxfId="836" priority="204" stopIfTrue="1" operator="equal">
      <formula>"NO ADMISIBLE"</formula>
    </cfRule>
    <cfRule type="cellIs" dxfId="835" priority="205" stopIfTrue="1" operator="equal">
      <formula>"ADMISIBLE"</formula>
    </cfRule>
  </conditionalFormatting>
  <conditionalFormatting sqref="L683:Q693 Y683:Z693 C683:D693 U683:W693 I684:K693">
    <cfRule type="cellIs" dxfId="834" priority="203" stopIfTrue="1" operator="equal">
      <formula>"NO ADMISIBLE"</formula>
    </cfRule>
  </conditionalFormatting>
  <conditionalFormatting sqref="V683 X683:X693 R683:T693">
    <cfRule type="cellIs" dxfId="833" priority="201" stopIfTrue="1" operator="equal">
      <formula>"NO ADMISIBLE"</formula>
    </cfRule>
    <cfRule type="cellIs" dxfId="832" priority="202" stopIfTrue="1" operator="equal">
      <formula>"ADMISIBLE"</formula>
    </cfRule>
  </conditionalFormatting>
  <conditionalFormatting sqref="W683:W693">
    <cfRule type="cellIs" dxfId="831" priority="199" stopIfTrue="1" operator="equal">
      <formula>"NO ADMISIBLE"</formula>
    </cfRule>
    <cfRule type="cellIs" dxfId="830" priority="200" stopIfTrue="1" operator="equal">
      <formula>"ADMISIBLE"</formula>
    </cfRule>
  </conditionalFormatting>
  <conditionalFormatting sqref="AA683:AB693">
    <cfRule type="cellIs" dxfId="829" priority="198" stopIfTrue="1" operator="equal">
      <formula>"NO ADMISIBLE"</formula>
    </cfRule>
  </conditionalFormatting>
  <conditionalFormatting sqref="AA683">
    <cfRule type="cellIs" dxfId="828" priority="196" stopIfTrue="1" operator="equal">
      <formula>"NO ADMISIBLE"</formula>
    </cfRule>
    <cfRule type="cellIs" dxfId="827" priority="197" stopIfTrue="1" operator="equal">
      <formula>"ADMISIBLE"</formula>
    </cfRule>
  </conditionalFormatting>
  <conditionalFormatting sqref="AB683:AB693">
    <cfRule type="cellIs" dxfId="826" priority="194" stopIfTrue="1" operator="equal">
      <formula>"NO ADMISIBLE"</formula>
    </cfRule>
    <cfRule type="cellIs" dxfId="825" priority="195" stopIfTrue="1" operator="equal">
      <formula>"ADMISIBLE"</formula>
    </cfRule>
  </conditionalFormatting>
  <conditionalFormatting sqref="AC683:AD693">
    <cfRule type="cellIs" dxfId="824" priority="193" stopIfTrue="1" operator="equal">
      <formula>"NO ADMISIBLE"</formula>
    </cfRule>
  </conditionalFormatting>
  <conditionalFormatting sqref="AC683">
    <cfRule type="cellIs" dxfId="823" priority="191" stopIfTrue="1" operator="equal">
      <formula>"NO ADMISIBLE"</formula>
    </cfRule>
    <cfRule type="cellIs" dxfId="822" priority="192" stopIfTrue="1" operator="equal">
      <formula>"ADMISIBLE"</formula>
    </cfRule>
  </conditionalFormatting>
  <conditionalFormatting sqref="AD683:AD693">
    <cfRule type="cellIs" dxfId="821" priority="189" stopIfTrue="1" operator="equal">
      <formula>"NO ADMISIBLE"</formula>
    </cfRule>
    <cfRule type="cellIs" dxfId="820" priority="190" stopIfTrue="1" operator="equal">
      <formula>"ADMISIBLE"</formula>
    </cfRule>
  </conditionalFormatting>
  <conditionalFormatting sqref="AE683:AE693">
    <cfRule type="cellIs" dxfId="819" priority="187" stopIfTrue="1" operator="equal">
      <formula>"NO ADMISIBLE"</formula>
    </cfRule>
    <cfRule type="cellIs" dxfId="818" priority="188" stopIfTrue="1" operator="equal">
      <formula>"ADMISIBLE"</formula>
    </cfRule>
  </conditionalFormatting>
  <conditionalFormatting sqref="L694:Q704 Y694:Z704 C694:D704 U694:W704 I695:K704">
    <cfRule type="cellIs" dxfId="817" priority="186" stopIfTrue="1" operator="equal">
      <formula>"NO ADMISIBLE"</formula>
    </cfRule>
  </conditionalFormatting>
  <conditionalFormatting sqref="V694 X694:X704 R694:T704">
    <cfRule type="cellIs" dxfId="816" priority="184" stopIfTrue="1" operator="equal">
      <formula>"NO ADMISIBLE"</formula>
    </cfRule>
    <cfRule type="cellIs" dxfId="815" priority="185" stopIfTrue="1" operator="equal">
      <formula>"ADMISIBLE"</formula>
    </cfRule>
  </conditionalFormatting>
  <conditionalFormatting sqref="W694:W704">
    <cfRule type="cellIs" dxfId="814" priority="182" stopIfTrue="1" operator="equal">
      <formula>"NO ADMISIBLE"</formula>
    </cfRule>
    <cfRule type="cellIs" dxfId="813" priority="183" stopIfTrue="1" operator="equal">
      <formula>"ADMISIBLE"</formula>
    </cfRule>
  </conditionalFormatting>
  <conditionalFormatting sqref="AA694:AB704">
    <cfRule type="cellIs" dxfId="812" priority="181" stopIfTrue="1" operator="equal">
      <formula>"NO ADMISIBLE"</formula>
    </cfRule>
  </conditionalFormatting>
  <conditionalFormatting sqref="AA694">
    <cfRule type="cellIs" dxfId="811" priority="179" stopIfTrue="1" operator="equal">
      <formula>"NO ADMISIBLE"</formula>
    </cfRule>
    <cfRule type="cellIs" dxfId="810" priority="180" stopIfTrue="1" operator="equal">
      <formula>"ADMISIBLE"</formula>
    </cfRule>
  </conditionalFormatting>
  <conditionalFormatting sqref="AB694:AB704">
    <cfRule type="cellIs" dxfId="809" priority="177" stopIfTrue="1" operator="equal">
      <formula>"NO ADMISIBLE"</formula>
    </cfRule>
    <cfRule type="cellIs" dxfId="808" priority="178" stopIfTrue="1" operator="equal">
      <formula>"ADMISIBLE"</formula>
    </cfRule>
  </conditionalFormatting>
  <conditionalFormatting sqref="AC694:AD704">
    <cfRule type="cellIs" dxfId="807" priority="176" stopIfTrue="1" operator="equal">
      <formula>"NO ADMISIBLE"</formula>
    </cfRule>
  </conditionalFormatting>
  <conditionalFormatting sqref="AC694">
    <cfRule type="cellIs" dxfId="806" priority="174" stopIfTrue="1" operator="equal">
      <formula>"NO ADMISIBLE"</formula>
    </cfRule>
    <cfRule type="cellIs" dxfId="805" priority="175" stopIfTrue="1" operator="equal">
      <formula>"ADMISIBLE"</formula>
    </cfRule>
  </conditionalFormatting>
  <conditionalFormatting sqref="AD694:AD704">
    <cfRule type="cellIs" dxfId="804" priority="172" stopIfTrue="1" operator="equal">
      <formula>"NO ADMISIBLE"</formula>
    </cfRule>
    <cfRule type="cellIs" dxfId="803" priority="173" stopIfTrue="1" operator="equal">
      <formula>"ADMISIBLE"</formula>
    </cfRule>
  </conditionalFormatting>
  <conditionalFormatting sqref="AE694:AE704">
    <cfRule type="cellIs" dxfId="802" priority="170" stopIfTrue="1" operator="equal">
      <formula>"NO ADMISIBLE"</formula>
    </cfRule>
    <cfRule type="cellIs" dxfId="801" priority="171" stopIfTrue="1" operator="equal">
      <formula>"ADMISIBLE"</formula>
    </cfRule>
  </conditionalFormatting>
  <conditionalFormatting sqref="L705:Q715 Y705:Z715 C705:D715 U705:W715 I706:K715">
    <cfRule type="cellIs" dxfId="800" priority="169" stopIfTrue="1" operator="equal">
      <formula>"NO ADMISIBLE"</formula>
    </cfRule>
  </conditionalFormatting>
  <conditionalFormatting sqref="V705 X705:X715 R705:T715">
    <cfRule type="cellIs" dxfId="799" priority="167" stopIfTrue="1" operator="equal">
      <formula>"NO ADMISIBLE"</formula>
    </cfRule>
    <cfRule type="cellIs" dxfId="798" priority="168" stopIfTrue="1" operator="equal">
      <formula>"ADMISIBLE"</formula>
    </cfRule>
  </conditionalFormatting>
  <conditionalFormatting sqref="W705:W715">
    <cfRule type="cellIs" dxfId="797" priority="165" stopIfTrue="1" operator="equal">
      <formula>"NO ADMISIBLE"</formula>
    </cfRule>
    <cfRule type="cellIs" dxfId="796" priority="166" stopIfTrue="1" operator="equal">
      <formula>"ADMISIBLE"</formula>
    </cfRule>
  </conditionalFormatting>
  <conditionalFormatting sqref="AA705:AB715">
    <cfRule type="cellIs" dxfId="795" priority="164" stopIfTrue="1" operator="equal">
      <formula>"NO ADMISIBLE"</formula>
    </cfRule>
  </conditionalFormatting>
  <conditionalFormatting sqref="AA705">
    <cfRule type="cellIs" dxfId="794" priority="162" stopIfTrue="1" operator="equal">
      <formula>"NO ADMISIBLE"</formula>
    </cfRule>
    <cfRule type="cellIs" dxfId="793" priority="163" stopIfTrue="1" operator="equal">
      <formula>"ADMISIBLE"</formula>
    </cfRule>
  </conditionalFormatting>
  <conditionalFormatting sqref="AB705:AB715">
    <cfRule type="cellIs" dxfId="792" priority="160" stopIfTrue="1" operator="equal">
      <formula>"NO ADMISIBLE"</formula>
    </cfRule>
    <cfRule type="cellIs" dxfId="791" priority="161" stopIfTrue="1" operator="equal">
      <formula>"ADMISIBLE"</formula>
    </cfRule>
  </conditionalFormatting>
  <conditionalFormatting sqref="AC705:AD715">
    <cfRule type="cellIs" dxfId="790" priority="159" stopIfTrue="1" operator="equal">
      <formula>"NO ADMISIBLE"</formula>
    </cfRule>
  </conditionalFormatting>
  <conditionalFormatting sqref="AC705">
    <cfRule type="cellIs" dxfId="789" priority="157" stopIfTrue="1" operator="equal">
      <formula>"NO ADMISIBLE"</formula>
    </cfRule>
    <cfRule type="cellIs" dxfId="788" priority="158" stopIfTrue="1" operator="equal">
      <formula>"ADMISIBLE"</formula>
    </cfRule>
  </conditionalFormatting>
  <conditionalFormatting sqref="AD705:AD715">
    <cfRule type="cellIs" dxfId="787" priority="155" stopIfTrue="1" operator="equal">
      <formula>"NO ADMISIBLE"</formula>
    </cfRule>
    <cfRule type="cellIs" dxfId="786" priority="156" stopIfTrue="1" operator="equal">
      <formula>"ADMISIBLE"</formula>
    </cfRule>
  </conditionalFormatting>
  <conditionalFormatting sqref="AE705:AE715">
    <cfRule type="cellIs" dxfId="785" priority="153" stopIfTrue="1" operator="equal">
      <formula>"NO ADMISIBLE"</formula>
    </cfRule>
    <cfRule type="cellIs" dxfId="784" priority="154" stopIfTrue="1" operator="equal">
      <formula>"ADMISIBLE"</formula>
    </cfRule>
  </conditionalFormatting>
  <conditionalFormatting sqref="L716:Q726 Y716:Z726 C716:D726 U716:W726 I717:K726">
    <cfRule type="cellIs" dxfId="783" priority="152" stopIfTrue="1" operator="equal">
      <formula>"NO ADMISIBLE"</formula>
    </cfRule>
  </conditionalFormatting>
  <conditionalFormatting sqref="V716 X716:X726 R716:T726">
    <cfRule type="cellIs" dxfId="782" priority="150" stopIfTrue="1" operator="equal">
      <formula>"NO ADMISIBLE"</formula>
    </cfRule>
    <cfRule type="cellIs" dxfId="781" priority="151" stopIfTrue="1" operator="equal">
      <formula>"ADMISIBLE"</formula>
    </cfRule>
  </conditionalFormatting>
  <conditionalFormatting sqref="W716:W726">
    <cfRule type="cellIs" dxfId="780" priority="148" stopIfTrue="1" operator="equal">
      <formula>"NO ADMISIBLE"</formula>
    </cfRule>
    <cfRule type="cellIs" dxfId="779" priority="149" stopIfTrue="1" operator="equal">
      <formula>"ADMISIBLE"</formula>
    </cfRule>
  </conditionalFormatting>
  <conditionalFormatting sqref="AA716:AB726">
    <cfRule type="cellIs" dxfId="778" priority="147" stopIfTrue="1" operator="equal">
      <formula>"NO ADMISIBLE"</formula>
    </cfRule>
  </conditionalFormatting>
  <conditionalFormatting sqref="AA716">
    <cfRule type="cellIs" dxfId="777" priority="145" stopIfTrue="1" operator="equal">
      <formula>"NO ADMISIBLE"</formula>
    </cfRule>
    <cfRule type="cellIs" dxfId="776" priority="146" stopIfTrue="1" operator="equal">
      <formula>"ADMISIBLE"</formula>
    </cfRule>
  </conditionalFormatting>
  <conditionalFormatting sqref="AB716:AB726">
    <cfRule type="cellIs" dxfId="775" priority="143" stopIfTrue="1" operator="equal">
      <formula>"NO ADMISIBLE"</formula>
    </cfRule>
    <cfRule type="cellIs" dxfId="774" priority="144" stopIfTrue="1" operator="equal">
      <formula>"ADMISIBLE"</formula>
    </cfRule>
  </conditionalFormatting>
  <conditionalFormatting sqref="AC716:AD726">
    <cfRule type="cellIs" dxfId="773" priority="142" stopIfTrue="1" operator="equal">
      <formula>"NO ADMISIBLE"</formula>
    </cfRule>
  </conditionalFormatting>
  <conditionalFormatting sqref="AC716">
    <cfRule type="cellIs" dxfId="772" priority="140" stopIfTrue="1" operator="equal">
      <formula>"NO ADMISIBLE"</formula>
    </cfRule>
    <cfRule type="cellIs" dxfId="771" priority="141" stopIfTrue="1" operator="equal">
      <formula>"ADMISIBLE"</formula>
    </cfRule>
  </conditionalFormatting>
  <conditionalFormatting sqref="AD716:AD726">
    <cfRule type="cellIs" dxfId="770" priority="138" stopIfTrue="1" operator="equal">
      <formula>"NO ADMISIBLE"</formula>
    </cfRule>
    <cfRule type="cellIs" dxfId="769" priority="139" stopIfTrue="1" operator="equal">
      <formula>"ADMISIBLE"</formula>
    </cfRule>
  </conditionalFormatting>
  <conditionalFormatting sqref="AE716:AE726">
    <cfRule type="cellIs" dxfId="768" priority="136" stopIfTrue="1" operator="equal">
      <formula>"NO ADMISIBLE"</formula>
    </cfRule>
    <cfRule type="cellIs" dxfId="767" priority="137" stopIfTrue="1" operator="equal">
      <formula>"ADMISIBLE"</formula>
    </cfRule>
  </conditionalFormatting>
  <conditionalFormatting sqref="L727:Q737 Y727:Z737 C727:D737 U727:W737 I728:K737">
    <cfRule type="cellIs" dxfId="766" priority="135" stopIfTrue="1" operator="equal">
      <formula>"NO ADMISIBLE"</formula>
    </cfRule>
  </conditionalFormatting>
  <conditionalFormatting sqref="V727 X727:X737 R727:T737">
    <cfRule type="cellIs" dxfId="765" priority="133" stopIfTrue="1" operator="equal">
      <formula>"NO ADMISIBLE"</formula>
    </cfRule>
    <cfRule type="cellIs" dxfId="764" priority="134" stopIfTrue="1" operator="equal">
      <formula>"ADMISIBLE"</formula>
    </cfRule>
  </conditionalFormatting>
  <conditionalFormatting sqref="W727:W737">
    <cfRule type="cellIs" dxfId="763" priority="131" stopIfTrue="1" operator="equal">
      <formula>"NO ADMISIBLE"</formula>
    </cfRule>
    <cfRule type="cellIs" dxfId="762" priority="132" stopIfTrue="1" operator="equal">
      <formula>"ADMISIBLE"</formula>
    </cfRule>
  </conditionalFormatting>
  <conditionalFormatting sqref="AA727:AB737">
    <cfRule type="cellIs" dxfId="761" priority="130" stopIfTrue="1" operator="equal">
      <formula>"NO ADMISIBLE"</formula>
    </cfRule>
  </conditionalFormatting>
  <conditionalFormatting sqref="AA727">
    <cfRule type="cellIs" dxfId="760" priority="128" stopIfTrue="1" operator="equal">
      <formula>"NO ADMISIBLE"</formula>
    </cfRule>
    <cfRule type="cellIs" dxfId="759" priority="129" stopIfTrue="1" operator="equal">
      <formula>"ADMISIBLE"</formula>
    </cfRule>
  </conditionalFormatting>
  <conditionalFormatting sqref="AB727:AB737">
    <cfRule type="cellIs" dxfId="758" priority="126" stopIfTrue="1" operator="equal">
      <formula>"NO ADMISIBLE"</formula>
    </cfRule>
    <cfRule type="cellIs" dxfId="757" priority="127" stopIfTrue="1" operator="equal">
      <formula>"ADMISIBLE"</formula>
    </cfRule>
  </conditionalFormatting>
  <conditionalFormatting sqref="AC727:AD737">
    <cfRule type="cellIs" dxfId="756" priority="125" stopIfTrue="1" operator="equal">
      <formula>"NO ADMISIBLE"</formula>
    </cfRule>
  </conditionalFormatting>
  <conditionalFormatting sqref="AC727">
    <cfRule type="cellIs" dxfId="755" priority="123" stopIfTrue="1" operator="equal">
      <formula>"NO ADMISIBLE"</formula>
    </cfRule>
    <cfRule type="cellIs" dxfId="754" priority="124" stopIfTrue="1" operator="equal">
      <formula>"ADMISIBLE"</formula>
    </cfRule>
  </conditionalFormatting>
  <conditionalFormatting sqref="AD727:AD737">
    <cfRule type="cellIs" dxfId="753" priority="121" stopIfTrue="1" operator="equal">
      <formula>"NO ADMISIBLE"</formula>
    </cfRule>
    <cfRule type="cellIs" dxfId="752" priority="122" stopIfTrue="1" operator="equal">
      <formula>"ADMISIBLE"</formula>
    </cfRule>
  </conditionalFormatting>
  <conditionalFormatting sqref="AE727:AE737">
    <cfRule type="cellIs" dxfId="751" priority="119" stopIfTrue="1" operator="equal">
      <formula>"NO ADMISIBLE"</formula>
    </cfRule>
    <cfRule type="cellIs" dxfId="750" priority="120" stopIfTrue="1" operator="equal">
      <formula>"ADMISIBLE"</formula>
    </cfRule>
  </conditionalFormatting>
  <conditionalFormatting sqref="L738:Q748 Y738:Z748 C738:D748 U738:W748 I739:K748">
    <cfRule type="cellIs" dxfId="749" priority="118" stopIfTrue="1" operator="equal">
      <formula>"NO ADMISIBLE"</formula>
    </cfRule>
  </conditionalFormatting>
  <conditionalFormatting sqref="V738 X738:X748 R738:T748">
    <cfRule type="cellIs" dxfId="748" priority="116" stopIfTrue="1" operator="equal">
      <formula>"NO ADMISIBLE"</formula>
    </cfRule>
    <cfRule type="cellIs" dxfId="747" priority="117" stopIfTrue="1" operator="equal">
      <formula>"ADMISIBLE"</formula>
    </cfRule>
  </conditionalFormatting>
  <conditionalFormatting sqref="W738:W748">
    <cfRule type="cellIs" dxfId="746" priority="114" stopIfTrue="1" operator="equal">
      <formula>"NO ADMISIBLE"</formula>
    </cfRule>
    <cfRule type="cellIs" dxfId="745" priority="115" stopIfTrue="1" operator="equal">
      <formula>"ADMISIBLE"</formula>
    </cfRule>
  </conditionalFormatting>
  <conditionalFormatting sqref="AA738:AB748">
    <cfRule type="cellIs" dxfId="744" priority="113" stopIfTrue="1" operator="equal">
      <formula>"NO ADMISIBLE"</formula>
    </cfRule>
  </conditionalFormatting>
  <conditionalFormatting sqref="AA738">
    <cfRule type="cellIs" dxfId="743" priority="111" stopIfTrue="1" operator="equal">
      <formula>"NO ADMISIBLE"</formula>
    </cfRule>
    <cfRule type="cellIs" dxfId="742" priority="112" stopIfTrue="1" operator="equal">
      <formula>"ADMISIBLE"</formula>
    </cfRule>
  </conditionalFormatting>
  <conditionalFormatting sqref="AB738:AB748">
    <cfRule type="cellIs" dxfId="741" priority="109" stopIfTrue="1" operator="equal">
      <formula>"NO ADMISIBLE"</formula>
    </cfRule>
    <cfRule type="cellIs" dxfId="740" priority="110" stopIfTrue="1" operator="equal">
      <formula>"ADMISIBLE"</formula>
    </cfRule>
  </conditionalFormatting>
  <conditionalFormatting sqref="AC738:AD748">
    <cfRule type="cellIs" dxfId="739" priority="108" stopIfTrue="1" operator="equal">
      <formula>"NO ADMISIBLE"</formula>
    </cfRule>
  </conditionalFormatting>
  <conditionalFormatting sqref="AC738">
    <cfRule type="cellIs" dxfId="738" priority="106" stopIfTrue="1" operator="equal">
      <formula>"NO ADMISIBLE"</formula>
    </cfRule>
    <cfRule type="cellIs" dxfId="737" priority="107" stopIfTrue="1" operator="equal">
      <formula>"ADMISIBLE"</formula>
    </cfRule>
  </conditionalFormatting>
  <conditionalFormatting sqref="AD738:AD748">
    <cfRule type="cellIs" dxfId="736" priority="104" stopIfTrue="1" operator="equal">
      <formula>"NO ADMISIBLE"</formula>
    </cfRule>
    <cfRule type="cellIs" dxfId="735" priority="105" stopIfTrue="1" operator="equal">
      <formula>"ADMISIBLE"</formula>
    </cfRule>
  </conditionalFormatting>
  <conditionalFormatting sqref="AE738:AE748">
    <cfRule type="cellIs" dxfId="734" priority="102" stopIfTrue="1" operator="equal">
      <formula>"NO ADMISIBLE"</formula>
    </cfRule>
    <cfRule type="cellIs" dxfId="733" priority="103" stopIfTrue="1" operator="equal">
      <formula>"ADMISIBLE"</formula>
    </cfRule>
  </conditionalFormatting>
  <conditionalFormatting sqref="L749:Q759 Y749:Z759 C749:D759 U749:W759 I750:K759">
    <cfRule type="cellIs" dxfId="732" priority="101" stopIfTrue="1" operator="equal">
      <formula>"NO ADMISIBLE"</formula>
    </cfRule>
  </conditionalFormatting>
  <conditionalFormatting sqref="V749 X749:X759 R749:T759">
    <cfRule type="cellIs" dxfId="731" priority="99" stopIfTrue="1" operator="equal">
      <formula>"NO ADMISIBLE"</formula>
    </cfRule>
    <cfRule type="cellIs" dxfId="730" priority="100" stopIfTrue="1" operator="equal">
      <formula>"ADMISIBLE"</formula>
    </cfRule>
  </conditionalFormatting>
  <conditionalFormatting sqref="W749:W759">
    <cfRule type="cellIs" dxfId="729" priority="97" stopIfTrue="1" operator="equal">
      <formula>"NO ADMISIBLE"</formula>
    </cfRule>
    <cfRule type="cellIs" dxfId="728" priority="98" stopIfTrue="1" operator="equal">
      <formula>"ADMISIBLE"</formula>
    </cfRule>
  </conditionalFormatting>
  <conditionalFormatting sqref="AA749:AB759">
    <cfRule type="cellIs" dxfId="727" priority="96" stopIfTrue="1" operator="equal">
      <formula>"NO ADMISIBLE"</formula>
    </cfRule>
  </conditionalFormatting>
  <conditionalFormatting sqref="AA749">
    <cfRule type="cellIs" dxfId="726" priority="94" stopIfTrue="1" operator="equal">
      <formula>"NO ADMISIBLE"</formula>
    </cfRule>
    <cfRule type="cellIs" dxfId="725" priority="95" stopIfTrue="1" operator="equal">
      <formula>"ADMISIBLE"</formula>
    </cfRule>
  </conditionalFormatting>
  <conditionalFormatting sqref="AB749:AB759">
    <cfRule type="cellIs" dxfId="724" priority="92" stopIfTrue="1" operator="equal">
      <formula>"NO ADMISIBLE"</formula>
    </cfRule>
    <cfRule type="cellIs" dxfId="723" priority="93" stopIfTrue="1" operator="equal">
      <formula>"ADMISIBLE"</formula>
    </cfRule>
  </conditionalFormatting>
  <conditionalFormatting sqref="AC749:AD759">
    <cfRule type="cellIs" dxfId="722" priority="91" stopIfTrue="1" operator="equal">
      <formula>"NO ADMISIBLE"</formula>
    </cfRule>
  </conditionalFormatting>
  <conditionalFormatting sqref="AC749">
    <cfRule type="cellIs" dxfId="721" priority="89" stopIfTrue="1" operator="equal">
      <formula>"NO ADMISIBLE"</formula>
    </cfRule>
    <cfRule type="cellIs" dxfId="720" priority="90" stopIfTrue="1" operator="equal">
      <formula>"ADMISIBLE"</formula>
    </cfRule>
  </conditionalFormatting>
  <conditionalFormatting sqref="AD749:AD759">
    <cfRule type="cellIs" dxfId="719" priority="87" stopIfTrue="1" operator="equal">
      <formula>"NO ADMISIBLE"</formula>
    </cfRule>
    <cfRule type="cellIs" dxfId="718" priority="88" stopIfTrue="1" operator="equal">
      <formula>"ADMISIBLE"</formula>
    </cfRule>
  </conditionalFormatting>
  <conditionalFormatting sqref="AE749:AE759">
    <cfRule type="cellIs" dxfId="717" priority="85" stopIfTrue="1" operator="equal">
      <formula>"NO ADMISIBLE"</formula>
    </cfRule>
    <cfRule type="cellIs" dxfId="716" priority="86" stopIfTrue="1" operator="equal">
      <formula>"ADMISIBLE"</formula>
    </cfRule>
  </conditionalFormatting>
  <conditionalFormatting sqref="L760:Q770 Y760:Z770 C760:D770 U760:W770 I761:K770">
    <cfRule type="cellIs" dxfId="715" priority="84" stopIfTrue="1" operator="equal">
      <formula>"NO ADMISIBLE"</formula>
    </cfRule>
  </conditionalFormatting>
  <conditionalFormatting sqref="V760 X760:X770 R760:T770">
    <cfRule type="cellIs" dxfId="714" priority="82" stopIfTrue="1" operator="equal">
      <formula>"NO ADMISIBLE"</formula>
    </cfRule>
    <cfRule type="cellIs" dxfId="713" priority="83" stopIfTrue="1" operator="equal">
      <formula>"ADMISIBLE"</formula>
    </cfRule>
  </conditionalFormatting>
  <conditionalFormatting sqref="W760:W770">
    <cfRule type="cellIs" dxfId="712" priority="80" stopIfTrue="1" operator="equal">
      <formula>"NO ADMISIBLE"</formula>
    </cfRule>
    <cfRule type="cellIs" dxfId="711" priority="81" stopIfTrue="1" operator="equal">
      <formula>"ADMISIBLE"</formula>
    </cfRule>
  </conditionalFormatting>
  <conditionalFormatting sqref="AA760:AB770">
    <cfRule type="cellIs" dxfId="710" priority="79" stopIfTrue="1" operator="equal">
      <formula>"NO ADMISIBLE"</formula>
    </cfRule>
  </conditionalFormatting>
  <conditionalFormatting sqref="AA760">
    <cfRule type="cellIs" dxfId="709" priority="77" stopIfTrue="1" operator="equal">
      <formula>"NO ADMISIBLE"</formula>
    </cfRule>
    <cfRule type="cellIs" dxfId="708" priority="78" stopIfTrue="1" operator="equal">
      <formula>"ADMISIBLE"</formula>
    </cfRule>
  </conditionalFormatting>
  <conditionalFormatting sqref="AB760:AB770">
    <cfRule type="cellIs" dxfId="707" priority="75" stopIfTrue="1" operator="equal">
      <formula>"NO ADMISIBLE"</formula>
    </cfRule>
    <cfRule type="cellIs" dxfId="706" priority="76" stopIfTrue="1" operator="equal">
      <formula>"ADMISIBLE"</formula>
    </cfRule>
  </conditionalFormatting>
  <conditionalFormatting sqref="AC760:AD770">
    <cfRule type="cellIs" dxfId="705" priority="74" stopIfTrue="1" operator="equal">
      <formula>"NO ADMISIBLE"</formula>
    </cfRule>
  </conditionalFormatting>
  <conditionalFormatting sqref="AC760">
    <cfRule type="cellIs" dxfId="704" priority="72" stopIfTrue="1" operator="equal">
      <formula>"NO ADMISIBLE"</formula>
    </cfRule>
    <cfRule type="cellIs" dxfId="703" priority="73" stopIfTrue="1" operator="equal">
      <formula>"ADMISIBLE"</formula>
    </cfRule>
  </conditionalFormatting>
  <conditionalFormatting sqref="AD760:AD770">
    <cfRule type="cellIs" dxfId="702" priority="70" stopIfTrue="1" operator="equal">
      <formula>"NO ADMISIBLE"</formula>
    </cfRule>
    <cfRule type="cellIs" dxfId="701" priority="71" stopIfTrue="1" operator="equal">
      <formula>"ADMISIBLE"</formula>
    </cfRule>
  </conditionalFormatting>
  <conditionalFormatting sqref="AE760:AE770">
    <cfRule type="cellIs" dxfId="700" priority="68" stopIfTrue="1" operator="equal">
      <formula>"NO ADMISIBLE"</formula>
    </cfRule>
    <cfRule type="cellIs" dxfId="699" priority="69" stopIfTrue="1" operator="equal">
      <formula>"ADMISIBLE"</formula>
    </cfRule>
  </conditionalFormatting>
  <conditionalFormatting sqref="L771:Q781 Y771:Z781 C771:D781 U771:W781 I772:K781">
    <cfRule type="cellIs" dxfId="698" priority="67" stopIfTrue="1" operator="equal">
      <formula>"NO ADMISIBLE"</formula>
    </cfRule>
  </conditionalFormatting>
  <conditionalFormatting sqref="V771 X771:X781 R771:T781">
    <cfRule type="cellIs" dxfId="697" priority="65" stopIfTrue="1" operator="equal">
      <formula>"NO ADMISIBLE"</formula>
    </cfRule>
    <cfRule type="cellIs" dxfId="696" priority="66" stopIfTrue="1" operator="equal">
      <formula>"ADMISIBLE"</formula>
    </cfRule>
  </conditionalFormatting>
  <conditionalFormatting sqref="W771:W781">
    <cfRule type="cellIs" dxfId="695" priority="63" stopIfTrue="1" operator="equal">
      <formula>"NO ADMISIBLE"</formula>
    </cfRule>
    <cfRule type="cellIs" dxfId="694" priority="64" stopIfTrue="1" operator="equal">
      <formula>"ADMISIBLE"</formula>
    </cfRule>
  </conditionalFormatting>
  <conditionalFormatting sqref="AA771:AB781">
    <cfRule type="cellIs" dxfId="693" priority="62" stopIfTrue="1" operator="equal">
      <formula>"NO ADMISIBLE"</formula>
    </cfRule>
  </conditionalFormatting>
  <conditionalFormatting sqref="AA771">
    <cfRule type="cellIs" dxfId="692" priority="60" stopIfTrue="1" operator="equal">
      <formula>"NO ADMISIBLE"</formula>
    </cfRule>
    <cfRule type="cellIs" dxfId="691" priority="61" stopIfTrue="1" operator="equal">
      <formula>"ADMISIBLE"</formula>
    </cfRule>
  </conditionalFormatting>
  <conditionalFormatting sqref="AB771:AB781">
    <cfRule type="cellIs" dxfId="690" priority="58" stopIfTrue="1" operator="equal">
      <formula>"NO ADMISIBLE"</formula>
    </cfRule>
    <cfRule type="cellIs" dxfId="689" priority="59" stopIfTrue="1" operator="equal">
      <formula>"ADMISIBLE"</formula>
    </cfRule>
  </conditionalFormatting>
  <conditionalFormatting sqref="AC771:AD781">
    <cfRule type="cellIs" dxfId="688" priority="57" stopIfTrue="1" operator="equal">
      <formula>"NO ADMISIBLE"</formula>
    </cfRule>
  </conditionalFormatting>
  <conditionalFormatting sqref="AC771">
    <cfRule type="cellIs" dxfId="687" priority="55" stopIfTrue="1" operator="equal">
      <formula>"NO ADMISIBLE"</formula>
    </cfRule>
    <cfRule type="cellIs" dxfId="686" priority="56" stopIfTrue="1" operator="equal">
      <formula>"ADMISIBLE"</formula>
    </cfRule>
  </conditionalFormatting>
  <conditionalFormatting sqref="AD771:AD781">
    <cfRule type="cellIs" dxfId="685" priority="53" stopIfTrue="1" operator="equal">
      <formula>"NO ADMISIBLE"</formula>
    </cfRule>
    <cfRule type="cellIs" dxfId="684" priority="54" stopIfTrue="1" operator="equal">
      <formula>"ADMISIBLE"</formula>
    </cfRule>
  </conditionalFormatting>
  <conditionalFormatting sqref="AE771:AE781">
    <cfRule type="cellIs" dxfId="683" priority="51" stopIfTrue="1" operator="equal">
      <formula>"NO ADMISIBLE"</formula>
    </cfRule>
    <cfRule type="cellIs" dxfId="682" priority="52" stopIfTrue="1" operator="equal">
      <formula>"ADMISIBLE"</formula>
    </cfRule>
  </conditionalFormatting>
  <conditionalFormatting sqref="C13:D13 I13:K13">
    <cfRule type="cellIs" dxfId="681" priority="50" stopIfTrue="1" operator="equal">
      <formula>"NO ADMISIBLE"</formula>
    </cfRule>
  </conditionalFormatting>
  <conditionalFormatting sqref="I24:K25 C24:D25">
    <cfRule type="cellIs" dxfId="680" priority="49" stopIfTrue="1" operator="equal">
      <formula>"NO ADMISIBLE"</formula>
    </cfRule>
  </conditionalFormatting>
  <conditionalFormatting sqref="C46:D49 I46:K49">
    <cfRule type="cellIs" dxfId="679" priority="48" stopIfTrue="1" operator="equal">
      <formula>"NO ADMISIBLE"</formula>
    </cfRule>
  </conditionalFormatting>
  <conditionalFormatting sqref="C57:D58 I57:K58">
    <cfRule type="cellIs" dxfId="678" priority="47" stopIfTrue="1" operator="equal">
      <formula>"NO ADMISIBLE"</formula>
    </cfRule>
  </conditionalFormatting>
  <conditionalFormatting sqref="C68:D69 I68:K69">
    <cfRule type="cellIs" dxfId="677" priority="46" stopIfTrue="1" operator="equal">
      <formula>"NO ADMISIBLE"</formula>
    </cfRule>
  </conditionalFormatting>
  <conditionalFormatting sqref="C78:D80 I79:K80">
    <cfRule type="cellIs" dxfId="676" priority="45" stopIfTrue="1" operator="equal">
      <formula>"NO ADMISIBLE"</formula>
    </cfRule>
  </conditionalFormatting>
  <conditionalFormatting sqref="C100:D102 I101:I102">
    <cfRule type="cellIs" dxfId="675" priority="44" stopIfTrue="1" operator="equal">
      <formula>"NO ADMISIBLE"</formula>
    </cfRule>
  </conditionalFormatting>
  <conditionalFormatting sqref="C112:D112 I112">
    <cfRule type="cellIs" dxfId="674" priority="43" stopIfTrue="1" operator="equal">
      <formula>"NO ADMISIBLE"</formula>
    </cfRule>
  </conditionalFormatting>
  <conditionalFormatting sqref="I123:K125 C123:D125">
    <cfRule type="cellIs" dxfId="673" priority="42" stopIfTrue="1" operator="equal">
      <formula>"NO ADMISIBLE"</formula>
    </cfRule>
  </conditionalFormatting>
  <conditionalFormatting sqref="C145:D145 I145">
    <cfRule type="cellIs" dxfId="672" priority="41" stopIfTrue="1" operator="equal">
      <formula>"NO ADMISIBLE"</formula>
    </cfRule>
  </conditionalFormatting>
  <conditionalFormatting sqref="I146:K146 C146:D146">
    <cfRule type="cellIs" dxfId="671" priority="40" stopIfTrue="1" operator="equal">
      <formula>"NO ADMISIBLE"</formula>
    </cfRule>
  </conditionalFormatting>
  <conditionalFormatting sqref="C167:D169 I167:K169">
    <cfRule type="cellIs" dxfId="670" priority="39" stopIfTrue="1" operator="equal">
      <formula>"NO ADMISIBLE"</formula>
    </cfRule>
  </conditionalFormatting>
  <conditionalFormatting sqref="I167:K168 C167:D168">
    <cfRule type="cellIs" dxfId="669" priority="38" stopIfTrue="1" operator="equal">
      <formula>"NO ADMISIBLE"</formula>
    </cfRule>
  </conditionalFormatting>
  <conditionalFormatting sqref="I169:K169 C169:D169">
    <cfRule type="cellIs" dxfId="668" priority="37" stopIfTrue="1" operator="equal">
      <formula>"NO ADMISIBLE"</formula>
    </cfRule>
  </conditionalFormatting>
  <conditionalFormatting sqref="I178:K179 C178:D179">
    <cfRule type="cellIs" dxfId="667" priority="36" stopIfTrue="1" operator="equal">
      <formula>"NO ADMISIBLE"</formula>
    </cfRule>
  </conditionalFormatting>
  <conditionalFormatting sqref="C189:D190 I189:K190">
    <cfRule type="cellIs" dxfId="666" priority="35" stopIfTrue="1" operator="equal">
      <formula>"NO ADMISIBLE"</formula>
    </cfRule>
  </conditionalFormatting>
  <conditionalFormatting sqref="I189:K189 C189:D189">
    <cfRule type="cellIs" dxfId="665" priority="34" stopIfTrue="1" operator="equal">
      <formula>"NO ADMISIBLE"</formula>
    </cfRule>
  </conditionalFormatting>
  <conditionalFormatting sqref="C199:D201 I200:I201">
    <cfRule type="cellIs" dxfId="664" priority="33" stopIfTrue="1" operator="equal">
      <formula>"NO ADMISIBLE"</formula>
    </cfRule>
  </conditionalFormatting>
  <conditionalFormatting sqref="I211:K211 C211:D211">
    <cfRule type="cellIs" dxfId="663" priority="32" stopIfTrue="1" operator="equal">
      <formula>"NO ADMISIBLE"</formula>
    </cfRule>
  </conditionalFormatting>
  <conditionalFormatting sqref="C222:D222 I222:K222">
    <cfRule type="cellIs" dxfId="662" priority="31" stopIfTrue="1" operator="equal">
      <formula>"NO ADMISIBLE"</formula>
    </cfRule>
  </conditionalFormatting>
  <conditionalFormatting sqref="I222:K222 C222:D222">
    <cfRule type="cellIs" dxfId="661" priority="30" stopIfTrue="1" operator="equal">
      <formula>"NO ADMISIBLE"</formula>
    </cfRule>
  </conditionalFormatting>
  <conditionalFormatting sqref="C233:D234 I233:K234">
    <cfRule type="cellIs" dxfId="660" priority="29" stopIfTrue="1" operator="equal">
      <formula>"NO ADMISIBLE"</formula>
    </cfRule>
  </conditionalFormatting>
  <conditionalFormatting sqref="I233:K234 C233:D234">
    <cfRule type="cellIs" dxfId="659" priority="28" stopIfTrue="1" operator="equal">
      <formula>"NO ADMISIBLE"</formula>
    </cfRule>
  </conditionalFormatting>
  <conditionalFormatting sqref="C244:D244 I244:K244">
    <cfRule type="cellIs" dxfId="658" priority="27" stopIfTrue="1" operator="equal">
      <formula>"NO ADMISIBLE"</formula>
    </cfRule>
  </conditionalFormatting>
  <conditionalFormatting sqref="I244:K244 C244:D244">
    <cfRule type="cellIs" dxfId="657" priority="26" stopIfTrue="1" operator="equal">
      <formula>"NO ADMISIBLE"</formula>
    </cfRule>
  </conditionalFormatting>
  <conditionalFormatting sqref="C244:D244 I244">
    <cfRule type="cellIs" dxfId="656" priority="25" stopIfTrue="1" operator="equal">
      <formula>"NO ADMISIBLE"</formula>
    </cfRule>
  </conditionalFormatting>
  <conditionalFormatting sqref="C254:D256 I255:K256">
    <cfRule type="cellIs" dxfId="655" priority="24" stopIfTrue="1" operator="equal">
      <formula>"NO ADMISIBLE"</formula>
    </cfRule>
  </conditionalFormatting>
  <conditionalFormatting sqref="I266:K266 C266:D266">
    <cfRule type="cellIs" dxfId="654" priority="23" stopIfTrue="1" operator="equal">
      <formula>"NO ADMISIBLE"</formula>
    </cfRule>
  </conditionalFormatting>
  <conditionalFormatting sqref="I277:K277 C277:D277">
    <cfRule type="cellIs" dxfId="653" priority="22" stopIfTrue="1" operator="equal">
      <formula>"NO ADMISIBLE"</formula>
    </cfRule>
  </conditionalFormatting>
  <conditionalFormatting sqref="I299:K301 C299:D301">
    <cfRule type="cellIs" dxfId="652" priority="21" stopIfTrue="1" operator="equal">
      <formula>"NO ADMISIBLE"</formula>
    </cfRule>
  </conditionalFormatting>
  <conditionalFormatting sqref="I310:K312 C309:D312">
    <cfRule type="cellIs" dxfId="651" priority="20" stopIfTrue="1" operator="equal">
      <formula>"NO ADMISIBLE"</formula>
    </cfRule>
  </conditionalFormatting>
  <conditionalFormatting sqref="I310">
    <cfRule type="cellIs" dxfId="650" priority="19" stopIfTrue="1" operator="equal">
      <formula>"NO ADMISIBLE"</formula>
    </cfRule>
  </conditionalFormatting>
  <conditionalFormatting sqref="I310">
    <cfRule type="cellIs" dxfId="649" priority="18" stopIfTrue="1" operator="equal">
      <formula>"NO ADMISIBLE"</formula>
    </cfRule>
  </conditionalFormatting>
  <conditionalFormatting sqref="I321:K321 C321:D321">
    <cfRule type="cellIs" dxfId="648" priority="17" stopIfTrue="1" operator="equal">
      <formula>"NO ADMISIBLE"</formula>
    </cfRule>
  </conditionalFormatting>
  <conditionalFormatting sqref="I332:K333 C331:D333">
    <cfRule type="cellIs" dxfId="647" priority="16" stopIfTrue="1" operator="equal">
      <formula>"NO ADMISIBLE"</formula>
    </cfRule>
  </conditionalFormatting>
  <conditionalFormatting sqref="C343:D343 I343:K343">
    <cfRule type="cellIs" dxfId="646" priority="15" stopIfTrue="1" operator="equal">
      <formula>"NO ADMISIBLE"</formula>
    </cfRule>
  </conditionalFormatting>
  <conditionalFormatting sqref="C354:D354 I354:K354">
    <cfRule type="cellIs" dxfId="645" priority="14" stopIfTrue="1" operator="equal">
      <formula>"NO ADMISIBLE"</formula>
    </cfRule>
  </conditionalFormatting>
  <conditionalFormatting sqref="I365:K365 C365:D365">
    <cfRule type="cellIs" dxfId="644" priority="13" stopIfTrue="1" operator="equal">
      <formula>"NO ADMISIBLE"</formula>
    </cfRule>
  </conditionalFormatting>
  <conditionalFormatting sqref="C387:D387 I387">
    <cfRule type="cellIs" dxfId="643" priority="12" stopIfTrue="1" operator="equal">
      <formula>"NO ADMISIBLE"</formula>
    </cfRule>
  </conditionalFormatting>
  <conditionalFormatting sqref="C397:D399 I398:K399">
    <cfRule type="cellIs" dxfId="642" priority="11" stopIfTrue="1" operator="equal">
      <formula>"NO ADMISIBLE"</formula>
    </cfRule>
  </conditionalFormatting>
  <conditionalFormatting sqref="C409:D410 I409:K410">
    <cfRule type="cellIs" dxfId="641" priority="10" stopIfTrue="1" operator="equal">
      <formula>"NO ADMISIBLE"</formula>
    </cfRule>
  </conditionalFormatting>
  <conditionalFormatting sqref="C431:D431 I431:K431">
    <cfRule type="cellIs" dxfId="640" priority="9" stopIfTrue="1" operator="equal">
      <formula>"NO ADMISIBLE"</formula>
    </cfRule>
  </conditionalFormatting>
  <conditionalFormatting sqref="C442:D442 I442:K442">
    <cfRule type="cellIs" dxfId="639" priority="8" stopIfTrue="1" operator="equal">
      <formula>"NO ADMISIBLE"</formula>
    </cfRule>
  </conditionalFormatting>
  <conditionalFormatting sqref="I453:K453 C453:D453">
    <cfRule type="cellIs" dxfId="638" priority="7" stopIfTrue="1" operator="equal">
      <formula>"NO ADMISIBLE"</formula>
    </cfRule>
  </conditionalFormatting>
  <conditionalFormatting sqref="C475:D477 I475:K477">
    <cfRule type="cellIs" dxfId="637" priority="6" stopIfTrue="1" operator="equal">
      <formula>"NO ADMISIBLE"</formula>
    </cfRule>
  </conditionalFormatting>
  <conditionalFormatting sqref="C486:D486 I486:K486">
    <cfRule type="cellIs" dxfId="636" priority="5" stopIfTrue="1" operator="equal">
      <formula>"NO ADMISIBLE"</formula>
    </cfRule>
  </conditionalFormatting>
  <conditionalFormatting sqref="I497:K499 C497:D499">
    <cfRule type="cellIs" dxfId="635" priority="4" stopIfTrue="1" operator="equal">
      <formula>"NO ADMISIBLE"</formula>
    </cfRule>
  </conditionalFormatting>
  <conditionalFormatting sqref="C508:D508 I508:K508">
    <cfRule type="cellIs" dxfId="634" priority="3" stopIfTrue="1" operator="equal">
      <formula>"NO ADMISIBLE"</formula>
    </cfRule>
  </conditionalFormatting>
  <conditionalFormatting sqref="C508:D508 I508:K508">
    <cfRule type="cellIs" dxfId="633" priority="2" stopIfTrue="1" operator="equal">
      <formula>"NO ADMISIBLE"</formula>
    </cfRule>
  </conditionalFormatting>
  <conditionalFormatting sqref="C518:C520">
    <cfRule type="cellIs" dxfId="632" priority="1" stopIfTrue="1" operator="equal">
      <formula>"NO ADMISIBLE"</formula>
    </cfRule>
  </conditionalFormatting>
  <dataValidations count="1">
    <dataValidation type="list" allowBlank="1" showInputMessage="1" showErrorMessage="1" sqref="C12:D781" xr:uid="{00000000-0002-0000-0400-000000000000}">
      <formula1>prueba</formula1>
    </dataValidation>
  </dataValidations>
  <printOptions horizontalCentered="1" verticalCentered="1"/>
  <pageMargins left="0.19685039370078741" right="0.75" top="0.55118110236220474" bottom="0.43307086614173229" header="0" footer="0"/>
  <pageSetup paperSize="14" scale="50" orientation="landscape" horizontalDpi="300" verticalDpi="300" r:id="rId2"/>
  <headerFooter alignWithMargins="0">
    <oddFooter>&amp;RElaboro: JJR
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5" name="Button 34">
              <controlPr defaultSize="0" print="0" autoFill="0" autoPict="0" macro="[0]!copiar" altText="No. Propuestas">
                <anchor moveWithCells="1" siz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2:N778"/>
  <sheetViews>
    <sheetView topLeftCell="A471" workbookViewId="0">
      <selection activeCell="A507" sqref="A507:XFD514"/>
    </sheetView>
  </sheetViews>
  <sheetFormatPr baseColWidth="10" defaultColWidth="11.5" defaultRowHeight="13" x14ac:dyDescent="0.15"/>
  <cols>
    <col min="1" max="1" width="11.5" style="210" customWidth="1"/>
    <col min="2" max="2" width="11.33203125" style="210" customWidth="1"/>
    <col min="3" max="3" width="3.83203125" style="210" customWidth="1"/>
    <col min="4" max="4" width="29.5" style="210" customWidth="1"/>
    <col min="5" max="5" width="15" style="210" customWidth="1"/>
    <col min="6" max="7" width="17" style="210" customWidth="1"/>
    <col min="8" max="8" width="13.83203125" style="198" customWidth="1"/>
    <col min="9" max="9" width="36.1640625" style="198" customWidth="1"/>
    <col min="10" max="10" width="32.33203125" style="210" customWidth="1"/>
    <col min="11" max="11" width="13.83203125" style="223" customWidth="1"/>
    <col min="12" max="12" width="9.6640625" style="224" customWidth="1"/>
    <col min="13" max="13" width="12.5" style="210" customWidth="1"/>
    <col min="14" max="14" width="12.6640625" style="210" customWidth="1"/>
    <col min="15" max="16384" width="11.5" style="210"/>
  </cols>
  <sheetData>
    <row r="2" spans="1:14" s="216" customFormat="1" ht="20.25" customHeight="1" x14ac:dyDescent="0.15">
      <c r="C2" s="508" t="s">
        <v>622</v>
      </c>
      <c r="D2" s="508"/>
      <c r="E2" s="508"/>
      <c r="F2" s="508"/>
      <c r="G2" s="508"/>
      <c r="H2" s="508"/>
      <c r="I2" s="508"/>
      <c r="K2" s="217"/>
      <c r="L2" s="218"/>
    </row>
    <row r="3" spans="1:14" s="216" customFormat="1" ht="18" customHeight="1" x14ac:dyDescent="0.15">
      <c r="C3" s="509" t="s">
        <v>631</v>
      </c>
      <c r="D3" s="509"/>
      <c r="E3" s="509"/>
      <c r="F3" s="509"/>
      <c r="G3" s="509"/>
      <c r="H3" s="509"/>
      <c r="I3" s="509"/>
      <c r="K3" s="217"/>
      <c r="L3" s="218"/>
    </row>
    <row r="4" spans="1:14" s="216" customFormat="1" ht="13.5" customHeight="1" x14ac:dyDescent="0.15">
      <c r="C4" s="510" t="str">
        <f>'Capacidad Financiera'!B4</f>
        <v>LICITACIÓN PÚBLICA No. LP-DO-SRN-XXX-2014</v>
      </c>
      <c r="D4" s="510"/>
      <c r="E4" s="510"/>
      <c r="F4" s="510"/>
      <c r="G4" s="510"/>
      <c r="H4" s="510"/>
      <c r="I4" s="510"/>
      <c r="K4" s="217"/>
      <c r="L4" s="218"/>
    </row>
    <row r="5" spans="1:14" s="216" customFormat="1" ht="13.5" customHeight="1" x14ac:dyDescent="0.15">
      <c r="C5" s="510" t="s">
        <v>632</v>
      </c>
      <c r="D5" s="510"/>
      <c r="E5" s="510"/>
      <c r="F5" s="510"/>
      <c r="G5" s="510"/>
      <c r="H5" s="510"/>
      <c r="I5" s="510"/>
      <c r="K5" s="217"/>
      <c r="L5" s="218"/>
    </row>
    <row r="6" spans="1:14" s="216" customFormat="1" ht="14" thickBot="1" x14ac:dyDescent="0.2">
      <c r="C6" s="219"/>
      <c r="D6" s="219"/>
      <c r="E6" s="220"/>
      <c r="F6" s="220"/>
      <c r="G6" s="221"/>
      <c r="H6" s="222"/>
      <c r="I6" s="222"/>
      <c r="K6" s="217"/>
      <c r="L6" s="218"/>
    </row>
    <row r="7" spans="1:14" ht="69" customHeight="1" x14ac:dyDescent="0.15">
      <c r="C7" s="511" t="s">
        <v>177</v>
      </c>
      <c r="D7" s="513" t="s">
        <v>176</v>
      </c>
      <c r="E7" s="515" t="s">
        <v>634</v>
      </c>
      <c r="F7" s="515" t="s">
        <v>635</v>
      </c>
      <c r="G7" s="515" t="s">
        <v>636</v>
      </c>
      <c r="H7" s="506" t="s">
        <v>632</v>
      </c>
      <c r="I7" s="507"/>
    </row>
    <row r="8" spans="1:14" ht="73.5" customHeight="1" thickBot="1" x14ac:dyDescent="0.2">
      <c r="C8" s="512"/>
      <c r="D8" s="514"/>
      <c r="E8" s="516"/>
      <c r="F8" s="516"/>
      <c r="G8" s="516"/>
      <c r="H8" s="252" t="s">
        <v>637</v>
      </c>
      <c r="I8" s="253" t="s">
        <v>638</v>
      </c>
    </row>
    <row r="9" spans="1:14" ht="15" thickBot="1" x14ac:dyDescent="0.2">
      <c r="A9" s="243" t="s">
        <v>639</v>
      </c>
      <c r="C9" s="127">
        <f>+'Capacidad Financiera'!B12</f>
        <v>1</v>
      </c>
      <c r="D9" s="128" t="str">
        <f>IF(ISERROR(VLOOKUP(C9,'Capacidad Financiera'!$B$12:$X$62720,2,0)),"",VLOOKUP(C9,'Capacidad Financiera'!$B$12:$X$3580,2,0))</f>
        <v>CONVIAL S.A.S.</v>
      </c>
      <c r="E9" s="129">
        <f>IF(ISERROR(VLOOKUP(C9,'Capacidad Financiera'!$B$12:$X$62720,3,0)),"",VLOOKUP(C9,'Capacidad Financiera'!$B$12:$X$62720,3,0))</f>
        <v>1</v>
      </c>
      <c r="F9" s="130"/>
      <c r="G9" s="130" t="str">
        <f>IF(OR(D9="",E9="",F9=""),"",IF(C10="",IF(C9&lt;&gt;"",IF(ISERROR(VLOOKUP($A$10,POA!$A$2:$D$25,2,0)),"",VLOOKUP($A$10,POA!$A$2:$D$25,2,0)),""),""))</f>
        <v/>
      </c>
      <c r="H9" s="251" t="str">
        <f>IF(OR(D9="",E9="",F9=""),"",IF(C10="",IF(C9&lt;&gt;"",F9/G9,""),""))</f>
        <v/>
      </c>
      <c r="I9" s="249" t="str">
        <f>IF(C10="",IF(F9="","",IF(AND(H9&gt;0,H9&lt;=Experiencia1),Puntajes!$D$4,IF(AND(H9&gt;Experiencia1,H9&lt;=Experiencia2),Puntajes!$D$5,IF(AND(H9&gt;Experiencia2,H9&lt;=Experiencia3),Puntajes!$D$6,IF(H9&gt;Experiencia3,Puntajes!$D$7,0))))),"")</f>
        <v/>
      </c>
      <c r="K9" s="225"/>
      <c r="L9" s="226"/>
      <c r="M9" s="211"/>
      <c r="N9" s="211"/>
    </row>
    <row r="10" spans="1:14" ht="15" thickBot="1" x14ac:dyDescent="0.2">
      <c r="A10" s="250">
        <v>1</v>
      </c>
      <c r="C10" s="131">
        <f>+'Capacidad Financiera'!B13</f>
        <v>1.1000000000000001</v>
      </c>
      <c r="D10" s="192" t="str">
        <f>IF(ISERROR(VLOOKUP(C10,'Capacidad Financiera'!$B$12:$X$62720,2,0)),"",VLOOKUP(C10,'Capacidad Financiera'!$B$12:$X$3580,2,0))</f>
        <v>CONVIAL S.A.S.</v>
      </c>
      <c r="E10" s="248">
        <f>IF(ISERROR(VLOOKUP(C10,'Capacidad Financiera'!$B$12:$X$62720,3,0)),"",VLOOKUP(C10,'Capacidad Financiera'!$B$12:$X$62720,3,0))</f>
        <v>1</v>
      </c>
      <c r="F10" s="231">
        <v>62343031828</v>
      </c>
      <c r="G10" s="231">
        <f>IF(OR(D10="",E10="",F10=""),"",IF(C10&lt;&gt;"",IF(ISERROR(VLOOKUP($A$10,POA!$A$2:$D$25,2,0)),"",VLOOKUP($A$10,POA!$A$2:$D$25,2,0)),""))</f>
        <v>4167150295</v>
      </c>
      <c r="H10" s="254">
        <f>IF(OR(D10="",E10="",F10=""),"",IF(C10&lt;&gt;"",F10/(G10*E10),""))</f>
        <v>14.960591150936638</v>
      </c>
      <c r="I10" s="256">
        <f>IF(OR(D10="",E10="",F10=""),"",IF(AND(H10&gt;0,H10&lt;=Experiencia1),Puntajes!$D$4,IF(AND(H10&gt;Experiencia1,H10&lt;=Experiencia2),Puntajes!$D$5,IF(AND(H10&gt;Experiencia2,H10&lt;=Experiencia3),Puntajes!$D$6,IF(H10&gt;Experiencia3,Puntajes!$D$7,0)))))</f>
        <v>120</v>
      </c>
    </row>
    <row r="11" spans="1:14" ht="15" thickBot="1" x14ac:dyDescent="0.2">
      <c r="C11" s="131" t="str">
        <f>+'Capacidad Financiera'!B14</f>
        <v/>
      </c>
      <c r="D11" s="192">
        <f>IF(ISERROR(VLOOKUP(C11,'Capacidad Financiera'!$B$12:$X$62720,2,0)),"",VLOOKUP(C11,'Capacidad Financiera'!$B$12:$X$3580,2,0))</f>
        <v>0</v>
      </c>
      <c r="E11" s="248">
        <f>IF(ISERROR(VLOOKUP(C11,'Capacidad Financiera'!$B$12:$X$62720,3,0)),"",VLOOKUP(C11,'Capacidad Financiera'!$B$12:$X$62720,3,0))</f>
        <v>0</v>
      </c>
      <c r="F11" s="231"/>
      <c r="G11" s="231" t="str">
        <f>IF(OR(D11="",E11="",F11=""),"",IF(C11&lt;&gt;"",IF(ISERROR(VLOOKUP($A$10,POA!$A$2:$D$25,2,0)),"",VLOOKUP($A$10,POA!$A$2:$D$25,2,0)),""))</f>
        <v/>
      </c>
      <c r="H11" s="254" t="str">
        <f t="shared" ref="H11:H19" si="0">IF(OR(D11="",E11="",F11=""),"",IF(C11&lt;&gt;"",F11/(G11*E11),""))</f>
        <v/>
      </c>
      <c r="I11" s="256" t="str">
        <f>IF(OR(D11="",E11="",F11=""),"",IF(AND(H11&gt;0,H11&lt;=Experiencia1),Puntajes!$D$4,IF(AND(H11&gt;Experiencia1,H11&lt;=Experiencia2),Puntajes!$D$5,IF(AND(H11&gt;Experiencia2,H11&lt;=Experiencia3),Puntajes!$D$6,IF(H11&gt;Experiencia3,Puntajes!$D$7,0)))))</f>
        <v/>
      </c>
    </row>
    <row r="12" spans="1:14" ht="14" hidden="1" x14ac:dyDescent="0.15">
      <c r="C12" s="131" t="str">
        <f>+'Capacidad Financiera'!B15</f>
        <v/>
      </c>
      <c r="D12" s="192">
        <f>IF(ISERROR(VLOOKUP(C12,'Capacidad Financiera'!$B$12:$X$62720,2,0)),"",VLOOKUP(C12,'Capacidad Financiera'!$B$12:$X$3580,2,0))</f>
        <v>0</v>
      </c>
      <c r="E12" s="248">
        <f>IF(ISERROR(VLOOKUP(C12,'Capacidad Financiera'!$B$12:$X$62720,3,0)),"",VLOOKUP(C12,'Capacidad Financiera'!$B$12:$X$62720,3,0))</f>
        <v>0</v>
      </c>
      <c r="F12" s="231"/>
      <c r="G12" s="231" t="str">
        <f>IF(OR(D12="",E12="",F12=""),"",IF(C12&lt;&gt;"",IF(ISERROR(VLOOKUP($A$10,POA!$A$2:$D$25,2,0)),"",VLOOKUP($A$10,POA!$A$2:$D$25,2,0)),""))</f>
        <v/>
      </c>
      <c r="H12" s="254" t="str">
        <f t="shared" si="0"/>
        <v/>
      </c>
      <c r="I12" s="256" t="str">
        <f>IF(OR(D12="",E12="",F12=""),"",IF(AND(H12&gt;0,H12&lt;=Experiencia1),Puntajes!$D$4,IF(AND(H12&gt;Experiencia1,H12&lt;=Experiencia2),Puntajes!$D$5,IF(AND(H12&gt;Experiencia2,H12&lt;=Experiencia3),Puntajes!$D$6,IF(H12&gt;Experiencia3,Puntajes!$D$7,0)))))</f>
        <v/>
      </c>
    </row>
    <row r="13" spans="1:14" ht="14" hidden="1" x14ac:dyDescent="0.15">
      <c r="C13" s="131" t="str">
        <f>+'Capacidad Financiera'!B16</f>
        <v/>
      </c>
      <c r="D13" s="192">
        <f>IF(ISERROR(VLOOKUP(C13,'Capacidad Financiera'!$B$12:$X$62720,2,0)),"",VLOOKUP(C13,'Capacidad Financiera'!$B$12:$X$3580,2,0))</f>
        <v>0</v>
      </c>
      <c r="E13" s="248">
        <f>IF(ISERROR(VLOOKUP(C13,'Capacidad Financiera'!$B$12:$X$62720,3,0)),"",VLOOKUP(C13,'Capacidad Financiera'!$B$12:$X$62720,3,0))</f>
        <v>0</v>
      </c>
      <c r="F13" s="231"/>
      <c r="G13" s="231" t="str">
        <f>IF(OR(D13="",E13="",F13=""),"",IF(C13&lt;&gt;"",IF(ISERROR(VLOOKUP($A$10,POA!$A$2:$D$25,2,0)),"",VLOOKUP($A$10,POA!$A$2:$D$25,2,0)),""))</f>
        <v/>
      </c>
      <c r="H13" s="254" t="str">
        <f t="shared" si="0"/>
        <v/>
      </c>
      <c r="I13" s="256" t="str">
        <f>IF(OR(D13="",E13="",F13=""),"",IF(AND(H13&gt;0,H13&lt;=Experiencia1),Puntajes!$D$4,IF(AND(H13&gt;Experiencia1,H13&lt;=Experiencia2),Puntajes!$D$5,IF(AND(H13&gt;Experiencia2,H13&lt;=Experiencia3),Puntajes!$D$6,IF(H13&gt;Experiencia3,Puntajes!$D$7,0)))))</f>
        <v/>
      </c>
    </row>
    <row r="14" spans="1:14" ht="14" hidden="1" x14ac:dyDescent="0.15">
      <c r="C14" s="131" t="str">
        <f>+'Capacidad Financiera'!B17</f>
        <v/>
      </c>
      <c r="D14" s="192">
        <f>IF(ISERROR(VLOOKUP(C14,'Capacidad Financiera'!$B$12:$X$62720,2,0)),"",VLOOKUP(C14,'Capacidad Financiera'!$B$12:$X$3580,2,0))</f>
        <v>0</v>
      </c>
      <c r="E14" s="248">
        <f>IF(ISERROR(VLOOKUP(C14,'Capacidad Financiera'!$B$12:$X$62720,3,0)),"",VLOOKUP(C14,'Capacidad Financiera'!$B$12:$X$62720,3,0))</f>
        <v>0</v>
      </c>
      <c r="F14" s="231"/>
      <c r="G14" s="231" t="str">
        <f>IF(OR(D14="",E14="",F14=""),"",IF(C14&lt;&gt;"",IF(ISERROR(VLOOKUP($A$10,POA!$A$2:$D$25,2,0)),"",VLOOKUP($A$10,POA!$A$2:$D$25,2,0)),""))</f>
        <v/>
      </c>
      <c r="H14" s="254" t="str">
        <f t="shared" si="0"/>
        <v/>
      </c>
      <c r="I14" s="256" t="str">
        <f>IF(OR(D14="",E14="",F14=""),"",IF(AND(H14&gt;0,H14&lt;=Experiencia1),Puntajes!$D$4,IF(AND(H14&gt;Experiencia1,H14&lt;=Experiencia2),Puntajes!$D$5,IF(AND(H14&gt;Experiencia2,H14&lt;=Experiencia3),Puntajes!$D$6,IF(H14&gt;Experiencia3,Puntajes!$D$7,0)))))</f>
        <v/>
      </c>
    </row>
    <row r="15" spans="1:14" ht="14" hidden="1" x14ac:dyDescent="0.15">
      <c r="C15" s="131" t="str">
        <f>+'Capacidad Financiera'!B18</f>
        <v/>
      </c>
      <c r="D15" s="192">
        <f>IF(ISERROR(VLOOKUP(C15,'Capacidad Financiera'!$B$12:$X$62720,2,0)),"",VLOOKUP(C15,'Capacidad Financiera'!$B$12:$X$3580,2,0))</f>
        <v>0</v>
      </c>
      <c r="E15" s="248">
        <f>IF(ISERROR(VLOOKUP(C15,'Capacidad Financiera'!$B$12:$X$62720,3,0)),"",VLOOKUP(C15,'Capacidad Financiera'!$B$12:$X$62720,3,0))</f>
        <v>0</v>
      </c>
      <c r="F15" s="231"/>
      <c r="G15" s="231" t="str">
        <f>IF(OR(D15="",E15="",F15=""),"",IF(C15&lt;&gt;"",IF(ISERROR(VLOOKUP($A$10,POA!$A$2:$D$25,2,0)),"",VLOOKUP($A$10,POA!$A$2:$D$25,2,0)),""))</f>
        <v/>
      </c>
      <c r="H15" s="254" t="str">
        <f t="shared" si="0"/>
        <v/>
      </c>
      <c r="I15" s="256" t="str">
        <f>IF(OR(D15="",E15="",F15=""),"",IF(AND(H15&gt;0,H15&lt;=Experiencia1),Puntajes!$D$4,IF(AND(H15&gt;Experiencia1,H15&lt;=Experiencia2),Puntajes!$D$5,IF(AND(H15&gt;Experiencia2,H15&lt;=Experiencia3),Puntajes!$D$6,IF(H15&gt;Experiencia3,Puntajes!$D$7,0)))))</f>
        <v/>
      </c>
    </row>
    <row r="16" spans="1:14" ht="14" hidden="1" x14ac:dyDescent="0.15">
      <c r="C16" s="131" t="str">
        <f>+'Capacidad Financiera'!B19</f>
        <v/>
      </c>
      <c r="D16" s="192">
        <f>IF(ISERROR(VLOOKUP(C16,'Capacidad Financiera'!$B$12:$X$62720,2,0)),"",VLOOKUP(C16,'Capacidad Financiera'!$B$12:$X$3580,2,0))</f>
        <v>0</v>
      </c>
      <c r="E16" s="248">
        <f>IF(ISERROR(VLOOKUP(C16,'Capacidad Financiera'!$B$12:$X$62720,3,0)),"",VLOOKUP(C16,'Capacidad Financiera'!$B$12:$X$62720,3,0))</f>
        <v>0</v>
      </c>
      <c r="F16" s="231"/>
      <c r="G16" s="231" t="str">
        <f>IF(OR(D16="",E16="",F16=""),"",IF(C16&lt;&gt;"",IF(ISERROR(VLOOKUP($A$10,POA!$A$2:$D$25,2,0)),"",VLOOKUP($A$10,POA!$A$2:$D$25,2,0)),""))</f>
        <v/>
      </c>
      <c r="H16" s="254" t="str">
        <f t="shared" si="0"/>
        <v/>
      </c>
      <c r="I16" s="256" t="str">
        <f>IF(OR(D16="",E16="",F16=""),"",IF(AND(H16&gt;0,H16&lt;=Experiencia1),Puntajes!$D$4,IF(AND(H16&gt;Experiencia1,H16&lt;=Experiencia2),Puntajes!$D$5,IF(AND(H16&gt;Experiencia2,H16&lt;=Experiencia3),Puntajes!$D$6,IF(H16&gt;Experiencia3,Puntajes!$D$7,0)))))</f>
        <v/>
      </c>
    </row>
    <row r="17" spans="1:9" ht="14" hidden="1" x14ac:dyDescent="0.15">
      <c r="C17" s="131" t="str">
        <f>+'Capacidad Financiera'!B20</f>
        <v/>
      </c>
      <c r="D17" s="192">
        <f>IF(ISERROR(VLOOKUP(C17,'Capacidad Financiera'!$B$12:$X$62720,2,0)),"",VLOOKUP(C17,'Capacidad Financiera'!$B$12:$X$3580,2,0))</f>
        <v>0</v>
      </c>
      <c r="E17" s="248">
        <f>IF(ISERROR(VLOOKUP(C17,'Capacidad Financiera'!$B$12:$X$62720,3,0)),"",VLOOKUP(C17,'Capacidad Financiera'!$B$12:$X$62720,3,0))</f>
        <v>0</v>
      </c>
      <c r="F17" s="231"/>
      <c r="G17" s="231" t="str">
        <f>IF(OR(D17="",E17="",F17=""),"",IF(C17&lt;&gt;"",IF(ISERROR(VLOOKUP($A$10,POA!$A$2:$D$25,2,0)),"",VLOOKUP($A$10,POA!$A$2:$D$25,2,0)),""))</f>
        <v/>
      </c>
      <c r="H17" s="254" t="str">
        <f t="shared" si="0"/>
        <v/>
      </c>
      <c r="I17" s="256" t="str">
        <f>IF(OR(D17="",E17="",F17=""),"",IF(AND(H17&gt;0,H17&lt;=Experiencia1),Puntajes!$D$4,IF(AND(H17&gt;Experiencia1,H17&lt;=Experiencia2),Puntajes!$D$5,IF(AND(H17&gt;Experiencia2,H17&lt;=Experiencia3),Puntajes!$D$6,IF(H17&gt;Experiencia3,Puntajes!$D$7,0)))))</f>
        <v/>
      </c>
    </row>
    <row r="18" spans="1:9" ht="14" hidden="1" x14ac:dyDescent="0.15">
      <c r="C18" s="131" t="str">
        <f>+'Capacidad Financiera'!B21</f>
        <v/>
      </c>
      <c r="D18" s="192">
        <f>IF(ISERROR(VLOOKUP(C18,'Capacidad Financiera'!$B$12:$X$62720,2,0)),"",VLOOKUP(C18,'Capacidad Financiera'!$B$12:$X$3580,2,0))</f>
        <v>0</v>
      </c>
      <c r="E18" s="248">
        <f>IF(ISERROR(VLOOKUP(C18,'Capacidad Financiera'!$B$12:$X$62720,3,0)),"",VLOOKUP(C18,'Capacidad Financiera'!$B$12:$X$62720,3,0))</f>
        <v>0</v>
      </c>
      <c r="F18" s="231"/>
      <c r="G18" s="231" t="str">
        <f>IF(OR(D18="",E18="",F18=""),"",IF(C18&lt;&gt;"",IF(ISERROR(VLOOKUP($A$10,POA!$A$2:$D$25,2,0)),"",VLOOKUP($A$10,POA!$A$2:$D$25,2,0)),""))</f>
        <v/>
      </c>
      <c r="H18" s="254" t="str">
        <f t="shared" si="0"/>
        <v/>
      </c>
      <c r="I18" s="256" t="str">
        <f>IF(OR(D18="",E18="",F18=""),"",IF(AND(H18&gt;0,H18&lt;=Experiencia1),Puntajes!$D$4,IF(AND(H18&gt;Experiencia1,H18&lt;=Experiencia2),Puntajes!$D$5,IF(AND(H18&gt;Experiencia2,H18&lt;=Experiencia3),Puntajes!$D$6,IF(H18&gt;Experiencia3,Puntajes!$D$7,0)))))</f>
        <v/>
      </c>
    </row>
    <row r="19" spans="1:9" ht="15" hidden="1" thickBot="1" x14ac:dyDescent="0.2">
      <c r="C19" s="132" t="str">
        <f>+'Capacidad Financiera'!B22</f>
        <v/>
      </c>
      <c r="D19" s="133">
        <f>IF(ISERROR(VLOOKUP(C19,'Capacidad Financiera'!$B$12:$X$62720,2,0)),"",VLOOKUP(C19,'Capacidad Financiera'!$B$12:$X$3580,2,0))</f>
        <v>0</v>
      </c>
      <c r="E19" s="134">
        <f>IF(ISERROR(VLOOKUP(C19,'Capacidad Financiera'!$B$12:$X$62720,3,0)),"",VLOOKUP(C19,'Capacidad Financiera'!$B$12:$X$62720,3,0))</f>
        <v>0</v>
      </c>
      <c r="F19" s="232"/>
      <c r="G19" s="232" t="str">
        <f>IF(OR(D19="",E19="",F19=""),"",IF(C19&lt;&gt;"",IF(ISERROR(VLOOKUP($A$10,POA!$A$2:$D$25,2,0)),"",VLOOKUP($A$10,POA!$A$2:$D$25,2,0)),""))</f>
        <v/>
      </c>
      <c r="H19" s="255" t="str">
        <f t="shared" si="0"/>
        <v/>
      </c>
      <c r="I19" s="257" t="str">
        <f>IF(OR(D19="",E19="",F19=""),"",IF(AND(H19&gt;0,H19&lt;=Experiencia1),Puntajes!$D$4,IF(AND(H19&gt;Experiencia1,H19&lt;=Experiencia2),Puntajes!$D$5,IF(AND(H19&gt;Experiencia2,H19&lt;=Experiencia3),Puntajes!$D$6,IF(H19&gt;Experiencia3,Puntajes!$D$7,0)))))</f>
        <v/>
      </c>
    </row>
    <row r="20" spans="1:9" ht="14" x14ac:dyDescent="0.15">
      <c r="C20" s="127">
        <v>2</v>
      </c>
      <c r="D20" s="128" t="str">
        <f>IF(ISERROR(VLOOKUP(C20,'Capacidad Financiera'!$B$12:$X$62720,2,0)),"",VLOOKUP(C20,'Capacidad Financiera'!$B$12:$X$3580,2,0))</f>
        <v>CONSORCIO VIC DROMOS</v>
      </c>
      <c r="E20" s="129">
        <f>IF(ISERROR(VLOOKUP(C20,'Capacidad Financiera'!$B$12:$X$62720,3,0)),"",VLOOKUP(C20,'Capacidad Financiera'!$B$12:$X$62720,3,0))</f>
        <v>1</v>
      </c>
      <c r="F20" s="130"/>
      <c r="G20" s="130" t="str">
        <f>IF(OR(D20="",E20="",F20=""),"",IF(C21="",IF(C20&lt;&gt;"",IF(ISERROR(VLOOKUP($A$10,POA!$A$2:$D$25,2,0)),"",VLOOKUP($A$10,POA!$A$2:$D$25,2,0)),""),""))</f>
        <v/>
      </c>
      <c r="H20" s="251" t="str">
        <f>IF(OR(D20="",E20="",F20=""),"",IF(C21="",IF(C20&lt;&gt;"",F20/G20,""),""))</f>
        <v/>
      </c>
      <c r="I20" s="249" t="str">
        <f>IF(C21="",IF(F20="","",IF(AND(H20&gt;0,H20&lt;=Experiencia1),Puntajes!$D$4,IF(AND(H20&gt;Experiencia1,H20&lt;=Experiencia2),Puntajes!$D$5,IF(AND(H20&gt;Experiencia2,H20&lt;=Experiencia3),Puntajes!$D$6,IF(H20&gt;Experiencia3,Puntajes!$D$7,0))))),"")</f>
        <v/>
      </c>
    </row>
    <row r="21" spans="1:9" ht="14" x14ac:dyDescent="0.15">
      <c r="C21" s="131">
        <f>+'Capacidad Financiera'!B24</f>
        <v>2.1</v>
      </c>
      <c r="D21" s="192" t="str">
        <f>IF(ISERROR(VLOOKUP(C21,'Capacidad Financiera'!$B$12:$X$62720,2,0)),"",VLOOKUP(C21,'Capacidad Financiera'!$B$12:$X$3580,2,0))</f>
        <v>VIC S.A.S.</v>
      </c>
      <c r="E21" s="248">
        <f>IF(ISERROR(VLOOKUP(C21,'Capacidad Financiera'!$B$12:$X$62720,3,0)),"",VLOOKUP(C21,'Capacidad Financiera'!$B$12:$X$62720,3,0))</f>
        <v>0.5</v>
      </c>
      <c r="F21" s="231">
        <v>44528953299.599998</v>
      </c>
      <c r="G21" s="231">
        <f>IF(OR(D21="",E21="",F21=""),"",IF(C21&lt;&gt;"",IF(ISERROR(VLOOKUP($A$10,POA!$A$2:$D$25,2,0)),"",VLOOKUP($A$10,POA!$A$2:$D$25,2,0)),""))</f>
        <v>4167150295</v>
      </c>
      <c r="H21" s="254">
        <f>IF(OR(D21="",E21="",F21=""),"",IF(C21&lt;&gt;"",F21/(G21*E21),""))</f>
        <v>21.371416986341259</v>
      </c>
      <c r="I21" s="256">
        <f>IF(OR(D21="",E21="",F21=""),"",IF(AND(H21&gt;0,H21&lt;=Experiencia1),Puntajes!$D$4,IF(AND(H21&gt;Experiencia1,H21&lt;=Experiencia2),Puntajes!$D$5,IF(AND(H21&gt;Experiencia2,H21&lt;=Experiencia3),Puntajes!$D$6,IF(H21&gt;Experiencia3,Puntajes!$D$7,0)))))</f>
        <v>120</v>
      </c>
    </row>
    <row r="22" spans="1:9" ht="14" x14ac:dyDescent="0.15">
      <c r="C22" s="131">
        <f>+'Capacidad Financiera'!B25</f>
        <v>2.2000000000000002</v>
      </c>
      <c r="D22" s="192" t="str">
        <f>IF(ISERROR(VLOOKUP(C22,'Capacidad Financiera'!$B$12:$X$62720,2,0)),"",VLOOKUP(C22,'Capacidad Financiera'!$B$12:$X$3580,2,0))</f>
        <v>DROMOS PAVIMENTOS S.A.</v>
      </c>
      <c r="E22" s="248">
        <f>IF(ISERROR(VLOOKUP(C22,'Capacidad Financiera'!$B$12:$X$62720,3,0)),"",VLOOKUP(C22,'Capacidad Financiera'!$B$12:$X$62720,3,0))</f>
        <v>0.5</v>
      </c>
      <c r="F22" s="231">
        <v>154587137360</v>
      </c>
      <c r="G22" s="231">
        <f>IF(OR(D22="",E22="",F22=""),"",IF(C22&lt;&gt;"",IF(ISERROR(VLOOKUP($A$10,POA!$A$2:$D$25,2,0)),"",VLOOKUP($A$10,POA!$A$2:$D$25,2,0)),""))</f>
        <v>4167150295</v>
      </c>
      <c r="H22" s="254">
        <f t="shared" ref="H22:H30" si="1">IF(OR(D22="",E22="",F22=""),"",IF(C22&lt;&gt;"",F22/(G22*E22),""))</f>
        <v>74.193214267065457</v>
      </c>
      <c r="I22" s="256">
        <f>IF(OR(D22="",E22="",F22=""),"",IF(AND(H22&gt;0,H22&lt;=Experiencia1),Puntajes!$D$4,IF(AND(H22&gt;Experiencia1,H22&lt;=Experiencia2),Puntajes!$D$5,IF(AND(H22&gt;Experiencia2,H22&lt;=Experiencia3),Puntajes!$D$6,IF(H22&gt;Experiencia3,Puntajes!$D$7,0)))))</f>
        <v>120</v>
      </c>
    </row>
    <row r="23" spans="1:9" ht="15" thickBot="1" x14ac:dyDescent="0.2">
      <c r="C23" s="131" t="str">
        <f>+'Capacidad Financiera'!B26</f>
        <v/>
      </c>
      <c r="D23" s="192">
        <f>IF(ISERROR(VLOOKUP(C23,'Capacidad Financiera'!$B$12:$X$62720,2,0)),"",VLOOKUP(C23,'Capacidad Financiera'!$B$12:$X$3580,2,0))</f>
        <v>0</v>
      </c>
      <c r="E23" s="248">
        <f>IF(ISERROR(VLOOKUP(C23,'Capacidad Financiera'!$B$12:$X$62720,3,0)),"",VLOOKUP(C23,'Capacidad Financiera'!$B$12:$X$62720,3,0))</f>
        <v>0</v>
      </c>
      <c r="F23" s="231"/>
      <c r="G23" s="231" t="str">
        <f>IF(OR(D23="",E23="",F23=""),"",IF(C23&lt;&gt;"",IF(ISERROR(VLOOKUP($A$10,POA!$A$2:$D$25,2,0)),"",VLOOKUP($A$10,POA!$A$2:$D$25,2,0)),""))</f>
        <v/>
      </c>
      <c r="H23" s="254" t="str">
        <f t="shared" si="1"/>
        <v/>
      </c>
      <c r="I23" s="256" t="str">
        <f>IF(OR(D23="",E23="",F23=""),"",IF(AND(H23&gt;0,H23&lt;=Experiencia1),Puntajes!$D$4,IF(AND(H23&gt;Experiencia1,H23&lt;=Experiencia2),Puntajes!$D$5,IF(AND(H23&gt;Experiencia2,H23&lt;=Experiencia3),Puntajes!$D$6,IF(H23&gt;Experiencia3,Puntajes!$D$7,0)))))</f>
        <v/>
      </c>
    </row>
    <row r="24" spans="1:9" ht="14" hidden="1" x14ac:dyDescent="0.15">
      <c r="C24" s="131" t="str">
        <f>+'Capacidad Financiera'!B27</f>
        <v/>
      </c>
      <c r="D24" s="192">
        <f>IF(ISERROR(VLOOKUP(C24,'Capacidad Financiera'!$B$12:$X$62720,2,0)),"",VLOOKUP(C24,'Capacidad Financiera'!$B$12:$X$3580,2,0))</f>
        <v>0</v>
      </c>
      <c r="E24" s="248">
        <f>IF(ISERROR(VLOOKUP(C24,'Capacidad Financiera'!$B$12:$X$62720,3,0)),"",VLOOKUP(C24,'Capacidad Financiera'!$B$12:$X$62720,3,0))</f>
        <v>0</v>
      </c>
      <c r="F24" s="231"/>
      <c r="G24" s="231" t="str">
        <f>IF(OR(D24="",E24="",F24=""),"",IF(C24&lt;&gt;"",IF(ISERROR(VLOOKUP($A$10,POA!$A$2:$D$25,2,0)),"",VLOOKUP($A$10,POA!$A$2:$D$25,2,0)),""))</f>
        <v/>
      </c>
      <c r="H24" s="254" t="str">
        <f t="shared" si="1"/>
        <v/>
      </c>
      <c r="I24" s="256" t="str">
        <f>IF(OR(D24="",E24="",F24=""),"",IF(AND(H24&gt;0,H24&lt;=Experiencia1),Puntajes!$D$4,IF(AND(H24&gt;Experiencia1,H24&lt;=Experiencia2),Puntajes!$D$5,IF(AND(H24&gt;Experiencia2,H24&lt;=Experiencia3),Puntajes!$D$6,IF(H24&gt;Experiencia3,Puntajes!$D$7,0)))))</f>
        <v/>
      </c>
    </row>
    <row r="25" spans="1:9" ht="14" hidden="1" x14ac:dyDescent="0.15">
      <c r="C25" s="131" t="str">
        <f>+'Capacidad Financiera'!B28</f>
        <v/>
      </c>
      <c r="D25" s="192">
        <f>IF(ISERROR(VLOOKUP(C25,'Capacidad Financiera'!$B$12:$X$62720,2,0)),"",VLOOKUP(C25,'Capacidad Financiera'!$B$12:$X$3580,2,0))</f>
        <v>0</v>
      </c>
      <c r="E25" s="248">
        <f>IF(ISERROR(VLOOKUP(C25,'Capacidad Financiera'!$B$12:$X$62720,3,0)),"",VLOOKUP(C25,'Capacidad Financiera'!$B$12:$X$62720,3,0))</f>
        <v>0</v>
      </c>
      <c r="F25" s="231"/>
      <c r="G25" s="231" t="str">
        <f>IF(OR(D25="",E25="",F25=""),"",IF(C25&lt;&gt;"",IF(ISERROR(VLOOKUP($A$10,POA!$A$2:$D$25,2,0)),"",VLOOKUP($A$10,POA!$A$2:$D$25,2,0)),""))</f>
        <v/>
      </c>
      <c r="H25" s="254" t="str">
        <f t="shared" si="1"/>
        <v/>
      </c>
      <c r="I25" s="256" t="str">
        <f>IF(OR(D25="",E25="",F25=""),"",IF(AND(H25&gt;0,H25&lt;=Experiencia1),Puntajes!$D$4,IF(AND(H25&gt;Experiencia1,H25&lt;=Experiencia2),Puntajes!$D$5,IF(AND(H25&gt;Experiencia2,H25&lt;=Experiencia3),Puntajes!$D$6,IF(H25&gt;Experiencia3,Puntajes!$D$7,0)))))</f>
        <v/>
      </c>
    </row>
    <row r="26" spans="1:9" ht="14" hidden="1" x14ac:dyDescent="0.15">
      <c r="C26" s="131" t="str">
        <f>+'Capacidad Financiera'!B29</f>
        <v/>
      </c>
      <c r="D26" s="192">
        <f>IF(ISERROR(VLOOKUP(C26,'Capacidad Financiera'!$B$12:$X$62720,2,0)),"",VLOOKUP(C26,'Capacidad Financiera'!$B$12:$X$3580,2,0))</f>
        <v>0</v>
      </c>
      <c r="E26" s="248">
        <f>IF(ISERROR(VLOOKUP(C26,'Capacidad Financiera'!$B$12:$X$62720,3,0)),"",VLOOKUP(C26,'Capacidad Financiera'!$B$12:$X$62720,3,0))</f>
        <v>0</v>
      </c>
      <c r="F26" s="231"/>
      <c r="G26" s="231" t="str">
        <f>IF(OR(D26="",E26="",F26=""),"",IF(C26&lt;&gt;"",IF(ISERROR(VLOOKUP($A$10,POA!$A$2:$D$25,2,0)),"",VLOOKUP($A$10,POA!$A$2:$D$25,2,0)),""))</f>
        <v/>
      </c>
      <c r="H26" s="254" t="str">
        <f t="shared" si="1"/>
        <v/>
      </c>
      <c r="I26" s="256" t="str">
        <f>IF(OR(D26="",E26="",F26=""),"",IF(AND(H26&gt;0,H26&lt;=Experiencia1),Puntajes!$D$4,IF(AND(H26&gt;Experiencia1,H26&lt;=Experiencia2),Puntajes!$D$5,IF(AND(H26&gt;Experiencia2,H26&lt;=Experiencia3),Puntajes!$D$6,IF(H26&gt;Experiencia3,Puntajes!$D$7,0)))))</f>
        <v/>
      </c>
    </row>
    <row r="27" spans="1:9" ht="14" hidden="1" x14ac:dyDescent="0.15">
      <c r="C27" s="131" t="str">
        <f>+'Capacidad Financiera'!B30</f>
        <v/>
      </c>
      <c r="D27" s="192">
        <f>IF(ISERROR(VLOOKUP(C27,'Capacidad Financiera'!$B$12:$X$62720,2,0)),"",VLOOKUP(C27,'Capacidad Financiera'!$B$12:$X$3580,2,0))</f>
        <v>0</v>
      </c>
      <c r="E27" s="248">
        <f>IF(ISERROR(VLOOKUP(C27,'Capacidad Financiera'!$B$12:$X$62720,3,0)),"",VLOOKUP(C27,'Capacidad Financiera'!$B$12:$X$62720,3,0))</f>
        <v>0</v>
      </c>
      <c r="F27" s="231"/>
      <c r="G27" s="231" t="str">
        <f>IF(OR(D27="",E27="",F27=""),"",IF(C27&lt;&gt;"",IF(ISERROR(VLOOKUP($A$10,POA!$A$2:$D$25,2,0)),"",VLOOKUP($A$10,POA!$A$2:$D$25,2,0)),""))</f>
        <v/>
      </c>
      <c r="H27" s="254" t="str">
        <f t="shared" si="1"/>
        <v/>
      </c>
      <c r="I27" s="256" t="str">
        <f>IF(OR(D27="",E27="",F27=""),"",IF(AND(H27&gt;0,H27&lt;=Experiencia1),Puntajes!$D$4,IF(AND(H27&gt;Experiencia1,H27&lt;=Experiencia2),Puntajes!$D$5,IF(AND(H27&gt;Experiencia2,H27&lt;=Experiencia3),Puntajes!$D$6,IF(H27&gt;Experiencia3,Puntajes!$D$7,0)))))</f>
        <v/>
      </c>
    </row>
    <row r="28" spans="1:9" ht="14" hidden="1" x14ac:dyDescent="0.15">
      <c r="C28" s="131" t="str">
        <f>+'Capacidad Financiera'!B31</f>
        <v/>
      </c>
      <c r="D28" s="192">
        <f>IF(ISERROR(VLOOKUP(C28,'Capacidad Financiera'!$B$12:$X$62720,2,0)),"",VLOOKUP(C28,'Capacidad Financiera'!$B$12:$X$3580,2,0))</f>
        <v>0</v>
      </c>
      <c r="E28" s="248">
        <f>IF(ISERROR(VLOOKUP(C28,'Capacidad Financiera'!$B$12:$X$62720,3,0)),"",VLOOKUP(C28,'Capacidad Financiera'!$B$12:$X$62720,3,0))</f>
        <v>0</v>
      </c>
      <c r="F28" s="231"/>
      <c r="G28" s="231" t="str">
        <f>IF(OR(D28="",E28="",F28=""),"",IF(C28&lt;&gt;"",IF(ISERROR(VLOOKUP($A$10,POA!$A$2:$D$25,2,0)),"",VLOOKUP($A$10,POA!$A$2:$D$25,2,0)),""))</f>
        <v/>
      </c>
      <c r="H28" s="254" t="str">
        <f t="shared" si="1"/>
        <v/>
      </c>
      <c r="I28" s="256" t="str">
        <f>IF(OR(D28="",E28="",F28=""),"",IF(AND(H28&gt;0,H28&lt;=Experiencia1),Puntajes!$D$4,IF(AND(H28&gt;Experiencia1,H28&lt;=Experiencia2),Puntajes!$D$5,IF(AND(H28&gt;Experiencia2,H28&lt;=Experiencia3),Puntajes!$D$6,IF(H28&gt;Experiencia3,Puntajes!$D$7,0)))))</f>
        <v/>
      </c>
    </row>
    <row r="29" spans="1:9" ht="14" hidden="1" x14ac:dyDescent="0.15">
      <c r="C29" s="131" t="str">
        <f>+'Capacidad Financiera'!B32</f>
        <v/>
      </c>
      <c r="D29" s="192">
        <f>IF(ISERROR(VLOOKUP(C29,'Capacidad Financiera'!$B$12:$X$62720,2,0)),"",VLOOKUP(C29,'Capacidad Financiera'!$B$12:$X$3580,2,0))</f>
        <v>0</v>
      </c>
      <c r="E29" s="248">
        <f>IF(ISERROR(VLOOKUP(C29,'Capacidad Financiera'!$B$12:$X$62720,3,0)),"",VLOOKUP(C29,'Capacidad Financiera'!$B$12:$X$62720,3,0))</f>
        <v>0</v>
      </c>
      <c r="F29" s="231"/>
      <c r="G29" s="231" t="str">
        <f>IF(OR(D29="",E29="",F29=""),"",IF(C29&lt;&gt;"",IF(ISERROR(VLOOKUP($A$10,POA!$A$2:$D$25,2,0)),"",VLOOKUP($A$10,POA!$A$2:$D$25,2,0)),""))</f>
        <v/>
      </c>
      <c r="H29" s="254" t="str">
        <f t="shared" si="1"/>
        <v/>
      </c>
      <c r="I29" s="256" t="str">
        <f>IF(OR(D29="",E29="",F29=""),"",IF(AND(H29&gt;0,H29&lt;=Experiencia1),Puntajes!$D$4,IF(AND(H29&gt;Experiencia1,H29&lt;=Experiencia2),Puntajes!$D$5,IF(AND(H29&gt;Experiencia2,H29&lt;=Experiencia3),Puntajes!$D$6,IF(H29&gt;Experiencia3,Puntajes!$D$7,0)))))</f>
        <v/>
      </c>
    </row>
    <row r="30" spans="1:9" ht="15" hidden="1" thickBot="1" x14ac:dyDescent="0.2">
      <c r="C30" s="132" t="str">
        <f>+'Capacidad Financiera'!B33</f>
        <v/>
      </c>
      <c r="D30" s="133">
        <f>IF(ISERROR(VLOOKUP(C30,'Capacidad Financiera'!$B$12:$X$62720,2,0)),"",VLOOKUP(C30,'Capacidad Financiera'!$B$12:$X$3580,2,0))</f>
        <v>0</v>
      </c>
      <c r="E30" s="134">
        <f>IF(ISERROR(VLOOKUP(C30,'Capacidad Financiera'!$B$12:$X$62720,3,0)),"",VLOOKUP(C30,'Capacidad Financiera'!$B$12:$X$62720,3,0))</f>
        <v>0</v>
      </c>
      <c r="F30" s="232"/>
      <c r="G30" s="232" t="str">
        <f>IF(OR(D30="",E30="",F30=""),"",IF(C30&lt;&gt;"",IF(ISERROR(VLOOKUP($A$10,POA!$A$2:$D$25,2,0)),"",VLOOKUP($A$10,POA!$A$2:$D$25,2,0)),""))</f>
        <v/>
      </c>
      <c r="H30" s="255" t="str">
        <f t="shared" si="1"/>
        <v/>
      </c>
      <c r="I30" s="257" t="str">
        <f>IF(OR(D30="",E30="",F30=""),"",IF(AND(H30&gt;0,H30&lt;=Experiencia1),Puntajes!$D$4,IF(AND(H30&gt;Experiencia1,H30&lt;=Experiencia2),Puntajes!$D$5,IF(AND(H30&gt;Experiencia2,H30&lt;=Experiencia3),Puntajes!$D$6,IF(H30&gt;Experiencia3,Puntajes!$D$7,0)))))</f>
        <v/>
      </c>
    </row>
    <row r="31" spans="1:9" ht="28" x14ac:dyDescent="0.15">
      <c r="C31" s="127">
        <v>3</v>
      </c>
      <c r="D31" s="128" t="str">
        <f>IF(ISERROR(VLOOKUP(C31,'Capacidad Financiera'!$B$12:$X$62720,2,0)),"",VLOOKUP(C31,'Capacidad Financiera'!$B$12:$X$3580,2,0))</f>
        <v>EQUIPOS CONSTRUCCIONES Y OBRAS S.A.</v>
      </c>
      <c r="E31" s="129">
        <f>IF(ISERROR(VLOOKUP(C31,'Capacidad Financiera'!$B$12:$X$62720,3,0)),"",VLOOKUP(C31,'Capacidad Financiera'!$B$12:$X$62720,3,0))</f>
        <v>1</v>
      </c>
      <c r="F31" s="130"/>
      <c r="G31" s="130" t="str">
        <f>IF(OR(D31="",E31="",F31=""),"",IF(C32="",IF(C31&lt;&gt;"",IF(ISERROR(VLOOKUP($A$10,POA!$A$2:$D$25,2,0)),"",VLOOKUP($A$10,POA!$A$2:$D$25,2,0)),""),""))</f>
        <v/>
      </c>
      <c r="H31" s="251" t="str">
        <f>IF(OR(D31="",E31="",F31=""),"",IF(C32="",IF(C31&lt;&gt;"",F31/G31,""),""))</f>
        <v/>
      </c>
      <c r="I31" s="249" t="str">
        <f>IF(C32="",IF(F31="","",IF(AND(H31&gt;0,H31&lt;=Experiencia1),Puntajes!$D$4,IF(AND(H31&gt;Experiencia1,H31&lt;=Experiencia2),Puntajes!$D$5,IF(AND(H31&gt;Experiencia2,H31&lt;=Experiencia3),Puntajes!$D$6,IF(H31&gt;Experiencia3,Puntajes!$D$7,0))))),"")</f>
        <v/>
      </c>
    </row>
    <row r="32" spans="1:9" ht="14" x14ac:dyDescent="0.15">
      <c r="A32" s="270" t="s">
        <v>664</v>
      </c>
      <c r="C32" s="131">
        <f>+'Capacidad Financiera'!B35</f>
        <v>3.1</v>
      </c>
      <c r="D32" s="271" t="str">
        <f>IF(ISERROR(VLOOKUP(C32,'Capacidad Financiera'!$B$12:$X$62720,2,0)),"",VLOOKUP(C32,'Capacidad Financiera'!$B$12:$X$3580,2,0))</f>
        <v>EQUIPOS CONSTRUCCIONES Y OBRAS S.A.</v>
      </c>
      <c r="E32" s="248">
        <f>IF(ISERROR(VLOOKUP(C32,'Capacidad Financiera'!$B$12:$X$62720,3,0)),"",VLOOKUP(C32,'Capacidad Financiera'!$B$12:$X$62720,3,0))</f>
        <v>1</v>
      </c>
      <c r="F32" s="231">
        <v>117103540400</v>
      </c>
      <c r="G32" s="231">
        <f>IF(OR(D32="",E32="",F32=""),"",IF(C32&lt;&gt;"",IF(ISERROR(VLOOKUP($A$10,POA!$A$2:$D$25,2,0)),"",VLOOKUP($A$10,POA!$A$2:$D$25,2,0)),""))</f>
        <v>4167150295</v>
      </c>
      <c r="H32" s="254">
        <f>IF(OR(D32="",E32="",F32=""),"",IF(C32&lt;&gt;"",F32/(G32*E32),""))</f>
        <v>28.101587922208598</v>
      </c>
      <c r="I32" s="256">
        <f>IF(OR(D32="",E32="",F32=""),"",IF(AND(H32&gt;0,H32&lt;=Experiencia1),Puntajes!$D$4,IF(AND(H32&gt;Experiencia1,H32&lt;=Experiencia2),Puntajes!$D$5,IF(AND(H32&gt;Experiencia2,H32&lt;=Experiencia3),Puntajes!$D$6,IF(H32&gt;Experiencia3,Puntajes!$D$7,0)))))</f>
        <v>120</v>
      </c>
    </row>
    <row r="33" spans="3:9" ht="15" thickBot="1" x14ac:dyDescent="0.2">
      <c r="C33" s="131" t="str">
        <f>+'Capacidad Financiera'!B36</f>
        <v/>
      </c>
      <c r="D33" s="192">
        <f>IF(ISERROR(VLOOKUP(C33,'Capacidad Financiera'!$B$12:$X$62720,2,0)),"",VLOOKUP(C33,'Capacidad Financiera'!$B$12:$X$3580,2,0))</f>
        <v>0</v>
      </c>
      <c r="E33" s="248">
        <f>IF(ISERROR(VLOOKUP(C33,'Capacidad Financiera'!$B$12:$X$62720,3,0)),"",VLOOKUP(C33,'Capacidad Financiera'!$B$12:$X$62720,3,0))</f>
        <v>0</v>
      </c>
      <c r="F33" s="231"/>
      <c r="G33" s="231" t="str">
        <f>IF(OR(D33="",E33="",F33=""),"",IF(C33&lt;&gt;"",IF(ISERROR(VLOOKUP($A$10,POA!$A$2:$D$25,2,0)),"",VLOOKUP($A$10,POA!$A$2:$D$25,2,0)),""))</f>
        <v/>
      </c>
      <c r="H33" s="254" t="str">
        <f t="shared" ref="H33:H41" si="2">IF(OR(D33="",E33="",F33=""),"",IF(C33&lt;&gt;"",F33/(G33*E33),""))</f>
        <v/>
      </c>
      <c r="I33" s="256" t="str">
        <f>IF(OR(D33="",E33="",F33=""),"",IF(AND(H33&gt;0,H33&lt;=Experiencia1),Puntajes!$D$4,IF(AND(H33&gt;Experiencia1,H33&lt;=Experiencia2),Puntajes!$D$5,IF(AND(H33&gt;Experiencia2,H33&lt;=Experiencia3),Puntajes!$D$6,IF(H33&gt;Experiencia3,Puntajes!$D$7,0)))))</f>
        <v/>
      </c>
    </row>
    <row r="34" spans="3:9" ht="14" hidden="1" x14ac:dyDescent="0.15">
      <c r="C34" s="131" t="str">
        <f>+'Capacidad Financiera'!B37</f>
        <v/>
      </c>
      <c r="D34" s="192">
        <f>IF(ISERROR(VLOOKUP(C34,'Capacidad Financiera'!$B$12:$X$62720,2,0)),"",VLOOKUP(C34,'Capacidad Financiera'!$B$12:$X$3580,2,0))</f>
        <v>0</v>
      </c>
      <c r="E34" s="248">
        <f>IF(ISERROR(VLOOKUP(C34,'Capacidad Financiera'!$B$12:$X$62720,3,0)),"",VLOOKUP(C34,'Capacidad Financiera'!$B$12:$X$62720,3,0))</f>
        <v>0</v>
      </c>
      <c r="F34" s="231"/>
      <c r="G34" s="231" t="str">
        <f>IF(OR(D34="",E34="",F34=""),"",IF(C34&lt;&gt;"",IF(ISERROR(VLOOKUP($A$10,POA!$A$2:$D$25,2,0)),"",VLOOKUP($A$10,POA!$A$2:$D$25,2,0)),""))</f>
        <v/>
      </c>
      <c r="H34" s="254" t="str">
        <f t="shared" si="2"/>
        <v/>
      </c>
      <c r="I34" s="256" t="str">
        <f>IF(OR(D34="",E34="",F34=""),"",IF(AND(H34&gt;0,H34&lt;=Experiencia1),Puntajes!$D$4,IF(AND(H34&gt;Experiencia1,H34&lt;=Experiencia2),Puntajes!$D$5,IF(AND(H34&gt;Experiencia2,H34&lt;=Experiencia3),Puntajes!$D$6,IF(H34&gt;Experiencia3,Puntajes!$D$7,0)))))</f>
        <v/>
      </c>
    </row>
    <row r="35" spans="3:9" ht="14" hidden="1" x14ac:dyDescent="0.15">
      <c r="C35" s="131" t="str">
        <f>+'Capacidad Financiera'!B38</f>
        <v/>
      </c>
      <c r="D35" s="192">
        <f>IF(ISERROR(VLOOKUP(C35,'Capacidad Financiera'!$B$12:$X$62720,2,0)),"",VLOOKUP(C35,'Capacidad Financiera'!$B$12:$X$3580,2,0))</f>
        <v>0</v>
      </c>
      <c r="E35" s="248">
        <f>IF(ISERROR(VLOOKUP(C35,'Capacidad Financiera'!$B$12:$X$62720,3,0)),"",VLOOKUP(C35,'Capacidad Financiera'!$B$12:$X$62720,3,0))</f>
        <v>0</v>
      </c>
      <c r="F35" s="231"/>
      <c r="G35" s="231" t="str">
        <f>IF(OR(D35="",E35="",F35=""),"",IF(C35&lt;&gt;"",IF(ISERROR(VLOOKUP($A$10,POA!$A$2:$D$25,2,0)),"",VLOOKUP($A$10,POA!$A$2:$D$25,2,0)),""))</f>
        <v/>
      </c>
      <c r="H35" s="254" t="str">
        <f t="shared" si="2"/>
        <v/>
      </c>
      <c r="I35" s="256" t="str">
        <f>IF(OR(D35="",E35="",F35=""),"",IF(AND(H35&gt;0,H35&lt;=Experiencia1),Puntajes!$D$4,IF(AND(H35&gt;Experiencia1,H35&lt;=Experiencia2),Puntajes!$D$5,IF(AND(H35&gt;Experiencia2,H35&lt;=Experiencia3),Puntajes!$D$6,IF(H35&gt;Experiencia3,Puntajes!$D$7,0)))))</f>
        <v/>
      </c>
    </row>
    <row r="36" spans="3:9" ht="14" hidden="1" x14ac:dyDescent="0.15">
      <c r="C36" s="131" t="str">
        <f>+'Capacidad Financiera'!B39</f>
        <v/>
      </c>
      <c r="D36" s="192">
        <f>IF(ISERROR(VLOOKUP(C36,'Capacidad Financiera'!$B$12:$X$62720,2,0)),"",VLOOKUP(C36,'Capacidad Financiera'!$B$12:$X$3580,2,0))</f>
        <v>0</v>
      </c>
      <c r="E36" s="248">
        <f>IF(ISERROR(VLOOKUP(C36,'Capacidad Financiera'!$B$12:$X$62720,3,0)),"",VLOOKUP(C36,'Capacidad Financiera'!$B$12:$X$62720,3,0))</f>
        <v>0</v>
      </c>
      <c r="F36" s="231"/>
      <c r="G36" s="231" t="str">
        <f>IF(OR(D36="",E36="",F36=""),"",IF(C36&lt;&gt;"",IF(ISERROR(VLOOKUP($A$10,POA!$A$2:$D$25,2,0)),"",VLOOKUP($A$10,POA!$A$2:$D$25,2,0)),""))</f>
        <v/>
      </c>
      <c r="H36" s="254" t="str">
        <f t="shared" si="2"/>
        <v/>
      </c>
      <c r="I36" s="256" t="str">
        <f>IF(OR(D36="",E36="",F36=""),"",IF(AND(H36&gt;0,H36&lt;=Experiencia1),Puntajes!$D$4,IF(AND(H36&gt;Experiencia1,H36&lt;=Experiencia2),Puntajes!$D$5,IF(AND(H36&gt;Experiencia2,H36&lt;=Experiencia3),Puntajes!$D$6,IF(H36&gt;Experiencia3,Puntajes!$D$7,0)))))</f>
        <v/>
      </c>
    </row>
    <row r="37" spans="3:9" ht="14" hidden="1" x14ac:dyDescent="0.15">
      <c r="C37" s="131" t="str">
        <f>+'Capacidad Financiera'!B40</f>
        <v/>
      </c>
      <c r="D37" s="192">
        <f>IF(ISERROR(VLOOKUP(C37,'Capacidad Financiera'!$B$12:$X$62720,2,0)),"",VLOOKUP(C37,'Capacidad Financiera'!$B$12:$X$3580,2,0))</f>
        <v>0</v>
      </c>
      <c r="E37" s="248">
        <f>IF(ISERROR(VLOOKUP(C37,'Capacidad Financiera'!$B$12:$X$62720,3,0)),"",VLOOKUP(C37,'Capacidad Financiera'!$B$12:$X$62720,3,0))</f>
        <v>0</v>
      </c>
      <c r="F37" s="231"/>
      <c r="G37" s="231" t="str">
        <f>IF(OR(D37="",E37="",F37=""),"",IF(C37&lt;&gt;"",IF(ISERROR(VLOOKUP($A$10,POA!$A$2:$D$25,2,0)),"",VLOOKUP($A$10,POA!$A$2:$D$25,2,0)),""))</f>
        <v/>
      </c>
      <c r="H37" s="254" t="str">
        <f t="shared" si="2"/>
        <v/>
      </c>
      <c r="I37" s="256" t="str">
        <f>IF(OR(D37="",E37="",F37=""),"",IF(AND(H37&gt;0,H37&lt;=Experiencia1),Puntajes!$D$4,IF(AND(H37&gt;Experiencia1,H37&lt;=Experiencia2),Puntajes!$D$5,IF(AND(H37&gt;Experiencia2,H37&lt;=Experiencia3),Puntajes!$D$6,IF(H37&gt;Experiencia3,Puntajes!$D$7,0)))))</f>
        <v/>
      </c>
    </row>
    <row r="38" spans="3:9" ht="14" hidden="1" x14ac:dyDescent="0.15">
      <c r="C38" s="131" t="str">
        <f>+'Capacidad Financiera'!B41</f>
        <v/>
      </c>
      <c r="D38" s="192">
        <f>IF(ISERROR(VLOOKUP(C38,'Capacidad Financiera'!$B$12:$X$62720,2,0)),"",VLOOKUP(C38,'Capacidad Financiera'!$B$12:$X$3580,2,0))</f>
        <v>0</v>
      </c>
      <c r="E38" s="248">
        <f>IF(ISERROR(VLOOKUP(C38,'Capacidad Financiera'!$B$12:$X$62720,3,0)),"",VLOOKUP(C38,'Capacidad Financiera'!$B$12:$X$62720,3,0))</f>
        <v>0</v>
      </c>
      <c r="F38" s="231"/>
      <c r="G38" s="231" t="str">
        <f>IF(OR(D38="",E38="",F38=""),"",IF(C38&lt;&gt;"",IF(ISERROR(VLOOKUP($A$10,POA!$A$2:$D$25,2,0)),"",VLOOKUP($A$10,POA!$A$2:$D$25,2,0)),""))</f>
        <v/>
      </c>
      <c r="H38" s="254" t="str">
        <f t="shared" si="2"/>
        <v/>
      </c>
      <c r="I38" s="256" t="str">
        <f>IF(OR(D38="",E38="",F38=""),"",IF(AND(H38&gt;0,H38&lt;=Experiencia1),Puntajes!$D$4,IF(AND(H38&gt;Experiencia1,H38&lt;=Experiencia2),Puntajes!$D$5,IF(AND(H38&gt;Experiencia2,H38&lt;=Experiencia3),Puntajes!$D$6,IF(H38&gt;Experiencia3,Puntajes!$D$7,0)))))</f>
        <v/>
      </c>
    </row>
    <row r="39" spans="3:9" ht="14" hidden="1" x14ac:dyDescent="0.15">
      <c r="C39" s="131" t="str">
        <f>+'Capacidad Financiera'!B42</f>
        <v/>
      </c>
      <c r="D39" s="192">
        <f>IF(ISERROR(VLOOKUP(C39,'Capacidad Financiera'!$B$12:$X$62720,2,0)),"",VLOOKUP(C39,'Capacidad Financiera'!$B$12:$X$3580,2,0))</f>
        <v>0</v>
      </c>
      <c r="E39" s="248">
        <f>IF(ISERROR(VLOOKUP(C39,'Capacidad Financiera'!$B$12:$X$62720,3,0)),"",VLOOKUP(C39,'Capacidad Financiera'!$B$12:$X$62720,3,0))</f>
        <v>0</v>
      </c>
      <c r="F39" s="231"/>
      <c r="G39" s="231" t="str">
        <f>IF(OR(D39="",E39="",F39=""),"",IF(C39&lt;&gt;"",IF(ISERROR(VLOOKUP($A$10,POA!$A$2:$D$25,2,0)),"",VLOOKUP($A$10,POA!$A$2:$D$25,2,0)),""))</f>
        <v/>
      </c>
      <c r="H39" s="254" t="str">
        <f t="shared" si="2"/>
        <v/>
      </c>
      <c r="I39" s="256" t="str">
        <f>IF(OR(D39="",E39="",F39=""),"",IF(AND(H39&gt;0,H39&lt;=Experiencia1),Puntajes!$D$4,IF(AND(H39&gt;Experiencia1,H39&lt;=Experiencia2),Puntajes!$D$5,IF(AND(H39&gt;Experiencia2,H39&lt;=Experiencia3),Puntajes!$D$6,IF(H39&gt;Experiencia3,Puntajes!$D$7,0)))))</f>
        <v/>
      </c>
    </row>
    <row r="40" spans="3:9" ht="14" hidden="1" x14ac:dyDescent="0.15">
      <c r="C40" s="131" t="str">
        <f>+'Capacidad Financiera'!B43</f>
        <v/>
      </c>
      <c r="D40" s="192">
        <f>IF(ISERROR(VLOOKUP(C40,'Capacidad Financiera'!$B$12:$X$62720,2,0)),"",VLOOKUP(C40,'Capacidad Financiera'!$B$12:$X$3580,2,0))</f>
        <v>0</v>
      </c>
      <c r="E40" s="248">
        <f>IF(ISERROR(VLOOKUP(C40,'Capacidad Financiera'!$B$12:$X$62720,3,0)),"",VLOOKUP(C40,'Capacidad Financiera'!$B$12:$X$62720,3,0))</f>
        <v>0</v>
      </c>
      <c r="F40" s="231"/>
      <c r="G40" s="231" t="str">
        <f>IF(OR(D40="",E40="",F40=""),"",IF(C40&lt;&gt;"",IF(ISERROR(VLOOKUP($A$10,POA!$A$2:$D$25,2,0)),"",VLOOKUP($A$10,POA!$A$2:$D$25,2,0)),""))</f>
        <v/>
      </c>
      <c r="H40" s="254" t="str">
        <f t="shared" si="2"/>
        <v/>
      </c>
      <c r="I40" s="256" t="str">
        <f>IF(OR(D40="",E40="",F40=""),"",IF(AND(H40&gt;0,H40&lt;=Experiencia1),Puntajes!$D$4,IF(AND(H40&gt;Experiencia1,H40&lt;=Experiencia2),Puntajes!$D$5,IF(AND(H40&gt;Experiencia2,H40&lt;=Experiencia3),Puntajes!$D$6,IF(H40&gt;Experiencia3,Puntajes!$D$7,0)))))</f>
        <v/>
      </c>
    </row>
    <row r="41" spans="3:9" ht="15" hidden="1" thickBot="1" x14ac:dyDescent="0.2">
      <c r="C41" s="132" t="str">
        <f>+'Capacidad Financiera'!B44</f>
        <v/>
      </c>
      <c r="D41" s="133">
        <f>IF(ISERROR(VLOOKUP(C41,'Capacidad Financiera'!$B$12:$X$62720,2,0)),"",VLOOKUP(C41,'Capacidad Financiera'!$B$12:$X$3580,2,0))</f>
        <v>0</v>
      </c>
      <c r="E41" s="134">
        <f>IF(ISERROR(VLOOKUP(C41,'Capacidad Financiera'!$B$12:$X$62720,3,0)),"",VLOOKUP(C41,'Capacidad Financiera'!$B$12:$X$62720,3,0))</f>
        <v>0</v>
      </c>
      <c r="F41" s="232"/>
      <c r="G41" s="232" t="str">
        <f>IF(OR(D41="",E41="",F41=""),"",IF(C41&lt;&gt;"",IF(ISERROR(VLOOKUP($A$10,POA!$A$2:$D$25,2,0)),"",VLOOKUP($A$10,POA!$A$2:$D$25,2,0)),""))</f>
        <v/>
      </c>
      <c r="H41" s="255" t="str">
        <f t="shared" si="2"/>
        <v/>
      </c>
      <c r="I41" s="257" t="str">
        <f>IF(OR(D41="",E41="",F41=""),"",IF(AND(H41&gt;0,H41&lt;=Experiencia1),Puntajes!$D$4,IF(AND(H41&gt;Experiencia1,H41&lt;=Experiencia2),Puntajes!$D$5,IF(AND(H41&gt;Experiencia2,H41&lt;=Experiencia3),Puntajes!$D$6,IF(H41&gt;Experiencia3,Puntajes!$D$7,0)))))</f>
        <v/>
      </c>
    </row>
    <row r="42" spans="3:9" ht="14" x14ac:dyDescent="0.15">
      <c r="C42" s="127">
        <v>4</v>
      </c>
      <c r="D42" s="128" t="str">
        <f>IF(ISERROR(VLOOKUP(C42,'Capacidad Financiera'!$B$12:$X$62720,2,0)),"",VLOOKUP(C42,'Capacidad Financiera'!$B$12:$X$3580,2,0))</f>
        <v>CONSORCIO IPV</v>
      </c>
      <c r="E42" s="129">
        <f>IF(ISERROR(VLOOKUP(C42,'Capacidad Financiera'!$B$12:$X$62720,3,0)),"",VLOOKUP(C42,'Capacidad Financiera'!$B$12:$X$62720,3,0))</f>
        <v>1</v>
      </c>
      <c r="F42" s="130"/>
      <c r="G42" s="130" t="str">
        <f>IF(OR(D42="",E42="",F42=""),"",IF(C43="",IF(C42&lt;&gt;"",IF(ISERROR(VLOOKUP($A$10,POA!$A$2:$D$25,2,0)),"",VLOOKUP($A$10,POA!$A$2:$D$25,2,0)),""),""))</f>
        <v/>
      </c>
      <c r="H42" s="251" t="str">
        <f>IF(OR(D42="",E42="",F42=""),"",IF(C43="",IF(C42&lt;&gt;"",F42/G42,""),""))</f>
        <v/>
      </c>
      <c r="I42" s="249" t="str">
        <f>IF(C43="",IF(F42="","",IF(AND(H42&gt;0,H42&lt;=Experiencia1),Puntajes!$D$4,IF(AND(H42&gt;Experiencia1,H42&lt;=Experiencia2),Puntajes!$D$5,IF(AND(H42&gt;Experiencia2,H42&lt;=Experiencia3),Puntajes!$D$6,IF(H42&gt;Experiencia3,Puntajes!$D$7,0))))),"")</f>
        <v/>
      </c>
    </row>
    <row r="43" spans="3:9" ht="14" x14ac:dyDescent="0.15">
      <c r="C43" s="131">
        <f>+'Capacidad Financiera'!B46</f>
        <v>4.0999999999999996</v>
      </c>
      <c r="D43" s="192" t="str">
        <f>IF(ISERROR(VLOOKUP(C43,'Capacidad Financiera'!$B$12:$X$62720,2,0)),"",VLOOKUP(C43,'Capacidad Financiera'!$B$12:$X$3580,2,0))</f>
        <v>INGENIERIA DE PUENTES Y VIAS S.A.S.</v>
      </c>
      <c r="E43" s="248">
        <f>IF(ISERROR(VLOOKUP(C43,'Capacidad Financiera'!$B$12:$X$62720,3,0)),"",VLOOKUP(C43,'Capacidad Financiera'!$B$12:$X$62720,3,0))</f>
        <v>0.3</v>
      </c>
      <c r="F43" s="231">
        <v>23970956033.639999</v>
      </c>
      <c r="G43" s="231">
        <f>IF(OR(D43="",E43="",F43=""),"",IF(C43&lt;&gt;"",IF(ISERROR(VLOOKUP($A$10,POA!$A$2:$D$25,2,0)),"",VLOOKUP($A$10,POA!$A$2:$D$25,2,0)),""))</f>
        <v>4167150295</v>
      </c>
      <c r="H43" s="254">
        <f>IF(OR(D43="",E43="",F43=""),"",IF(C43&lt;&gt;"",F43/(G43*E43),""))</f>
        <v>19.174539222804778</v>
      </c>
      <c r="I43" s="256">
        <f>IF(OR(D43="",E43="",F43=""),"",IF(AND(H43&gt;0,H43&lt;=Experiencia1),Puntajes!$D$4,IF(AND(H43&gt;Experiencia1,H43&lt;=Experiencia2),Puntajes!$D$5,IF(AND(H43&gt;Experiencia2,H43&lt;=Experiencia3),Puntajes!$D$6,IF(H43&gt;Experiencia3,Puntajes!$D$7,0)))))</f>
        <v>120</v>
      </c>
    </row>
    <row r="44" spans="3:9" ht="14" x14ac:dyDescent="0.15">
      <c r="C44" s="131">
        <f>+'Capacidad Financiera'!B47</f>
        <v>4.1999999999999993</v>
      </c>
      <c r="D44" s="192" t="str">
        <f>IF(ISERROR(VLOOKUP(C44,'Capacidad Financiera'!$B$12:$X$62720,2,0)),"",VLOOKUP(C44,'Capacidad Financiera'!$B$12:$X$3580,2,0))</f>
        <v>RENAN CARDOZO CARDOZO</v>
      </c>
      <c r="E44" s="248">
        <f>IF(ISERROR(VLOOKUP(C44,'Capacidad Financiera'!$B$12:$X$62720,3,0)),"",VLOOKUP(C44,'Capacidad Financiera'!$B$12:$X$62720,3,0))</f>
        <v>0.2</v>
      </c>
      <c r="F44" s="231">
        <v>23254578156.040001</v>
      </c>
      <c r="G44" s="231">
        <f>IF(OR(D44="",E44="",F44=""),"",IF(C44&lt;&gt;"",IF(ISERROR(VLOOKUP($A$10,POA!$A$2:$D$25,2,0)),"",VLOOKUP($A$10,POA!$A$2:$D$25,2,0)),""))</f>
        <v>4167150295</v>
      </c>
      <c r="H44" s="254">
        <f t="shared" ref="H44:H52" si="3">IF(OR(D44="",E44="",F44=""),"",IF(C44&lt;&gt;"",F44/(G44*E44),""))</f>
        <v>27.902255150170916</v>
      </c>
      <c r="I44" s="256">
        <f>IF(OR(D44="",E44="",F44=""),"",IF(AND(H44&gt;0,H44&lt;=Experiencia1),Puntajes!$D$4,IF(AND(H44&gt;Experiencia1,H44&lt;=Experiencia2),Puntajes!$D$5,IF(AND(H44&gt;Experiencia2,H44&lt;=Experiencia3),Puntajes!$D$6,IF(H44&gt;Experiencia3,Puntajes!$D$7,0)))))</f>
        <v>120</v>
      </c>
    </row>
    <row r="45" spans="3:9" ht="14" x14ac:dyDescent="0.15">
      <c r="C45" s="131">
        <f>+'Capacidad Financiera'!B48</f>
        <v>4.2999999999999989</v>
      </c>
      <c r="D45" s="192" t="str">
        <f>IF(ISERROR(VLOOKUP(C45,'Capacidad Financiera'!$B$12:$X$62720,2,0)),"",VLOOKUP(C45,'Capacidad Financiera'!$B$12:$X$3580,2,0))</f>
        <v>OMAR CARDOZO CARDOZO</v>
      </c>
      <c r="E45" s="248">
        <f>IF(ISERROR(VLOOKUP(C45,'Capacidad Financiera'!$B$12:$X$62720,3,0)),"",VLOOKUP(C45,'Capacidad Financiera'!$B$12:$X$62720,3,0))</f>
        <v>0.2</v>
      </c>
      <c r="F45" s="231">
        <v>1201911233.5999999</v>
      </c>
      <c r="G45" s="231">
        <f>IF(OR(D45="",E45="",F45=""),"",IF(C45&lt;&gt;"",IF(ISERROR(VLOOKUP($A$10,POA!$A$2:$D$25,2,0)),"",VLOOKUP($A$10,POA!$A$2:$D$25,2,0)),""))</f>
        <v>4167150295</v>
      </c>
      <c r="H45" s="254">
        <f t="shared" si="3"/>
        <v>1.442126091590848</v>
      </c>
      <c r="I45" s="256">
        <f>IF(OR(D45="",E45="",F45=""),"",IF(AND(H45&gt;0,H45&lt;=Experiencia1),Puntajes!$D$4,IF(AND(H45&gt;Experiencia1,H45&lt;=Experiencia2),Puntajes!$D$5,IF(AND(H45&gt;Experiencia2,H45&lt;=Experiencia3),Puntajes!$D$6,IF(H45&gt;Experiencia3,Puntajes!$D$7,0)))))</f>
        <v>60</v>
      </c>
    </row>
    <row r="46" spans="3:9" ht="14" x14ac:dyDescent="0.15">
      <c r="C46" s="131">
        <f>+'Capacidad Financiera'!B49</f>
        <v>4.3999999999999986</v>
      </c>
      <c r="D46" s="192" t="str">
        <f>IF(ISERROR(VLOOKUP(C46,'Capacidad Financiera'!$B$12:$X$62720,2,0)),"",VLOOKUP(C46,'Capacidad Financiera'!$B$12:$X$3580,2,0))</f>
        <v>LUIS MORENO RUBIO</v>
      </c>
      <c r="E46" s="248">
        <f>IF(ISERROR(VLOOKUP(C46,'Capacidad Financiera'!$B$12:$X$62720,3,0)),"",VLOOKUP(C46,'Capacidad Financiera'!$B$12:$X$62720,3,0))</f>
        <v>0.3</v>
      </c>
      <c r="F46" s="231">
        <v>22072687148.509998</v>
      </c>
      <c r="G46" s="231">
        <f>IF(OR(D46="",E46="",F46=""),"",IF(C46&lt;&gt;"",IF(ISERROR(VLOOKUP($A$10,POA!$A$2:$D$25,2,0)),"",VLOOKUP($A$10,POA!$A$2:$D$25,2,0)),""))</f>
        <v>4167150295</v>
      </c>
      <c r="H46" s="254">
        <f t="shared" si="3"/>
        <v>17.656100361114206</v>
      </c>
      <c r="I46" s="256">
        <f>IF(OR(D46="",E46="",F46=""),"",IF(AND(H46&gt;0,H46&lt;=Experiencia1),Puntajes!$D$4,IF(AND(H46&gt;Experiencia1,H46&lt;=Experiencia2),Puntajes!$D$5,IF(AND(H46&gt;Experiencia2,H46&lt;=Experiencia3),Puntajes!$D$6,IF(H46&gt;Experiencia3,Puntajes!$D$7,0)))))</f>
        <v>120</v>
      </c>
    </row>
    <row r="47" spans="3:9" ht="15" thickBot="1" x14ac:dyDescent="0.2">
      <c r="C47" s="131" t="str">
        <f>+'Capacidad Financiera'!B50</f>
        <v/>
      </c>
      <c r="D47" s="192">
        <f>IF(ISERROR(VLOOKUP(C47,'Capacidad Financiera'!$B$12:$X$62720,2,0)),"",VLOOKUP(C47,'Capacidad Financiera'!$B$12:$X$3580,2,0))</f>
        <v>0</v>
      </c>
      <c r="E47" s="248">
        <f>IF(ISERROR(VLOOKUP(C47,'Capacidad Financiera'!$B$12:$X$62720,3,0)),"",VLOOKUP(C47,'Capacidad Financiera'!$B$12:$X$62720,3,0))</f>
        <v>0</v>
      </c>
      <c r="F47" s="231"/>
      <c r="G47" s="231" t="str">
        <f>IF(OR(D47="",E47="",F47=""),"",IF(C47&lt;&gt;"",IF(ISERROR(VLOOKUP($A$10,POA!$A$2:$D$25,2,0)),"",VLOOKUP($A$10,POA!$A$2:$D$25,2,0)),""))</f>
        <v/>
      </c>
      <c r="H47" s="254" t="str">
        <f t="shared" si="3"/>
        <v/>
      </c>
      <c r="I47" s="256" t="str">
        <f>IF(OR(D47="",E47="",F47=""),"",IF(AND(H47&gt;0,H47&lt;=Experiencia1),Puntajes!$D$4,IF(AND(H47&gt;Experiencia1,H47&lt;=Experiencia2),Puntajes!$D$5,IF(AND(H47&gt;Experiencia2,H47&lt;=Experiencia3),Puntajes!$D$6,IF(H47&gt;Experiencia3,Puntajes!$D$7,0)))))</f>
        <v/>
      </c>
    </row>
    <row r="48" spans="3:9" ht="14" hidden="1" x14ac:dyDescent="0.15">
      <c r="C48" s="131" t="str">
        <f>+'Capacidad Financiera'!B51</f>
        <v/>
      </c>
      <c r="D48" s="192">
        <f>IF(ISERROR(VLOOKUP(C48,'Capacidad Financiera'!$B$12:$X$62720,2,0)),"",VLOOKUP(C48,'Capacidad Financiera'!$B$12:$X$3580,2,0))</f>
        <v>0</v>
      </c>
      <c r="E48" s="248">
        <f>IF(ISERROR(VLOOKUP(C48,'Capacidad Financiera'!$B$12:$X$62720,3,0)),"",VLOOKUP(C48,'Capacidad Financiera'!$B$12:$X$62720,3,0))</f>
        <v>0</v>
      </c>
      <c r="F48" s="231"/>
      <c r="G48" s="231" t="str">
        <f>IF(OR(D48="",E48="",F48=""),"",IF(C48&lt;&gt;"",IF(ISERROR(VLOOKUP($A$10,POA!$A$2:$D$25,2,0)),"",VLOOKUP($A$10,POA!$A$2:$D$25,2,0)),""))</f>
        <v/>
      </c>
      <c r="H48" s="254" t="str">
        <f t="shared" si="3"/>
        <v/>
      </c>
      <c r="I48" s="256" t="str">
        <f>IF(OR(D48="",E48="",F48=""),"",IF(AND(H48&gt;0,H48&lt;=Experiencia1),Puntajes!$D$4,IF(AND(H48&gt;Experiencia1,H48&lt;=Experiencia2),Puntajes!$D$5,IF(AND(H48&gt;Experiencia2,H48&lt;=Experiencia3),Puntajes!$D$6,IF(H48&gt;Experiencia3,Puntajes!$D$7,0)))))</f>
        <v/>
      </c>
    </row>
    <row r="49" spans="3:9" ht="14" hidden="1" x14ac:dyDescent="0.15">
      <c r="C49" s="131" t="str">
        <f>+'Capacidad Financiera'!B52</f>
        <v/>
      </c>
      <c r="D49" s="192">
        <f>IF(ISERROR(VLOOKUP(C49,'Capacidad Financiera'!$B$12:$X$62720,2,0)),"",VLOOKUP(C49,'Capacidad Financiera'!$B$12:$X$3580,2,0))</f>
        <v>0</v>
      </c>
      <c r="E49" s="248">
        <f>IF(ISERROR(VLOOKUP(C49,'Capacidad Financiera'!$B$12:$X$62720,3,0)),"",VLOOKUP(C49,'Capacidad Financiera'!$B$12:$X$62720,3,0))</f>
        <v>0</v>
      </c>
      <c r="F49" s="231"/>
      <c r="G49" s="231" t="str">
        <f>IF(OR(D49="",E49="",F49=""),"",IF(C49&lt;&gt;"",IF(ISERROR(VLOOKUP($A$10,POA!$A$2:$D$25,2,0)),"",VLOOKUP($A$10,POA!$A$2:$D$25,2,0)),""))</f>
        <v/>
      </c>
      <c r="H49" s="254" t="str">
        <f t="shared" si="3"/>
        <v/>
      </c>
      <c r="I49" s="256" t="str">
        <f>IF(OR(D49="",E49="",F49=""),"",IF(AND(H49&gt;0,H49&lt;=Experiencia1),Puntajes!$D$4,IF(AND(H49&gt;Experiencia1,H49&lt;=Experiencia2),Puntajes!$D$5,IF(AND(H49&gt;Experiencia2,H49&lt;=Experiencia3),Puntajes!$D$6,IF(H49&gt;Experiencia3,Puntajes!$D$7,0)))))</f>
        <v/>
      </c>
    </row>
    <row r="50" spans="3:9" ht="14" hidden="1" x14ac:dyDescent="0.15">
      <c r="C50" s="131" t="str">
        <f>+'Capacidad Financiera'!B53</f>
        <v/>
      </c>
      <c r="D50" s="192">
        <f>IF(ISERROR(VLOOKUP(C50,'Capacidad Financiera'!$B$12:$X$62720,2,0)),"",VLOOKUP(C50,'Capacidad Financiera'!$B$12:$X$3580,2,0))</f>
        <v>0</v>
      </c>
      <c r="E50" s="248">
        <f>IF(ISERROR(VLOOKUP(C50,'Capacidad Financiera'!$B$12:$X$62720,3,0)),"",VLOOKUP(C50,'Capacidad Financiera'!$B$12:$X$62720,3,0))</f>
        <v>0</v>
      </c>
      <c r="F50" s="231"/>
      <c r="G50" s="231" t="str">
        <f>IF(OR(D50="",E50="",F50=""),"",IF(C50&lt;&gt;"",IF(ISERROR(VLOOKUP($A$10,POA!$A$2:$D$25,2,0)),"",VLOOKUP($A$10,POA!$A$2:$D$25,2,0)),""))</f>
        <v/>
      </c>
      <c r="H50" s="254" t="str">
        <f t="shared" si="3"/>
        <v/>
      </c>
      <c r="I50" s="256" t="str">
        <f>IF(OR(D50="",E50="",F50=""),"",IF(AND(H50&gt;0,H50&lt;=Experiencia1),Puntajes!$D$4,IF(AND(H50&gt;Experiencia1,H50&lt;=Experiencia2),Puntajes!$D$5,IF(AND(H50&gt;Experiencia2,H50&lt;=Experiencia3),Puntajes!$D$6,IF(H50&gt;Experiencia3,Puntajes!$D$7,0)))))</f>
        <v/>
      </c>
    </row>
    <row r="51" spans="3:9" ht="14" hidden="1" x14ac:dyDescent="0.15">
      <c r="C51" s="131" t="str">
        <f>+'Capacidad Financiera'!B54</f>
        <v/>
      </c>
      <c r="D51" s="192">
        <f>IF(ISERROR(VLOOKUP(C51,'Capacidad Financiera'!$B$12:$X$62720,2,0)),"",VLOOKUP(C51,'Capacidad Financiera'!$B$12:$X$3580,2,0))</f>
        <v>0</v>
      </c>
      <c r="E51" s="248">
        <f>IF(ISERROR(VLOOKUP(C51,'Capacidad Financiera'!$B$12:$X$62720,3,0)),"",VLOOKUP(C51,'Capacidad Financiera'!$B$12:$X$62720,3,0))</f>
        <v>0</v>
      </c>
      <c r="F51" s="231"/>
      <c r="G51" s="231" t="str">
        <f>IF(OR(D51="",E51="",F51=""),"",IF(C51&lt;&gt;"",IF(ISERROR(VLOOKUP($A$10,POA!$A$2:$D$25,2,0)),"",VLOOKUP($A$10,POA!$A$2:$D$25,2,0)),""))</f>
        <v/>
      </c>
      <c r="H51" s="254" t="str">
        <f t="shared" si="3"/>
        <v/>
      </c>
      <c r="I51" s="256" t="str">
        <f>IF(OR(D51="",E51="",F51=""),"",IF(AND(H51&gt;0,H51&lt;=Experiencia1),Puntajes!$D$4,IF(AND(H51&gt;Experiencia1,H51&lt;=Experiencia2),Puntajes!$D$5,IF(AND(H51&gt;Experiencia2,H51&lt;=Experiencia3),Puntajes!$D$6,IF(H51&gt;Experiencia3,Puntajes!$D$7,0)))))</f>
        <v/>
      </c>
    </row>
    <row r="52" spans="3:9" ht="15" hidden="1" thickBot="1" x14ac:dyDescent="0.2">
      <c r="C52" s="132" t="str">
        <f>+'Capacidad Financiera'!B55</f>
        <v/>
      </c>
      <c r="D52" s="133">
        <f>IF(ISERROR(VLOOKUP(C52,'Capacidad Financiera'!$B$12:$X$62720,2,0)),"",VLOOKUP(C52,'Capacidad Financiera'!$B$12:$X$3580,2,0))</f>
        <v>0</v>
      </c>
      <c r="E52" s="134">
        <f>IF(ISERROR(VLOOKUP(C52,'Capacidad Financiera'!$B$12:$X$62720,3,0)),"",VLOOKUP(C52,'Capacidad Financiera'!$B$12:$X$62720,3,0))</f>
        <v>0</v>
      </c>
      <c r="F52" s="232"/>
      <c r="G52" s="232" t="str">
        <f>IF(OR(D52="",E52="",F52=""),"",IF(C52&lt;&gt;"",IF(ISERROR(VLOOKUP($A$10,POA!$A$2:$D$25,2,0)),"",VLOOKUP($A$10,POA!$A$2:$D$25,2,0)),""))</f>
        <v/>
      </c>
      <c r="H52" s="255" t="str">
        <f t="shared" si="3"/>
        <v/>
      </c>
      <c r="I52" s="257" t="str">
        <f>IF(OR(D52="",E52="",F52=""),"",IF(AND(H52&gt;0,H52&lt;=Experiencia1),Puntajes!$D$4,IF(AND(H52&gt;Experiencia1,H52&lt;=Experiencia2),Puntajes!$D$5,IF(AND(H52&gt;Experiencia2,H52&lt;=Experiencia3),Puntajes!$D$6,IF(H52&gt;Experiencia3,Puntajes!$D$7,0)))))</f>
        <v/>
      </c>
    </row>
    <row r="53" spans="3:9" ht="14" x14ac:dyDescent="0.15">
      <c r="C53" s="127">
        <v>5</v>
      </c>
      <c r="D53" s="128" t="str">
        <f>IF(ISERROR(VLOOKUP(C53,'Capacidad Financiera'!$B$12:$X$62720,2,0)),"",VLOOKUP(C53,'Capacidad Financiera'!$B$12:$X$3580,2,0))</f>
        <v>CONSORCIO VIAS COLOMBIA</v>
      </c>
      <c r="E53" s="129">
        <f>IF(ISERROR(VLOOKUP(C53,'Capacidad Financiera'!$B$12:$X$62720,3,0)),"",VLOOKUP(C53,'Capacidad Financiera'!$B$12:$X$62720,3,0))</f>
        <v>1</v>
      </c>
      <c r="F53" s="130"/>
      <c r="G53" s="130" t="str">
        <f>IF(OR(D53="",E53="",F53=""),"",IF(C54="",IF(C53&lt;&gt;"",IF(ISERROR(VLOOKUP($A$10,POA!$A$2:$D$25,2,0)),"",VLOOKUP($A$10,POA!$A$2:$D$25,2,0)),""),""))</f>
        <v/>
      </c>
      <c r="H53" s="251" t="str">
        <f>IF(OR(D53="",E53="",F53=""),"",IF(C54="",IF(C53&lt;&gt;"",F53/G53,""),""))</f>
        <v/>
      </c>
      <c r="I53" s="249" t="str">
        <f>IF(C54="",IF(F53="","",IF(AND(H53&gt;0,H53&lt;=Experiencia1),Puntajes!$D$4,IF(AND(H53&gt;Experiencia1,H53&lt;=Experiencia2),Puntajes!$D$5,IF(AND(H53&gt;Experiencia2,H53&lt;=Experiencia3),Puntajes!$D$6,IF(H53&gt;Experiencia3,Puntajes!$D$7,0))))),"")</f>
        <v/>
      </c>
    </row>
    <row r="54" spans="3:9" ht="14" x14ac:dyDescent="0.15">
      <c r="C54" s="131">
        <f>+'Capacidad Financiera'!B57</f>
        <v>5.0999999999999996</v>
      </c>
      <c r="D54" s="192" t="str">
        <f>IF(ISERROR(VLOOKUP(C54,'Capacidad Financiera'!$B$12:$X$62720,2,0)),"",VLOOKUP(C54,'Capacidad Financiera'!$B$12:$X$3580,2,0))</f>
        <v>JV INGENIERIA Y CONSTRUCCIONES S.A.S.</v>
      </c>
      <c r="E54" s="248">
        <f>IF(ISERROR(VLOOKUP(C54,'Capacidad Financiera'!$B$12:$X$62720,3,0)),"",VLOOKUP(C54,'Capacidad Financiera'!$B$12:$X$62720,3,0))</f>
        <v>0.6</v>
      </c>
      <c r="F54" s="231">
        <v>16071327272</v>
      </c>
      <c r="G54" s="231">
        <f>IF(OR(D54="",E54="",F54=""),"",IF(C54&lt;&gt;"",IF(ISERROR(VLOOKUP($A$10,POA!$A$2:$D$25,2,0)),"",VLOOKUP($A$10,POA!$A$2:$D$25,2,0)),""))</f>
        <v>4167150295</v>
      </c>
      <c r="H54" s="254">
        <f>IF(OR(D54="",E54="",F54=""),"",IF(C54&lt;&gt;"",F54/(G54*E54),""))</f>
        <v>6.4277848306724756</v>
      </c>
      <c r="I54" s="256">
        <f>IF(OR(D54="",E54="",F54=""),"",IF(AND(H54&gt;0,H54&lt;=Experiencia1),Puntajes!$D$4,IF(AND(H54&gt;Experiencia1,H54&lt;=Experiencia2),Puntajes!$D$5,IF(AND(H54&gt;Experiencia2,H54&lt;=Experiencia3),Puntajes!$D$6,IF(H54&gt;Experiencia3,Puntajes!$D$7,0)))))</f>
        <v>100</v>
      </c>
    </row>
    <row r="55" spans="3:9" ht="28" x14ac:dyDescent="0.15">
      <c r="C55" s="131">
        <f>+'Capacidad Financiera'!B58</f>
        <v>5.1999999999999993</v>
      </c>
      <c r="D55" s="192" t="str">
        <f>IF(ISERROR(VLOOKUP(C55,'Capacidad Financiera'!$B$12:$X$62720,2,0)),"",VLOOKUP(C55,'Capacidad Financiera'!$B$12:$X$3580,2,0))</f>
        <v>EXCAVACIONES JOBEPA SL SUCURSAL COLOMBIA</v>
      </c>
      <c r="E55" s="248">
        <f>IF(ISERROR(VLOOKUP(C55,'Capacidad Financiera'!$B$12:$X$62720,3,0)),"",VLOOKUP(C55,'Capacidad Financiera'!$B$12:$X$62720,3,0))</f>
        <v>0.2</v>
      </c>
      <c r="F55" s="231">
        <v>14660461816</v>
      </c>
      <c r="G55" s="231">
        <f>IF(OR(D55="",E55="",F55=""),"",IF(C55&lt;&gt;"",IF(ISERROR(VLOOKUP($A$10,POA!$A$2:$D$25,2,0)),"",VLOOKUP($A$10,POA!$A$2:$D$25,2,0)),""))</f>
        <v>4167150295</v>
      </c>
      <c r="H55" s="254">
        <f t="shared" ref="H55:H63" si="4">IF(OR(D55="",E55="",F55=""),"",IF(C55&lt;&gt;"",F55/(G55*E55),""))</f>
        <v>17.590512434349336</v>
      </c>
      <c r="I55" s="256">
        <f>IF(OR(D55="",E55="",F55=""),"",IF(AND(H55&gt;0,H55&lt;=Experiencia1),Puntajes!$D$4,IF(AND(H55&gt;Experiencia1,H55&lt;=Experiencia2),Puntajes!$D$5,IF(AND(H55&gt;Experiencia2,H55&lt;=Experiencia3),Puntajes!$D$6,IF(H55&gt;Experiencia3,Puntajes!$D$7,0)))))</f>
        <v>120</v>
      </c>
    </row>
    <row r="56" spans="3:9" ht="14" x14ac:dyDescent="0.15">
      <c r="C56" s="131">
        <f>+'Capacidad Financiera'!B59</f>
        <v>5.2999999999999989</v>
      </c>
      <c r="D56" s="192" t="str">
        <f>IF(ISERROR(VLOOKUP(C56,'Capacidad Financiera'!$B$12:$X$62720,2,0)),"",VLOOKUP(C56,'Capacidad Financiera'!$B$12:$X$3580,2,0))</f>
        <v>VIALOBRA SL SUCURSAL COLOMBIA</v>
      </c>
      <c r="E56" s="248">
        <f>IF(ISERROR(VLOOKUP(C56,'Capacidad Financiera'!$B$12:$X$62720,3,0)),"",VLOOKUP(C56,'Capacidad Financiera'!$B$12:$X$62720,3,0))</f>
        <v>0.2</v>
      </c>
      <c r="F56" s="231">
        <v>93244264010.740005</v>
      </c>
      <c r="G56" s="231">
        <f>IF(OR(D56="",E56="",F56=""),"",IF(C56&lt;&gt;"",IF(ISERROR(VLOOKUP($A$10,POA!$A$2:$D$25,2,0)),"",VLOOKUP($A$10,POA!$A$2:$D$25,2,0)),""))</f>
        <v>4167150295</v>
      </c>
      <c r="H56" s="254">
        <f t="shared" si="4"/>
        <v>111.88013079660234</v>
      </c>
      <c r="I56" s="256">
        <f>IF(OR(D56="",E56="",F56=""),"",IF(AND(H56&gt;0,H56&lt;=Experiencia1),Puntajes!$D$4,IF(AND(H56&gt;Experiencia1,H56&lt;=Experiencia2),Puntajes!$D$5,IF(AND(H56&gt;Experiencia2,H56&lt;=Experiencia3),Puntajes!$D$6,IF(H56&gt;Experiencia3,Puntajes!$D$7,0)))))</f>
        <v>120</v>
      </c>
    </row>
    <row r="57" spans="3:9" ht="15" thickBot="1" x14ac:dyDescent="0.2">
      <c r="C57" s="131" t="str">
        <f>+'Capacidad Financiera'!B60</f>
        <v/>
      </c>
      <c r="D57" s="192">
        <f>IF(ISERROR(VLOOKUP(C57,'Capacidad Financiera'!$B$12:$X$62720,2,0)),"",VLOOKUP(C57,'Capacidad Financiera'!$B$12:$X$3580,2,0))</f>
        <v>0</v>
      </c>
      <c r="E57" s="248">
        <f>IF(ISERROR(VLOOKUP(C57,'Capacidad Financiera'!$B$12:$X$62720,3,0)),"",VLOOKUP(C57,'Capacidad Financiera'!$B$12:$X$62720,3,0))</f>
        <v>0</v>
      </c>
      <c r="F57" s="231"/>
      <c r="G57" s="231" t="str">
        <f>IF(OR(D57="",E57="",F57=""),"",IF(C57&lt;&gt;"",IF(ISERROR(VLOOKUP($A$10,POA!$A$2:$D$25,2,0)),"",VLOOKUP($A$10,POA!$A$2:$D$25,2,0)),""))</f>
        <v/>
      </c>
      <c r="H57" s="254" t="str">
        <f t="shared" si="4"/>
        <v/>
      </c>
      <c r="I57" s="256" t="str">
        <f>IF(OR(D57="",E57="",F57=""),"",IF(AND(H57&gt;0,H57&lt;=Experiencia1),Puntajes!$D$4,IF(AND(H57&gt;Experiencia1,H57&lt;=Experiencia2),Puntajes!$D$5,IF(AND(H57&gt;Experiencia2,H57&lt;=Experiencia3),Puntajes!$D$6,IF(H57&gt;Experiencia3,Puntajes!$D$7,0)))))</f>
        <v/>
      </c>
    </row>
    <row r="58" spans="3:9" ht="14" hidden="1" x14ac:dyDescent="0.15">
      <c r="C58" s="131" t="str">
        <f>+'Capacidad Financiera'!B61</f>
        <v/>
      </c>
      <c r="D58" s="192">
        <f>IF(ISERROR(VLOOKUP(C58,'Capacidad Financiera'!$B$12:$X$62720,2,0)),"",VLOOKUP(C58,'Capacidad Financiera'!$B$12:$X$3580,2,0))</f>
        <v>0</v>
      </c>
      <c r="E58" s="248">
        <f>IF(ISERROR(VLOOKUP(C58,'Capacidad Financiera'!$B$12:$X$62720,3,0)),"",VLOOKUP(C58,'Capacidad Financiera'!$B$12:$X$62720,3,0))</f>
        <v>0</v>
      </c>
      <c r="F58" s="231"/>
      <c r="G58" s="231" t="str">
        <f>IF(OR(D58="",E58="",F58=""),"",IF(C58&lt;&gt;"",IF(ISERROR(VLOOKUP($A$10,POA!$A$2:$D$25,2,0)),"",VLOOKUP($A$10,POA!$A$2:$D$25,2,0)),""))</f>
        <v/>
      </c>
      <c r="H58" s="254" t="str">
        <f t="shared" si="4"/>
        <v/>
      </c>
      <c r="I58" s="256" t="str">
        <f>IF(OR(D58="",E58="",F58=""),"",IF(AND(H58&gt;0,H58&lt;=Experiencia1),Puntajes!$D$4,IF(AND(H58&gt;Experiencia1,H58&lt;=Experiencia2),Puntajes!$D$5,IF(AND(H58&gt;Experiencia2,H58&lt;=Experiencia3),Puntajes!$D$6,IF(H58&gt;Experiencia3,Puntajes!$D$7,0)))))</f>
        <v/>
      </c>
    </row>
    <row r="59" spans="3:9" ht="14" hidden="1" x14ac:dyDescent="0.15">
      <c r="C59" s="131" t="str">
        <f>+'Capacidad Financiera'!B62</f>
        <v/>
      </c>
      <c r="D59" s="192">
        <f>IF(ISERROR(VLOOKUP(C59,'Capacidad Financiera'!$B$12:$X$62720,2,0)),"",VLOOKUP(C59,'Capacidad Financiera'!$B$12:$X$3580,2,0))</f>
        <v>0</v>
      </c>
      <c r="E59" s="248">
        <f>IF(ISERROR(VLOOKUP(C59,'Capacidad Financiera'!$B$12:$X$62720,3,0)),"",VLOOKUP(C59,'Capacidad Financiera'!$B$12:$X$62720,3,0))</f>
        <v>0</v>
      </c>
      <c r="F59" s="231"/>
      <c r="G59" s="231" t="str">
        <f>IF(OR(D59="",E59="",F59=""),"",IF(C59&lt;&gt;"",IF(ISERROR(VLOOKUP($A$10,POA!$A$2:$D$25,2,0)),"",VLOOKUP($A$10,POA!$A$2:$D$25,2,0)),""))</f>
        <v/>
      </c>
      <c r="H59" s="254" t="str">
        <f t="shared" si="4"/>
        <v/>
      </c>
      <c r="I59" s="256" t="str">
        <f>IF(OR(D59="",E59="",F59=""),"",IF(AND(H59&gt;0,H59&lt;=Experiencia1),Puntajes!$D$4,IF(AND(H59&gt;Experiencia1,H59&lt;=Experiencia2),Puntajes!$D$5,IF(AND(H59&gt;Experiencia2,H59&lt;=Experiencia3),Puntajes!$D$6,IF(H59&gt;Experiencia3,Puntajes!$D$7,0)))))</f>
        <v/>
      </c>
    </row>
    <row r="60" spans="3:9" ht="14" hidden="1" x14ac:dyDescent="0.15">
      <c r="C60" s="131" t="str">
        <f>+'Capacidad Financiera'!B63</f>
        <v/>
      </c>
      <c r="D60" s="192">
        <f>IF(ISERROR(VLOOKUP(C60,'Capacidad Financiera'!$B$12:$X$62720,2,0)),"",VLOOKUP(C60,'Capacidad Financiera'!$B$12:$X$3580,2,0))</f>
        <v>0</v>
      </c>
      <c r="E60" s="248">
        <f>IF(ISERROR(VLOOKUP(C60,'Capacidad Financiera'!$B$12:$X$62720,3,0)),"",VLOOKUP(C60,'Capacidad Financiera'!$B$12:$X$62720,3,0))</f>
        <v>0</v>
      </c>
      <c r="F60" s="231"/>
      <c r="G60" s="231" t="str">
        <f>IF(OR(D60="",E60="",F60=""),"",IF(C60&lt;&gt;"",IF(ISERROR(VLOOKUP($A$10,POA!$A$2:$D$25,2,0)),"",VLOOKUP($A$10,POA!$A$2:$D$25,2,0)),""))</f>
        <v/>
      </c>
      <c r="H60" s="254" t="str">
        <f t="shared" si="4"/>
        <v/>
      </c>
      <c r="I60" s="256" t="str">
        <f>IF(OR(D60="",E60="",F60=""),"",IF(AND(H60&gt;0,H60&lt;=Experiencia1),Puntajes!$D$4,IF(AND(H60&gt;Experiencia1,H60&lt;=Experiencia2),Puntajes!$D$5,IF(AND(H60&gt;Experiencia2,H60&lt;=Experiencia3),Puntajes!$D$6,IF(H60&gt;Experiencia3,Puntajes!$D$7,0)))))</f>
        <v/>
      </c>
    </row>
    <row r="61" spans="3:9" ht="14" hidden="1" x14ac:dyDescent="0.15">
      <c r="C61" s="131" t="str">
        <f>+'Capacidad Financiera'!B64</f>
        <v/>
      </c>
      <c r="D61" s="192">
        <f>IF(ISERROR(VLOOKUP(C61,'Capacidad Financiera'!$B$12:$X$62720,2,0)),"",VLOOKUP(C61,'Capacidad Financiera'!$B$12:$X$3580,2,0))</f>
        <v>0</v>
      </c>
      <c r="E61" s="248">
        <f>IF(ISERROR(VLOOKUP(C61,'Capacidad Financiera'!$B$12:$X$62720,3,0)),"",VLOOKUP(C61,'Capacidad Financiera'!$B$12:$X$62720,3,0))</f>
        <v>0</v>
      </c>
      <c r="F61" s="231"/>
      <c r="G61" s="231" t="str">
        <f>IF(OR(D61="",E61="",F61=""),"",IF(C61&lt;&gt;"",IF(ISERROR(VLOOKUP($A$10,POA!$A$2:$D$25,2,0)),"",VLOOKUP($A$10,POA!$A$2:$D$25,2,0)),""))</f>
        <v/>
      </c>
      <c r="H61" s="254" t="str">
        <f t="shared" si="4"/>
        <v/>
      </c>
      <c r="I61" s="256" t="str">
        <f>IF(OR(D61="",E61="",F61=""),"",IF(AND(H61&gt;0,H61&lt;=Experiencia1),Puntajes!$D$4,IF(AND(H61&gt;Experiencia1,H61&lt;=Experiencia2),Puntajes!$D$5,IF(AND(H61&gt;Experiencia2,H61&lt;=Experiencia3),Puntajes!$D$6,IF(H61&gt;Experiencia3,Puntajes!$D$7,0)))))</f>
        <v/>
      </c>
    </row>
    <row r="62" spans="3:9" ht="14" hidden="1" x14ac:dyDescent="0.15">
      <c r="C62" s="131" t="str">
        <f>+'Capacidad Financiera'!B65</f>
        <v/>
      </c>
      <c r="D62" s="192">
        <f>IF(ISERROR(VLOOKUP(C62,'Capacidad Financiera'!$B$12:$X$62720,2,0)),"",VLOOKUP(C62,'Capacidad Financiera'!$B$12:$X$3580,2,0))</f>
        <v>0</v>
      </c>
      <c r="E62" s="248">
        <f>IF(ISERROR(VLOOKUP(C62,'Capacidad Financiera'!$B$12:$X$62720,3,0)),"",VLOOKUP(C62,'Capacidad Financiera'!$B$12:$X$62720,3,0))</f>
        <v>0</v>
      </c>
      <c r="F62" s="231"/>
      <c r="G62" s="231" t="str">
        <f>IF(OR(D62="",E62="",F62=""),"",IF(C62&lt;&gt;"",IF(ISERROR(VLOOKUP($A$10,POA!$A$2:$D$25,2,0)),"",VLOOKUP($A$10,POA!$A$2:$D$25,2,0)),""))</f>
        <v/>
      </c>
      <c r="H62" s="254" t="str">
        <f t="shared" si="4"/>
        <v/>
      </c>
      <c r="I62" s="256" t="str">
        <f>IF(OR(D62="",E62="",F62=""),"",IF(AND(H62&gt;0,H62&lt;=Experiencia1),Puntajes!$D$4,IF(AND(H62&gt;Experiencia1,H62&lt;=Experiencia2),Puntajes!$D$5,IF(AND(H62&gt;Experiencia2,H62&lt;=Experiencia3),Puntajes!$D$6,IF(H62&gt;Experiencia3,Puntajes!$D$7,0)))))</f>
        <v/>
      </c>
    </row>
    <row r="63" spans="3:9" ht="15" hidden="1" thickBot="1" x14ac:dyDescent="0.2">
      <c r="C63" s="132" t="str">
        <f>+'Capacidad Financiera'!B66</f>
        <v/>
      </c>
      <c r="D63" s="133">
        <f>IF(ISERROR(VLOOKUP(C63,'Capacidad Financiera'!$B$12:$X$62720,2,0)),"",VLOOKUP(C63,'Capacidad Financiera'!$B$12:$X$3580,2,0))</f>
        <v>0</v>
      </c>
      <c r="E63" s="134">
        <f>IF(ISERROR(VLOOKUP(C63,'Capacidad Financiera'!$B$12:$X$62720,3,0)),"",VLOOKUP(C63,'Capacidad Financiera'!$B$12:$X$62720,3,0))</f>
        <v>0</v>
      </c>
      <c r="F63" s="232"/>
      <c r="G63" s="232" t="str">
        <f>IF(OR(D63="",E63="",F63=""),"",IF(C63&lt;&gt;"",IF(ISERROR(VLOOKUP($A$10,POA!$A$2:$D$25,2,0)),"",VLOOKUP($A$10,POA!$A$2:$D$25,2,0)),""))</f>
        <v/>
      </c>
      <c r="H63" s="255" t="str">
        <f t="shared" si="4"/>
        <v/>
      </c>
      <c r="I63" s="257" t="str">
        <f>IF(OR(D63="",E63="",F63=""),"",IF(AND(H63&gt;0,H63&lt;=Experiencia1),Puntajes!$D$4,IF(AND(H63&gt;Experiencia1,H63&lt;=Experiencia2),Puntajes!$D$5,IF(AND(H63&gt;Experiencia2,H63&lt;=Experiencia3),Puntajes!$D$6,IF(H63&gt;Experiencia3,Puntajes!$D$7,0)))))</f>
        <v/>
      </c>
    </row>
    <row r="64" spans="3:9" ht="14" x14ac:dyDescent="0.15">
      <c r="C64" s="127">
        <v>6</v>
      </c>
      <c r="D64" s="128" t="str">
        <f>IF(ISERROR(VLOOKUP(C64,'Capacidad Financiera'!$B$12:$X$62720,2,0)),"",VLOOKUP(C64,'Capacidad Financiera'!$B$12:$X$3580,2,0))</f>
        <v>CONSORCIO SALITRE BRICEÑO</v>
      </c>
      <c r="E64" s="129">
        <f>IF(ISERROR(VLOOKUP(C64,'Capacidad Financiera'!$B$12:$X$62720,3,0)),"",VLOOKUP(C64,'Capacidad Financiera'!$B$12:$X$62720,3,0))</f>
        <v>1</v>
      </c>
      <c r="F64" s="130"/>
      <c r="G64" s="130" t="str">
        <f>IF(OR(D64="",E64="",F64=""),"",IF(C65="",IF(C64&lt;&gt;"",IF(ISERROR(VLOOKUP($A$10,POA!$A$2:$D$25,2,0)),"",VLOOKUP($A$10,POA!$A$2:$D$25,2,0)),""),""))</f>
        <v/>
      </c>
      <c r="H64" s="251" t="str">
        <f>IF(OR(D64="",E64="",F64=""),"",IF(C65="",IF(C64&lt;&gt;"",F64/G64,""),""))</f>
        <v/>
      </c>
      <c r="I64" s="249" t="str">
        <f>IF(C65="",IF(F64="","",IF(AND(H64&gt;0,H64&lt;=Experiencia1),Puntajes!$D$4,IF(AND(H64&gt;Experiencia1,H64&lt;=Experiencia2),Puntajes!$D$5,IF(AND(H64&gt;Experiencia2,H64&lt;=Experiencia3),Puntajes!$D$6,IF(H64&gt;Experiencia3,Puntajes!$D$7,0))))),"")</f>
        <v/>
      </c>
    </row>
    <row r="65" spans="1:9" ht="14" x14ac:dyDescent="0.15">
      <c r="A65" s="270" t="s">
        <v>677</v>
      </c>
      <c r="C65" s="131">
        <f>+'Capacidad Financiera'!B68</f>
        <v>6.1</v>
      </c>
      <c r="D65" s="271" t="str">
        <f>IF(ISERROR(VLOOKUP(C65,'Capacidad Financiera'!$B$12:$X$62720,2,0)),"",VLOOKUP(C65,'Capacidad Financiera'!$B$12:$X$3580,2,0))</f>
        <v>GEOCING S.A.S.</v>
      </c>
      <c r="E65" s="248">
        <f>IF(ISERROR(VLOOKUP(C65,'Capacidad Financiera'!$B$12:$X$62720,3,0)),"",VLOOKUP(C65,'Capacidad Financiera'!$B$12:$X$62720,3,0))</f>
        <v>0.5</v>
      </c>
      <c r="F65" s="231"/>
      <c r="G65" s="231" t="str">
        <f>IF(OR(D65="",E65="",F65=""),"",IF(C65&lt;&gt;"",IF(ISERROR(VLOOKUP($A$10,POA!$A$2:$D$25,2,0)),"",VLOOKUP($A$10,POA!$A$2:$D$25,2,0)),""))</f>
        <v/>
      </c>
      <c r="H65" s="254" t="str">
        <f>IF(OR(D65="",E65="",F65=""),"",IF(C65&lt;&gt;"",F65/(G65*E65),""))</f>
        <v/>
      </c>
      <c r="I65" s="256" t="str">
        <f>IF(OR(D65="",E65="",F65=""),"",IF(AND(H65&gt;0,H65&lt;=Experiencia1),Puntajes!$D$4,IF(AND(H65&gt;Experiencia1,H65&lt;=Experiencia2),Puntajes!$D$5,IF(AND(H65&gt;Experiencia2,H65&lt;=Experiencia3),Puntajes!$D$6,IF(H65&gt;Experiencia3,Puntajes!$D$7,0)))))</f>
        <v/>
      </c>
    </row>
    <row r="66" spans="1:9" ht="14" x14ac:dyDescent="0.15">
      <c r="A66" s="270" t="s">
        <v>677</v>
      </c>
      <c r="C66" s="131">
        <f>+'Capacidad Financiera'!B69</f>
        <v>6.1999999999999993</v>
      </c>
      <c r="D66" s="271" t="str">
        <f>IF(ISERROR(VLOOKUP(C66,'Capacidad Financiera'!$B$12:$X$62720,2,0)),"",VLOOKUP(C66,'Capacidad Financiera'!$B$12:$X$3580,2,0))</f>
        <v>URBAMED INFRAESTRUCTURAS SLU</v>
      </c>
      <c r="E66" s="248">
        <f>IF(ISERROR(VLOOKUP(C66,'Capacidad Financiera'!$B$12:$X$62720,3,0)),"",VLOOKUP(C66,'Capacidad Financiera'!$B$12:$X$62720,3,0))</f>
        <v>0.5</v>
      </c>
      <c r="F66" s="231"/>
      <c r="G66" s="231" t="str">
        <f>IF(OR(D66="",E66="",F66=""),"",IF(C66&lt;&gt;"",IF(ISERROR(VLOOKUP($A$10,POA!$A$2:$D$25,2,0)),"",VLOOKUP($A$10,POA!$A$2:$D$25,2,0)),""))</f>
        <v/>
      </c>
      <c r="H66" s="254" t="str">
        <f t="shared" ref="H66:H74" si="5">IF(OR(D66="",E66="",F66=""),"",IF(C66&lt;&gt;"",F66/(G66*E66),""))</f>
        <v/>
      </c>
      <c r="I66" s="256" t="str">
        <f>IF(OR(D66="",E66="",F66=""),"",IF(AND(H66&gt;0,H66&lt;=Experiencia1),Puntajes!$D$4,IF(AND(H66&gt;Experiencia1,H66&lt;=Experiencia2),Puntajes!$D$5,IF(AND(H66&gt;Experiencia2,H66&lt;=Experiencia3),Puntajes!$D$6,IF(H66&gt;Experiencia3,Puntajes!$D$7,0)))))</f>
        <v/>
      </c>
    </row>
    <row r="67" spans="1:9" ht="15" thickBot="1" x14ac:dyDescent="0.2">
      <c r="C67" s="131" t="str">
        <f>+'Capacidad Financiera'!B70</f>
        <v/>
      </c>
      <c r="D67" s="192">
        <f>IF(ISERROR(VLOOKUP(C67,'Capacidad Financiera'!$B$12:$X$62720,2,0)),"",VLOOKUP(C67,'Capacidad Financiera'!$B$12:$X$3580,2,0))</f>
        <v>0</v>
      </c>
      <c r="E67" s="248">
        <f>IF(ISERROR(VLOOKUP(C67,'Capacidad Financiera'!$B$12:$X$62720,3,0)),"",VLOOKUP(C67,'Capacidad Financiera'!$B$12:$X$62720,3,0))</f>
        <v>0</v>
      </c>
      <c r="F67" s="231"/>
      <c r="G67" s="231" t="str">
        <f>IF(OR(D67="",E67="",F67=""),"",IF(C67&lt;&gt;"",IF(ISERROR(VLOOKUP($A$10,POA!$A$2:$D$25,2,0)),"",VLOOKUP($A$10,POA!$A$2:$D$25,2,0)),""))</f>
        <v/>
      </c>
      <c r="H67" s="254" t="str">
        <f t="shared" si="5"/>
        <v/>
      </c>
      <c r="I67" s="256" t="str">
        <f>IF(OR(D67="",E67="",F67=""),"",IF(AND(H67&gt;0,H67&lt;=Experiencia1),Puntajes!$D$4,IF(AND(H67&gt;Experiencia1,H67&lt;=Experiencia2),Puntajes!$D$5,IF(AND(H67&gt;Experiencia2,H67&lt;=Experiencia3),Puntajes!$D$6,IF(H67&gt;Experiencia3,Puntajes!$D$7,0)))))</f>
        <v/>
      </c>
    </row>
    <row r="68" spans="1:9" ht="14" hidden="1" x14ac:dyDescent="0.15">
      <c r="C68" s="131" t="str">
        <f>+'Capacidad Financiera'!B71</f>
        <v/>
      </c>
      <c r="D68" s="192">
        <f>IF(ISERROR(VLOOKUP(C68,'Capacidad Financiera'!$B$12:$X$62720,2,0)),"",VLOOKUP(C68,'Capacidad Financiera'!$B$12:$X$3580,2,0))</f>
        <v>0</v>
      </c>
      <c r="E68" s="248">
        <f>IF(ISERROR(VLOOKUP(C68,'Capacidad Financiera'!$B$12:$X$62720,3,0)),"",VLOOKUP(C68,'Capacidad Financiera'!$B$12:$X$62720,3,0))</f>
        <v>0</v>
      </c>
      <c r="F68" s="231"/>
      <c r="G68" s="231" t="str">
        <f>IF(OR(D68="",E68="",F68=""),"",IF(C68&lt;&gt;"",IF(ISERROR(VLOOKUP($A$10,POA!$A$2:$D$25,2,0)),"",VLOOKUP($A$10,POA!$A$2:$D$25,2,0)),""))</f>
        <v/>
      </c>
      <c r="H68" s="254" t="str">
        <f t="shared" si="5"/>
        <v/>
      </c>
      <c r="I68" s="256" t="str">
        <f>IF(OR(D68="",E68="",F68=""),"",IF(AND(H68&gt;0,H68&lt;=Experiencia1),Puntajes!$D$4,IF(AND(H68&gt;Experiencia1,H68&lt;=Experiencia2),Puntajes!$D$5,IF(AND(H68&gt;Experiencia2,H68&lt;=Experiencia3),Puntajes!$D$6,IF(H68&gt;Experiencia3,Puntajes!$D$7,0)))))</f>
        <v/>
      </c>
    </row>
    <row r="69" spans="1:9" ht="14" hidden="1" x14ac:dyDescent="0.15">
      <c r="C69" s="131" t="str">
        <f>+'Capacidad Financiera'!B72</f>
        <v/>
      </c>
      <c r="D69" s="192">
        <f>IF(ISERROR(VLOOKUP(C69,'Capacidad Financiera'!$B$12:$X$62720,2,0)),"",VLOOKUP(C69,'Capacidad Financiera'!$B$12:$X$3580,2,0))</f>
        <v>0</v>
      </c>
      <c r="E69" s="248">
        <f>IF(ISERROR(VLOOKUP(C69,'Capacidad Financiera'!$B$12:$X$62720,3,0)),"",VLOOKUP(C69,'Capacidad Financiera'!$B$12:$X$62720,3,0))</f>
        <v>0</v>
      </c>
      <c r="F69" s="231"/>
      <c r="G69" s="231" t="str">
        <f>IF(OR(D69="",E69="",F69=""),"",IF(C69&lt;&gt;"",IF(ISERROR(VLOOKUP($A$10,POA!$A$2:$D$25,2,0)),"",VLOOKUP($A$10,POA!$A$2:$D$25,2,0)),""))</f>
        <v/>
      </c>
      <c r="H69" s="254" t="str">
        <f t="shared" si="5"/>
        <v/>
      </c>
      <c r="I69" s="256" t="str">
        <f>IF(OR(D69="",E69="",F69=""),"",IF(AND(H69&gt;0,H69&lt;=Experiencia1),Puntajes!$D$4,IF(AND(H69&gt;Experiencia1,H69&lt;=Experiencia2),Puntajes!$D$5,IF(AND(H69&gt;Experiencia2,H69&lt;=Experiencia3),Puntajes!$D$6,IF(H69&gt;Experiencia3,Puntajes!$D$7,0)))))</f>
        <v/>
      </c>
    </row>
    <row r="70" spans="1:9" ht="14" hidden="1" x14ac:dyDescent="0.15">
      <c r="C70" s="131" t="str">
        <f>+'Capacidad Financiera'!B73</f>
        <v/>
      </c>
      <c r="D70" s="192">
        <f>IF(ISERROR(VLOOKUP(C70,'Capacidad Financiera'!$B$12:$X$62720,2,0)),"",VLOOKUP(C70,'Capacidad Financiera'!$B$12:$X$3580,2,0))</f>
        <v>0</v>
      </c>
      <c r="E70" s="248">
        <f>IF(ISERROR(VLOOKUP(C70,'Capacidad Financiera'!$B$12:$X$62720,3,0)),"",VLOOKUP(C70,'Capacidad Financiera'!$B$12:$X$62720,3,0))</f>
        <v>0</v>
      </c>
      <c r="F70" s="231"/>
      <c r="G70" s="231" t="str">
        <f>IF(OR(D70="",E70="",F70=""),"",IF(C70&lt;&gt;"",IF(ISERROR(VLOOKUP($A$10,POA!$A$2:$D$25,2,0)),"",VLOOKUP($A$10,POA!$A$2:$D$25,2,0)),""))</f>
        <v/>
      </c>
      <c r="H70" s="254" t="str">
        <f t="shared" si="5"/>
        <v/>
      </c>
      <c r="I70" s="256" t="str">
        <f>IF(OR(D70="",E70="",F70=""),"",IF(AND(H70&gt;0,H70&lt;=Experiencia1),Puntajes!$D$4,IF(AND(H70&gt;Experiencia1,H70&lt;=Experiencia2),Puntajes!$D$5,IF(AND(H70&gt;Experiencia2,H70&lt;=Experiencia3),Puntajes!$D$6,IF(H70&gt;Experiencia3,Puntajes!$D$7,0)))))</f>
        <v/>
      </c>
    </row>
    <row r="71" spans="1:9" ht="14" hidden="1" x14ac:dyDescent="0.15">
      <c r="C71" s="131" t="str">
        <f>+'Capacidad Financiera'!B74</f>
        <v/>
      </c>
      <c r="D71" s="192">
        <f>IF(ISERROR(VLOOKUP(C71,'Capacidad Financiera'!$B$12:$X$62720,2,0)),"",VLOOKUP(C71,'Capacidad Financiera'!$B$12:$X$3580,2,0))</f>
        <v>0</v>
      </c>
      <c r="E71" s="248">
        <f>IF(ISERROR(VLOOKUP(C71,'Capacidad Financiera'!$B$12:$X$62720,3,0)),"",VLOOKUP(C71,'Capacidad Financiera'!$B$12:$X$62720,3,0))</f>
        <v>0</v>
      </c>
      <c r="F71" s="231"/>
      <c r="G71" s="231" t="str">
        <f>IF(OR(D71="",E71="",F71=""),"",IF(C71&lt;&gt;"",IF(ISERROR(VLOOKUP($A$10,POA!$A$2:$D$25,2,0)),"",VLOOKUP($A$10,POA!$A$2:$D$25,2,0)),""))</f>
        <v/>
      </c>
      <c r="H71" s="254" t="str">
        <f t="shared" si="5"/>
        <v/>
      </c>
      <c r="I71" s="256" t="str">
        <f>IF(OR(D71="",E71="",F71=""),"",IF(AND(H71&gt;0,H71&lt;=Experiencia1),Puntajes!$D$4,IF(AND(H71&gt;Experiencia1,H71&lt;=Experiencia2),Puntajes!$D$5,IF(AND(H71&gt;Experiencia2,H71&lt;=Experiencia3),Puntajes!$D$6,IF(H71&gt;Experiencia3,Puntajes!$D$7,0)))))</f>
        <v/>
      </c>
    </row>
    <row r="72" spans="1:9" ht="14" hidden="1" x14ac:dyDescent="0.15">
      <c r="C72" s="131" t="str">
        <f>+'Capacidad Financiera'!B75</f>
        <v/>
      </c>
      <c r="D72" s="192">
        <f>IF(ISERROR(VLOOKUP(C72,'Capacidad Financiera'!$B$12:$X$62720,2,0)),"",VLOOKUP(C72,'Capacidad Financiera'!$B$12:$X$3580,2,0))</f>
        <v>0</v>
      </c>
      <c r="E72" s="248">
        <f>IF(ISERROR(VLOOKUP(C72,'Capacidad Financiera'!$B$12:$X$62720,3,0)),"",VLOOKUP(C72,'Capacidad Financiera'!$B$12:$X$62720,3,0))</f>
        <v>0</v>
      </c>
      <c r="F72" s="231"/>
      <c r="G72" s="231" t="str">
        <f>IF(OR(D72="",E72="",F72=""),"",IF(C72&lt;&gt;"",IF(ISERROR(VLOOKUP($A$10,POA!$A$2:$D$25,2,0)),"",VLOOKUP($A$10,POA!$A$2:$D$25,2,0)),""))</f>
        <v/>
      </c>
      <c r="H72" s="254" t="str">
        <f t="shared" si="5"/>
        <v/>
      </c>
      <c r="I72" s="256" t="str">
        <f>IF(OR(D72="",E72="",F72=""),"",IF(AND(H72&gt;0,H72&lt;=Experiencia1),Puntajes!$D$4,IF(AND(H72&gt;Experiencia1,H72&lt;=Experiencia2),Puntajes!$D$5,IF(AND(H72&gt;Experiencia2,H72&lt;=Experiencia3),Puntajes!$D$6,IF(H72&gt;Experiencia3,Puntajes!$D$7,0)))))</f>
        <v/>
      </c>
    </row>
    <row r="73" spans="1:9" ht="14" hidden="1" x14ac:dyDescent="0.15">
      <c r="C73" s="131" t="str">
        <f>+'Capacidad Financiera'!B76</f>
        <v/>
      </c>
      <c r="D73" s="192">
        <f>IF(ISERROR(VLOOKUP(C73,'Capacidad Financiera'!$B$12:$X$62720,2,0)),"",VLOOKUP(C73,'Capacidad Financiera'!$B$12:$X$3580,2,0))</f>
        <v>0</v>
      </c>
      <c r="E73" s="248">
        <f>IF(ISERROR(VLOOKUP(C73,'Capacidad Financiera'!$B$12:$X$62720,3,0)),"",VLOOKUP(C73,'Capacidad Financiera'!$B$12:$X$62720,3,0))</f>
        <v>0</v>
      </c>
      <c r="F73" s="231"/>
      <c r="G73" s="231" t="str">
        <f>IF(OR(D73="",E73="",F73=""),"",IF(C73&lt;&gt;"",IF(ISERROR(VLOOKUP($A$10,POA!$A$2:$D$25,2,0)),"",VLOOKUP($A$10,POA!$A$2:$D$25,2,0)),""))</f>
        <v/>
      </c>
      <c r="H73" s="254" t="str">
        <f t="shared" si="5"/>
        <v/>
      </c>
      <c r="I73" s="256" t="str">
        <f>IF(OR(D73="",E73="",F73=""),"",IF(AND(H73&gt;0,H73&lt;=Experiencia1),Puntajes!$D$4,IF(AND(H73&gt;Experiencia1,H73&lt;=Experiencia2),Puntajes!$D$5,IF(AND(H73&gt;Experiencia2,H73&lt;=Experiencia3),Puntajes!$D$6,IF(H73&gt;Experiencia3,Puntajes!$D$7,0)))))</f>
        <v/>
      </c>
    </row>
    <row r="74" spans="1:9" ht="15" hidden="1" thickBot="1" x14ac:dyDescent="0.2">
      <c r="C74" s="132" t="str">
        <f>+'Capacidad Financiera'!B77</f>
        <v/>
      </c>
      <c r="D74" s="133">
        <f>IF(ISERROR(VLOOKUP(C74,'Capacidad Financiera'!$B$12:$X$62720,2,0)),"",VLOOKUP(C74,'Capacidad Financiera'!$B$12:$X$3580,2,0))</f>
        <v>0</v>
      </c>
      <c r="E74" s="134">
        <f>IF(ISERROR(VLOOKUP(C74,'Capacidad Financiera'!$B$12:$X$62720,3,0)),"",VLOOKUP(C74,'Capacidad Financiera'!$B$12:$X$62720,3,0))</f>
        <v>0</v>
      </c>
      <c r="F74" s="232"/>
      <c r="G74" s="232" t="str">
        <f>IF(OR(D74="",E74="",F74=""),"",IF(C74&lt;&gt;"",IF(ISERROR(VLOOKUP($A$10,POA!$A$2:$D$25,2,0)),"",VLOOKUP($A$10,POA!$A$2:$D$25,2,0)),""))</f>
        <v/>
      </c>
      <c r="H74" s="255" t="str">
        <f t="shared" si="5"/>
        <v/>
      </c>
      <c r="I74" s="257" t="str">
        <f>IF(OR(D74="",E74="",F74=""),"",IF(AND(H74&gt;0,H74&lt;=Experiencia1),Puntajes!$D$4,IF(AND(H74&gt;Experiencia1,H74&lt;=Experiencia2),Puntajes!$D$5,IF(AND(H74&gt;Experiencia2,H74&lt;=Experiencia3),Puntajes!$D$6,IF(H74&gt;Experiencia3,Puntajes!$D$7,0)))))</f>
        <v/>
      </c>
    </row>
    <row r="75" spans="1:9" ht="14" x14ac:dyDescent="0.15">
      <c r="C75" s="127">
        <v>7</v>
      </c>
      <c r="D75" s="128" t="str">
        <f>IF(ISERROR(VLOOKUP(C75,'Capacidad Financiera'!$B$12:$X$62720,2,0)),"",VLOOKUP(C75,'Capacidad Financiera'!$B$12:$X$3580,2,0))</f>
        <v>CONSORCIO AC - AINCOL</v>
      </c>
      <c r="E75" s="129">
        <f>IF(ISERROR(VLOOKUP(C75,'Capacidad Financiera'!$B$12:$X$62720,3,0)),"",VLOOKUP(C75,'Capacidad Financiera'!$B$12:$X$62720,3,0))</f>
        <v>1</v>
      </c>
      <c r="F75" s="130"/>
      <c r="G75" s="130" t="str">
        <f>IF(OR(D75="",E75="",F75=""),"",IF(C76="",IF(C75&lt;&gt;"",IF(ISERROR(VLOOKUP($A$10,POA!$A$2:$D$25,2,0)),"",VLOOKUP($A$10,POA!$A$2:$D$25,2,0)),""),""))</f>
        <v/>
      </c>
      <c r="H75" s="251" t="str">
        <f>IF(OR(D75="",E75="",F75=""),"",IF(C76="",IF(C75&lt;&gt;"",F75/G75,""),""))</f>
        <v/>
      </c>
      <c r="I75" s="249" t="str">
        <f>IF(C76="",IF(F75="","",IF(AND(H75&gt;0,H75&lt;=Experiencia1),Puntajes!$D$4,IF(AND(H75&gt;Experiencia1,H75&lt;=Experiencia2),Puntajes!$D$5,IF(AND(H75&gt;Experiencia2,H75&lt;=Experiencia3),Puntajes!$D$6,IF(H75&gt;Experiencia3,Puntajes!$D$7,0))))),"")</f>
        <v/>
      </c>
    </row>
    <row r="76" spans="1:9" ht="14" x14ac:dyDescent="0.15">
      <c r="A76" s="270" t="s">
        <v>677</v>
      </c>
      <c r="C76" s="131">
        <f>+'Capacidad Financiera'!B79</f>
        <v>7.1</v>
      </c>
      <c r="D76" s="271" t="str">
        <f>IF(ISERROR(VLOOKUP(C76,'Capacidad Financiera'!$B$12:$X$62720,2,0)),"",VLOOKUP(C76,'Capacidad Financiera'!$B$12:$X$3580,2,0))</f>
        <v>AINCOL S.A.S.</v>
      </c>
      <c r="E76" s="248">
        <f>IF(ISERROR(VLOOKUP(C76,'Capacidad Financiera'!$B$12:$X$62720,3,0)),"",VLOOKUP(C76,'Capacidad Financiera'!$B$12:$X$62720,3,0))</f>
        <v>0.3</v>
      </c>
      <c r="F76" s="231"/>
      <c r="G76" s="231" t="str">
        <f>IF(OR(D76="",E76="",F76=""),"",IF(C76&lt;&gt;"",IF(ISERROR(VLOOKUP($A$10,POA!$A$2:$D$25,2,0)),"",VLOOKUP($A$10,POA!$A$2:$D$25,2,0)),""))</f>
        <v/>
      </c>
      <c r="H76" s="254" t="str">
        <f>IF(OR(D76="",E76="",F76=""),"",IF(C76&lt;&gt;"",F76/(G76*E76),""))</f>
        <v/>
      </c>
      <c r="I76" s="256" t="str">
        <f>IF(OR(D76="",E76="",F76=""),"",IF(AND(H76&gt;0,H76&lt;=Experiencia1),Puntajes!$D$4,IF(AND(H76&gt;Experiencia1,H76&lt;=Experiencia2),Puntajes!$D$5,IF(AND(H76&gt;Experiencia2,H76&lt;=Experiencia3),Puntajes!$D$6,IF(H76&gt;Experiencia3,Puntajes!$D$7,0)))))</f>
        <v/>
      </c>
    </row>
    <row r="77" spans="1:9" ht="28" x14ac:dyDescent="0.15">
      <c r="A77" s="270" t="s">
        <v>677</v>
      </c>
      <c r="C77" s="131">
        <f>+'Capacidad Financiera'!B80</f>
        <v>7.1999999999999993</v>
      </c>
      <c r="D77" s="271" t="str">
        <f>IF(ISERROR(VLOOKUP(C77,'Capacidad Financiera'!$B$12:$X$62720,2,0)),"",VLOOKUP(C77,'Capacidad Financiera'!$B$12:$X$3580,2,0))</f>
        <v>AC INGENIERIA Y CONSTRUCCIONES S.A.S.</v>
      </c>
      <c r="E77" s="248">
        <f>IF(ISERROR(VLOOKUP(C77,'Capacidad Financiera'!$B$12:$X$62720,3,0)),"",VLOOKUP(C77,'Capacidad Financiera'!$B$12:$X$62720,3,0))</f>
        <v>0.7</v>
      </c>
      <c r="F77" s="231"/>
      <c r="G77" s="231" t="str">
        <f>IF(OR(D77="",E77="",F77=""),"",IF(C77&lt;&gt;"",IF(ISERROR(VLOOKUP($A$10,POA!$A$2:$D$25,2,0)),"",VLOOKUP($A$10,POA!$A$2:$D$25,2,0)),""))</f>
        <v/>
      </c>
      <c r="H77" s="254" t="str">
        <f t="shared" ref="H77:H85" si="6">IF(OR(D77="",E77="",F77=""),"",IF(C77&lt;&gt;"",F77/(G77*E77),""))</f>
        <v/>
      </c>
      <c r="I77" s="256" t="str">
        <f>IF(OR(D77="",E77="",F77=""),"",IF(AND(H77&gt;0,H77&lt;=Experiencia1),Puntajes!$D$4,IF(AND(H77&gt;Experiencia1,H77&lt;=Experiencia2),Puntajes!$D$5,IF(AND(H77&gt;Experiencia2,H77&lt;=Experiencia3),Puntajes!$D$6,IF(H77&gt;Experiencia3,Puntajes!$D$7,0)))))</f>
        <v/>
      </c>
    </row>
    <row r="78" spans="1:9" ht="15" thickBot="1" x14ac:dyDescent="0.2">
      <c r="C78" s="131" t="str">
        <f>+'Capacidad Financiera'!B81</f>
        <v/>
      </c>
      <c r="D78" s="192">
        <f>IF(ISERROR(VLOOKUP(C78,'Capacidad Financiera'!$B$12:$X$62720,2,0)),"",VLOOKUP(C78,'Capacidad Financiera'!$B$12:$X$3580,2,0))</f>
        <v>0</v>
      </c>
      <c r="E78" s="248">
        <f>IF(ISERROR(VLOOKUP(C78,'Capacidad Financiera'!$B$12:$X$62720,3,0)),"",VLOOKUP(C78,'Capacidad Financiera'!$B$12:$X$62720,3,0))</f>
        <v>0</v>
      </c>
      <c r="F78" s="231"/>
      <c r="G78" s="231" t="str">
        <f>IF(OR(D78="",E78="",F78=""),"",IF(C78&lt;&gt;"",IF(ISERROR(VLOOKUP($A$10,POA!$A$2:$D$25,2,0)),"",VLOOKUP($A$10,POA!$A$2:$D$25,2,0)),""))</f>
        <v/>
      </c>
      <c r="H78" s="254" t="str">
        <f t="shared" si="6"/>
        <v/>
      </c>
      <c r="I78" s="256" t="str">
        <f>IF(OR(D78="",E78="",F78=""),"",IF(AND(H78&gt;0,H78&lt;=Experiencia1),Puntajes!$D$4,IF(AND(H78&gt;Experiencia1,H78&lt;=Experiencia2),Puntajes!$D$5,IF(AND(H78&gt;Experiencia2,H78&lt;=Experiencia3),Puntajes!$D$6,IF(H78&gt;Experiencia3,Puntajes!$D$7,0)))))</f>
        <v/>
      </c>
    </row>
    <row r="79" spans="1:9" ht="14" hidden="1" x14ac:dyDescent="0.15">
      <c r="C79" s="131" t="str">
        <f>+'Capacidad Financiera'!B82</f>
        <v/>
      </c>
      <c r="D79" s="192">
        <f>IF(ISERROR(VLOOKUP(C79,'Capacidad Financiera'!$B$12:$X$62720,2,0)),"",VLOOKUP(C79,'Capacidad Financiera'!$B$12:$X$3580,2,0))</f>
        <v>0</v>
      </c>
      <c r="E79" s="248">
        <f>IF(ISERROR(VLOOKUP(C79,'Capacidad Financiera'!$B$12:$X$62720,3,0)),"",VLOOKUP(C79,'Capacidad Financiera'!$B$12:$X$62720,3,0))</f>
        <v>0</v>
      </c>
      <c r="F79" s="231"/>
      <c r="G79" s="231" t="str">
        <f>IF(OR(D79="",E79="",F79=""),"",IF(C79&lt;&gt;"",IF(ISERROR(VLOOKUP($A$10,POA!$A$2:$D$25,2,0)),"",VLOOKUP($A$10,POA!$A$2:$D$25,2,0)),""))</f>
        <v/>
      </c>
      <c r="H79" s="254" t="str">
        <f t="shared" si="6"/>
        <v/>
      </c>
      <c r="I79" s="256" t="str">
        <f>IF(OR(D79="",E79="",F79=""),"",IF(AND(H79&gt;0,H79&lt;=Experiencia1),Puntajes!$D$4,IF(AND(H79&gt;Experiencia1,H79&lt;=Experiencia2),Puntajes!$D$5,IF(AND(H79&gt;Experiencia2,H79&lt;=Experiencia3),Puntajes!$D$6,IF(H79&gt;Experiencia3,Puntajes!$D$7,0)))))</f>
        <v/>
      </c>
    </row>
    <row r="80" spans="1:9" ht="14" hidden="1" x14ac:dyDescent="0.15">
      <c r="C80" s="131" t="str">
        <f>+'Capacidad Financiera'!B83</f>
        <v/>
      </c>
      <c r="D80" s="192">
        <f>IF(ISERROR(VLOOKUP(C80,'Capacidad Financiera'!$B$12:$X$62720,2,0)),"",VLOOKUP(C80,'Capacidad Financiera'!$B$12:$X$3580,2,0))</f>
        <v>0</v>
      </c>
      <c r="E80" s="248">
        <f>IF(ISERROR(VLOOKUP(C80,'Capacidad Financiera'!$B$12:$X$62720,3,0)),"",VLOOKUP(C80,'Capacidad Financiera'!$B$12:$X$62720,3,0))</f>
        <v>0</v>
      </c>
      <c r="F80" s="231"/>
      <c r="G80" s="231" t="str">
        <f>IF(OR(D80="",E80="",F80=""),"",IF(C80&lt;&gt;"",IF(ISERROR(VLOOKUP($A$10,POA!$A$2:$D$25,2,0)),"",VLOOKUP($A$10,POA!$A$2:$D$25,2,0)),""))</f>
        <v/>
      </c>
      <c r="H80" s="254" t="str">
        <f t="shared" si="6"/>
        <v/>
      </c>
      <c r="I80" s="256" t="str">
        <f>IF(OR(D80="",E80="",F80=""),"",IF(AND(H80&gt;0,H80&lt;=Experiencia1),Puntajes!$D$4,IF(AND(H80&gt;Experiencia1,H80&lt;=Experiencia2),Puntajes!$D$5,IF(AND(H80&gt;Experiencia2,H80&lt;=Experiencia3),Puntajes!$D$6,IF(H80&gt;Experiencia3,Puntajes!$D$7,0)))))</f>
        <v/>
      </c>
    </row>
    <row r="81" spans="3:9" ht="14" hidden="1" x14ac:dyDescent="0.15">
      <c r="C81" s="131" t="str">
        <f>+'Capacidad Financiera'!B84</f>
        <v/>
      </c>
      <c r="D81" s="192">
        <f>IF(ISERROR(VLOOKUP(C81,'Capacidad Financiera'!$B$12:$X$62720,2,0)),"",VLOOKUP(C81,'Capacidad Financiera'!$B$12:$X$3580,2,0))</f>
        <v>0</v>
      </c>
      <c r="E81" s="248">
        <f>IF(ISERROR(VLOOKUP(C81,'Capacidad Financiera'!$B$12:$X$62720,3,0)),"",VLOOKUP(C81,'Capacidad Financiera'!$B$12:$X$62720,3,0))</f>
        <v>0</v>
      </c>
      <c r="F81" s="231"/>
      <c r="G81" s="231" t="str">
        <f>IF(OR(D81="",E81="",F81=""),"",IF(C81&lt;&gt;"",IF(ISERROR(VLOOKUP($A$10,POA!$A$2:$D$25,2,0)),"",VLOOKUP($A$10,POA!$A$2:$D$25,2,0)),""))</f>
        <v/>
      </c>
      <c r="H81" s="254" t="str">
        <f t="shared" si="6"/>
        <v/>
      </c>
      <c r="I81" s="256" t="str">
        <f>IF(OR(D81="",E81="",F81=""),"",IF(AND(H81&gt;0,H81&lt;=Experiencia1),Puntajes!$D$4,IF(AND(H81&gt;Experiencia1,H81&lt;=Experiencia2),Puntajes!$D$5,IF(AND(H81&gt;Experiencia2,H81&lt;=Experiencia3),Puntajes!$D$6,IF(H81&gt;Experiencia3,Puntajes!$D$7,0)))))</f>
        <v/>
      </c>
    </row>
    <row r="82" spans="3:9" ht="14" hidden="1" x14ac:dyDescent="0.15">
      <c r="C82" s="131" t="str">
        <f>+'Capacidad Financiera'!B85</f>
        <v/>
      </c>
      <c r="D82" s="192">
        <f>IF(ISERROR(VLOOKUP(C82,'Capacidad Financiera'!$B$12:$X$62720,2,0)),"",VLOOKUP(C82,'Capacidad Financiera'!$B$12:$X$3580,2,0))</f>
        <v>0</v>
      </c>
      <c r="E82" s="248">
        <f>IF(ISERROR(VLOOKUP(C82,'Capacidad Financiera'!$B$12:$X$62720,3,0)),"",VLOOKUP(C82,'Capacidad Financiera'!$B$12:$X$62720,3,0))</f>
        <v>0</v>
      </c>
      <c r="F82" s="231"/>
      <c r="G82" s="231" t="str">
        <f>IF(OR(D82="",E82="",F82=""),"",IF(C82&lt;&gt;"",IF(ISERROR(VLOOKUP($A$10,POA!$A$2:$D$25,2,0)),"",VLOOKUP($A$10,POA!$A$2:$D$25,2,0)),""))</f>
        <v/>
      </c>
      <c r="H82" s="254" t="str">
        <f t="shared" si="6"/>
        <v/>
      </c>
      <c r="I82" s="256" t="str">
        <f>IF(OR(D82="",E82="",F82=""),"",IF(AND(H82&gt;0,H82&lt;=Experiencia1),Puntajes!$D$4,IF(AND(H82&gt;Experiencia1,H82&lt;=Experiencia2),Puntajes!$D$5,IF(AND(H82&gt;Experiencia2,H82&lt;=Experiencia3),Puntajes!$D$6,IF(H82&gt;Experiencia3,Puntajes!$D$7,0)))))</f>
        <v/>
      </c>
    </row>
    <row r="83" spans="3:9" ht="14" hidden="1" x14ac:dyDescent="0.15">
      <c r="C83" s="131" t="str">
        <f>+'Capacidad Financiera'!B86</f>
        <v/>
      </c>
      <c r="D83" s="192">
        <f>IF(ISERROR(VLOOKUP(C83,'Capacidad Financiera'!$B$12:$X$62720,2,0)),"",VLOOKUP(C83,'Capacidad Financiera'!$B$12:$X$3580,2,0))</f>
        <v>0</v>
      </c>
      <c r="E83" s="248">
        <f>IF(ISERROR(VLOOKUP(C83,'Capacidad Financiera'!$B$12:$X$62720,3,0)),"",VLOOKUP(C83,'Capacidad Financiera'!$B$12:$X$62720,3,0))</f>
        <v>0</v>
      </c>
      <c r="F83" s="231"/>
      <c r="G83" s="231" t="str">
        <f>IF(OR(D83="",E83="",F83=""),"",IF(C83&lt;&gt;"",IF(ISERROR(VLOOKUP($A$10,POA!$A$2:$D$25,2,0)),"",VLOOKUP($A$10,POA!$A$2:$D$25,2,0)),""))</f>
        <v/>
      </c>
      <c r="H83" s="254" t="str">
        <f t="shared" si="6"/>
        <v/>
      </c>
      <c r="I83" s="256" t="str">
        <f>IF(OR(D83="",E83="",F83=""),"",IF(AND(H83&gt;0,H83&lt;=Experiencia1),Puntajes!$D$4,IF(AND(H83&gt;Experiencia1,H83&lt;=Experiencia2),Puntajes!$D$5,IF(AND(H83&gt;Experiencia2,H83&lt;=Experiencia3),Puntajes!$D$6,IF(H83&gt;Experiencia3,Puntajes!$D$7,0)))))</f>
        <v/>
      </c>
    </row>
    <row r="84" spans="3:9" ht="14" hidden="1" x14ac:dyDescent="0.15">
      <c r="C84" s="131" t="str">
        <f>+'Capacidad Financiera'!B87</f>
        <v/>
      </c>
      <c r="D84" s="192">
        <f>IF(ISERROR(VLOOKUP(C84,'Capacidad Financiera'!$B$12:$X$62720,2,0)),"",VLOOKUP(C84,'Capacidad Financiera'!$B$12:$X$3580,2,0))</f>
        <v>0</v>
      </c>
      <c r="E84" s="248">
        <f>IF(ISERROR(VLOOKUP(C84,'Capacidad Financiera'!$B$12:$X$62720,3,0)),"",VLOOKUP(C84,'Capacidad Financiera'!$B$12:$X$62720,3,0))</f>
        <v>0</v>
      </c>
      <c r="F84" s="231"/>
      <c r="G84" s="231" t="str">
        <f>IF(OR(D84="",E84="",F84=""),"",IF(C84&lt;&gt;"",IF(ISERROR(VLOOKUP($A$10,POA!$A$2:$D$25,2,0)),"",VLOOKUP($A$10,POA!$A$2:$D$25,2,0)),""))</f>
        <v/>
      </c>
      <c r="H84" s="254" t="str">
        <f t="shared" si="6"/>
        <v/>
      </c>
      <c r="I84" s="256" t="str">
        <f>IF(OR(D84="",E84="",F84=""),"",IF(AND(H84&gt;0,H84&lt;=Experiencia1),Puntajes!$D$4,IF(AND(H84&gt;Experiencia1,H84&lt;=Experiencia2),Puntajes!$D$5,IF(AND(H84&gt;Experiencia2,H84&lt;=Experiencia3),Puntajes!$D$6,IF(H84&gt;Experiencia3,Puntajes!$D$7,0)))))</f>
        <v/>
      </c>
    </row>
    <row r="85" spans="3:9" ht="15" hidden="1" thickBot="1" x14ac:dyDescent="0.2">
      <c r="C85" s="132" t="str">
        <f>+'Capacidad Financiera'!B88</f>
        <v/>
      </c>
      <c r="D85" s="133">
        <f>IF(ISERROR(VLOOKUP(C85,'Capacidad Financiera'!$B$12:$X$62720,2,0)),"",VLOOKUP(C85,'Capacidad Financiera'!$B$12:$X$3580,2,0))</f>
        <v>0</v>
      </c>
      <c r="E85" s="134">
        <f>IF(ISERROR(VLOOKUP(C85,'Capacidad Financiera'!$B$12:$X$62720,3,0)),"",VLOOKUP(C85,'Capacidad Financiera'!$B$12:$X$62720,3,0))</f>
        <v>0</v>
      </c>
      <c r="F85" s="232"/>
      <c r="G85" s="232" t="str">
        <f>IF(OR(D85="",E85="",F85=""),"",IF(C85&lt;&gt;"",IF(ISERROR(VLOOKUP($A$10,POA!$A$2:$D$25,2,0)),"",VLOOKUP($A$10,POA!$A$2:$D$25,2,0)),""))</f>
        <v/>
      </c>
      <c r="H85" s="255" t="str">
        <f t="shared" si="6"/>
        <v/>
      </c>
      <c r="I85" s="257" t="str">
        <f>IF(OR(D85="",E85="",F85=""),"",IF(AND(H85&gt;0,H85&lt;=Experiencia1),Puntajes!$D$4,IF(AND(H85&gt;Experiencia1,H85&lt;=Experiencia2),Puntajes!$D$5,IF(AND(H85&gt;Experiencia2,H85&lt;=Experiencia3),Puntajes!$D$6,IF(H85&gt;Experiencia3,Puntajes!$D$7,0)))))</f>
        <v/>
      </c>
    </row>
    <row r="86" spans="3:9" ht="14" x14ac:dyDescent="0.15">
      <c r="C86" s="127">
        <v>8</v>
      </c>
      <c r="D86" s="128" t="str">
        <f>IF(ISERROR(VLOOKUP(C86,'Capacidad Financiera'!$B$12:$X$62720,2,0)),"",VLOOKUP(C86,'Capacidad Financiera'!$B$12:$X$3580,2,0))</f>
        <v>CONSULTORIA Y CONSTRUCCION LTDA.</v>
      </c>
      <c r="E86" s="129">
        <f>IF(ISERROR(VLOOKUP(C86,'Capacidad Financiera'!$B$12:$X$62720,3,0)),"",VLOOKUP(C86,'Capacidad Financiera'!$B$12:$X$62720,3,0))</f>
        <v>1</v>
      </c>
      <c r="F86" s="130"/>
      <c r="G86" s="130" t="str">
        <f>IF(OR(D86="",E86="",F86=""),"",IF(C87="",IF(C86&lt;&gt;"",IF(ISERROR(VLOOKUP($A$10,POA!$A$2:$D$25,2,0)),"",VLOOKUP($A$10,POA!$A$2:$D$25,2,0)),""),""))</f>
        <v/>
      </c>
      <c r="H86" s="251" t="str">
        <f>IF(OR(D86="",E86="",F86=""),"",IF(C87="",IF(C86&lt;&gt;"",F86/G86,""),""))</f>
        <v/>
      </c>
      <c r="I86" s="249" t="str">
        <f>IF(C87="",IF(F86="","",IF(AND(H86&gt;0,H86&lt;=Experiencia1),Puntajes!$D$4,IF(AND(H86&gt;Experiencia1,H86&lt;=Experiencia2),Puntajes!$D$5,IF(AND(H86&gt;Experiencia2,H86&lt;=Experiencia3),Puntajes!$D$6,IF(H86&gt;Experiencia3,Puntajes!$D$7,0))))),"")</f>
        <v/>
      </c>
    </row>
    <row r="87" spans="3:9" ht="14" x14ac:dyDescent="0.15">
      <c r="C87" s="131">
        <f>+'Capacidad Financiera'!B90</f>
        <v>8.1</v>
      </c>
      <c r="D87" s="192" t="str">
        <f>IF(ISERROR(VLOOKUP(C87,'Capacidad Financiera'!$B$12:$X$62720,2,0)),"",VLOOKUP(C87,'Capacidad Financiera'!$B$12:$X$3580,2,0))</f>
        <v>CONSULTORIA Y CONSTRUCCION LTDA.</v>
      </c>
      <c r="E87" s="248">
        <f>IF(ISERROR(VLOOKUP(C87,'Capacidad Financiera'!$B$12:$X$62720,3,0)),"",VLOOKUP(C87,'Capacidad Financiera'!$B$12:$X$62720,3,0))</f>
        <v>1</v>
      </c>
      <c r="F87" s="231">
        <v>88987888836</v>
      </c>
      <c r="G87" s="231">
        <f>IF(OR(D87="",E87="",F87=""),"",IF(C87&lt;&gt;"",IF(ISERROR(VLOOKUP($A$10,POA!$A$2:$D$25,2,0)),"",VLOOKUP($A$10,POA!$A$2:$D$25,2,0)),""))</f>
        <v>4167150295</v>
      </c>
      <c r="H87" s="254">
        <f>IF(OR(D87="",E87="",F87=""),"",IF(C87&lt;&gt;"",F87/(G87*E87),""))</f>
        <v>21.354614673431165</v>
      </c>
      <c r="I87" s="256">
        <f>IF(OR(D87="",E87="",F87=""),"",IF(AND(H87&gt;0,H87&lt;=Experiencia1),Puntajes!$D$4,IF(AND(H87&gt;Experiencia1,H87&lt;=Experiencia2),Puntajes!$D$5,IF(AND(H87&gt;Experiencia2,H87&lt;=Experiencia3),Puntajes!$D$6,IF(H87&gt;Experiencia3,Puntajes!$D$7,0)))))</f>
        <v>120</v>
      </c>
    </row>
    <row r="88" spans="3:9" ht="15" thickBot="1" x14ac:dyDescent="0.2">
      <c r="C88" s="131" t="str">
        <f>+'Capacidad Financiera'!B91</f>
        <v/>
      </c>
      <c r="D88" s="192">
        <f>IF(ISERROR(VLOOKUP(C88,'Capacidad Financiera'!$B$12:$X$62720,2,0)),"",VLOOKUP(C88,'Capacidad Financiera'!$B$12:$X$3580,2,0))</f>
        <v>0</v>
      </c>
      <c r="E88" s="248">
        <f>IF(ISERROR(VLOOKUP(C88,'Capacidad Financiera'!$B$12:$X$62720,3,0)),"",VLOOKUP(C88,'Capacidad Financiera'!$B$12:$X$62720,3,0))</f>
        <v>0</v>
      </c>
      <c r="F88" s="231"/>
      <c r="G88" s="231" t="str">
        <f>IF(OR(D88="",E88="",F88=""),"",IF(C88&lt;&gt;"",IF(ISERROR(VLOOKUP($A$10,POA!$A$2:$D$25,2,0)),"",VLOOKUP($A$10,POA!$A$2:$D$25,2,0)),""))</f>
        <v/>
      </c>
      <c r="H88" s="254" t="str">
        <f t="shared" ref="H88:H96" si="7">IF(OR(D88="",E88="",F88=""),"",IF(C88&lt;&gt;"",F88/(G88*E88),""))</f>
        <v/>
      </c>
      <c r="I88" s="256" t="str">
        <f>IF(OR(D88="",E88="",F88=""),"",IF(AND(H88&gt;0,H88&lt;=Experiencia1),Puntajes!$D$4,IF(AND(H88&gt;Experiencia1,H88&lt;=Experiencia2),Puntajes!$D$5,IF(AND(H88&gt;Experiencia2,H88&lt;=Experiencia3),Puntajes!$D$6,IF(H88&gt;Experiencia3,Puntajes!$D$7,0)))))</f>
        <v/>
      </c>
    </row>
    <row r="89" spans="3:9" ht="14" hidden="1" x14ac:dyDescent="0.15">
      <c r="C89" s="131" t="str">
        <f>+'Capacidad Financiera'!B92</f>
        <v/>
      </c>
      <c r="D89" s="192">
        <f>IF(ISERROR(VLOOKUP(C89,'Capacidad Financiera'!$B$12:$X$62720,2,0)),"",VLOOKUP(C89,'Capacidad Financiera'!$B$12:$X$3580,2,0))</f>
        <v>0</v>
      </c>
      <c r="E89" s="248">
        <f>IF(ISERROR(VLOOKUP(C89,'Capacidad Financiera'!$B$12:$X$62720,3,0)),"",VLOOKUP(C89,'Capacidad Financiera'!$B$12:$X$62720,3,0))</f>
        <v>0</v>
      </c>
      <c r="F89" s="231"/>
      <c r="G89" s="231" t="str">
        <f>IF(OR(D89="",E89="",F89=""),"",IF(C89&lt;&gt;"",IF(ISERROR(VLOOKUP($A$10,POA!$A$2:$D$25,2,0)),"",VLOOKUP($A$10,POA!$A$2:$D$25,2,0)),""))</f>
        <v/>
      </c>
      <c r="H89" s="254" t="str">
        <f t="shared" si="7"/>
        <v/>
      </c>
      <c r="I89" s="256" t="str">
        <f>IF(OR(D89="",E89="",F89=""),"",IF(AND(H89&gt;0,H89&lt;=Experiencia1),Puntajes!$D$4,IF(AND(H89&gt;Experiencia1,H89&lt;=Experiencia2),Puntajes!$D$5,IF(AND(H89&gt;Experiencia2,H89&lt;=Experiencia3),Puntajes!$D$6,IF(H89&gt;Experiencia3,Puntajes!$D$7,0)))))</f>
        <v/>
      </c>
    </row>
    <row r="90" spans="3:9" ht="14" hidden="1" x14ac:dyDescent="0.15">
      <c r="C90" s="131" t="str">
        <f>+'Capacidad Financiera'!B93</f>
        <v/>
      </c>
      <c r="D90" s="192">
        <f>IF(ISERROR(VLOOKUP(C90,'Capacidad Financiera'!$B$12:$X$62720,2,0)),"",VLOOKUP(C90,'Capacidad Financiera'!$B$12:$X$3580,2,0))</f>
        <v>0</v>
      </c>
      <c r="E90" s="248">
        <f>IF(ISERROR(VLOOKUP(C90,'Capacidad Financiera'!$B$12:$X$62720,3,0)),"",VLOOKUP(C90,'Capacidad Financiera'!$B$12:$X$62720,3,0))</f>
        <v>0</v>
      </c>
      <c r="F90" s="231"/>
      <c r="G90" s="231" t="str">
        <f>IF(OR(D90="",E90="",F90=""),"",IF(C90&lt;&gt;"",IF(ISERROR(VLOOKUP($A$10,POA!$A$2:$D$25,2,0)),"",VLOOKUP($A$10,POA!$A$2:$D$25,2,0)),""))</f>
        <v/>
      </c>
      <c r="H90" s="254" t="str">
        <f t="shared" si="7"/>
        <v/>
      </c>
      <c r="I90" s="256" t="str">
        <f>IF(OR(D90="",E90="",F90=""),"",IF(AND(H90&gt;0,H90&lt;=Experiencia1),Puntajes!$D$4,IF(AND(H90&gt;Experiencia1,H90&lt;=Experiencia2),Puntajes!$D$5,IF(AND(H90&gt;Experiencia2,H90&lt;=Experiencia3),Puntajes!$D$6,IF(H90&gt;Experiencia3,Puntajes!$D$7,0)))))</f>
        <v/>
      </c>
    </row>
    <row r="91" spans="3:9" ht="14" hidden="1" x14ac:dyDescent="0.15">
      <c r="C91" s="131" t="str">
        <f>+'Capacidad Financiera'!B94</f>
        <v/>
      </c>
      <c r="D91" s="192">
        <f>IF(ISERROR(VLOOKUP(C91,'Capacidad Financiera'!$B$12:$X$62720,2,0)),"",VLOOKUP(C91,'Capacidad Financiera'!$B$12:$X$3580,2,0))</f>
        <v>0</v>
      </c>
      <c r="E91" s="248">
        <f>IF(ISERROR(VLOOKUP(C91,'Capacidad Financiera'!$B$12:$X$62720,3,0)),"",VLOOKUP(C91,'Capacidad Financiera'!$B$12:$X$62720,3,0))</f>
        <v>0</v>
      </c>
      <c r="F91" s="231"/>
      <c r="G91" s="231" t="str">
        <f>IF(OR(D91="",E91="",F91=""),"",IF(C91&lt;&gt;"",IF(ISERROR(VLOOKUP($A$10,POA!$A$2:$D$25,2,0)),"",VLOOKUP($A$10,POA!$A$2:$D$25,2,0)),""))</f>
        <v/>
      </c>
      <c r="H91" s="254" t="str">
        <f t="shared" si="7"/>
        <v/>
      </c>
      <c r="I91" s="256" t="str">
        <f>IF(OR(D91="",E91="",F91=""),"",IF(AND(H91&gt;0,H91&lt;=Experiencia1),Puntajes!$D$4,IF(AND(H91&gt;Experiencia1,H91&lt;=Experiencia2),Puntajes!$D$5,IF(AND(H91&gt;Experiencia2,H91&lt;=Experiencia3),Puntajes!$D$6,IF(H91&gt;Experiencia3,Puntajes!$D$7,0)))))</f>
        <v/>
      </c>
    </row>
    <row r="92" spans="3:9" ht="14" hidden="1" x14ac:dyDescent="0.15">
      <c r="C92" s="131" t="str">
        <f>+'Capacidad Financiera'!B95</f>
        <v/>
      </c>
      <c r="D92" s="192">
        <f>IF(ISERROR(VLOOKUP(C92,'Capacidad Financiera'!$B$12:$X$62720,2,0)),"",VLOOKUP(C92,'Capacidad Financiera'!$B$12:$X$3580,2,0))</f>
        <v>0</v>
      </c>
      <c r="E92" s="248">
        <f>IF(ISERROR(VLOOKUP(C92,'Capacidad Financiera'!$B$12:$X$62720,3,0)),"",VLOOKUP(C92,'Capacidad Financiera'!$B$12:$X$62720,3,0))</f>
        <v>0</v>
      </c>
      <c r="F92" s="231"/>
      <c r="G92" s="231" t="str">
        <f>IF(OR(D92="",E92="",F92=""),"",IF(C92&lt;&gt;"",IF(ISERROR(VLOOKUP($A$10,POA!$A$2:$D$25,2,0)),"",VLOOKUP($A$10,POA!$A$2:$D$25,2,0)),""))</f>
        <v/>
      </c>
      <c r="H92" s="254" t="str">
        <f t="shared" si="7"/>
        <v/>
      </c>
      <c r="I92" s="256" t="str">
        <f>IF(OR(D92="",E92="",F92=""),"",IF(AND(H92&gt;0,H92&lt;=Experiencia1),Puntajes!$D$4,IF(AND(H92&gt;Experiencia1,H92&lt;=Experiencia2),Puntajes!$D$5,IF(AND(H92&gt;Experiencia2,H92&lt;=Experiencia3),Puntajes!$D$6,IF(H92&gt;Experiencia3,Puntajes!$D$7,0)))))</f>
        <v/>
      </c>
    </row>
    <row r="93" spans="3:9" ht="14" hidden="1" x14ac:dyDescent="0.15">
      <c r="C93" s="131" t="str">
        <f>+'Capacidad Financiera'!B96</f>
        <v/>
      </c>
      <c r="D93" s="192">
        <f>IF(ISERROR(VLOOKUP(C93,'Capacidad Financiera'!$B$12:$X$62720,2,0)),"",VLOOKUP(C93,'Capacidad Financiera'!$B$12:$X$3580,2,0))</f>
        <v>0</v>
      </c>
      <c r="E93" s="248">
        <f>IF(ISERROR(VLOOKUP(C93,'Capacidad Financiera'!$B$12:$X$62720,3,0)),"",VLOOKUP(C93,'Capacidad Financiera'!$B$12:$X$62720,3,0))</f>
        <v>0</v>
      </c>
      <c r="F93" s="231"/>
      <c r="G93" s="231" t="str">
        <f>IF(OR(D93="",E93="",F93=""),"",IF(C93&lt;&gt;"",IF(ISERROR(VLOOKUP($A$10,POA!$A$2:$D$25,2,0)),"",VLOOKUP($A$10,POA!$A$2:$D$25,2,0)),""))</f>
        <v/>
      </c>
      <c r="H93" s="254" t="str">
        <f t="shared" si="7"/>
        <v/>
      </c>
      <c r="I93" s="256" t="str">
        <f>IF(OR(D93="",E93="",F93=""),"",IF(AND(H93&gt;0,H93&lt;=Experiencia1),Puntajes!$D$4,IF(AND(H93&gt;Experiencia1,H93&lt;=Experiencia2),Puntajes!$D$5,IF(AND(H93&gt;Experiencia2,H93&lt;=Experiencia3),Puntajes!$D$6,IF(H93&gt;Experiencia3,Puntajes!$D$7,0)))))</f>
        <v/>
      </c>
    </row>
    <row r="94" spans="3:9" ht="14" hidden="1" x14ac:dyDescent="0.15">
      <c r="C94" s="131" t="str">
        <f>+'Capacidad Financiera'!B97</f>
        <v/>
      </c>
      <c r="D94" s="192">
        <f>IF(ISERROR(VLOOKUP(C94,'Capacidad Financiera'!$B$12:$X$62720,2,0)),"",VLOOKUP(C94,'Capacidad Financiera'!$B$12:$X$3580,2,0))</f>
        <v>0</v>
      </c>
      <c r="E94" s="248">
        <f>IF(ISERROR(VLOOKUP(C94,'Capacidad Financiera'!$B$12:$X$62720,3,0)),"",VLOOKUP(C94,'Capacidad Financiera'!$B$12:$X$62720,3,0))</f>
        <v>0</v>
      </c>
      <c r="F94" s="231"/>
      <c r="G94" s="231" t="str">
        <f>IF(OR(D94="",E94="",F94=""),"",IF(C94&lt;&gt;"",IF(ISERROR(VLOOKUP($A$10,POA!$A$2:$D$25,2,0)),"",VLOOKUP($A$10,POA!$A$2:$D$25,2,0)),""))</f>
        <v/>
      </c>
      <c r="H94" s="254" t="str">
        <f t="shared" si="7"/>
        <v/>
      </c>
      <c r="I94" s="256" t="str">
        <f>IF(OR(D94="",E94="",F94=""),"",IF(AND(H94&gt;0,H94&lt;=Experiencia1),Puntajes!$D$4,IF(AND(H94&gt;Experiencia1,H94&lt;=Experiencia2),Puntajes!$D$5,IF(AND(H94&gt;Experiencia2,H94&lt;=Experiencia3),Puntajes!$D$6,IF(H94&gt;Experiencia3,Puntajes!$D$7,0)))))</f>
        <v/>
      </c>
    </row>
    <row r="95" spans="3:9" ht="14" hidden="1" x14ac:dyDescent="0.15">
      <c r="C95" s="131" t="str">
        <f>+'Capacidad Financiera'!B98</f>
        <v/>
      </c>
      <c r="D95" s="192">
        <f>IF(ISERROR(VLOOKUP(C95,'Capacidad Financiera'!$B$12:$X$62720,2,0)),"",VLOOKUP(C95,'Capacidad Financiera'!$B$12:$X$3580,2,0))</f>
        <v>0</v>
      </c>
      <c r="E95" s="248">
        <f>IF(ISERROR(VLOOKUP(C95,'Capacidad Financiera'!$B$12:$X$62720,3,0)),"",VLOOKUP(C95,'Capacidad Financiera'!$B$12:$X$62720,3,0))</f>
        <v>0</v>
      </c>
      <c r="F95" s="231"/>
      <c r="G95" s="231" t="str">
        <f>IF(OR(D95="",E95="",F95=""),"",IF(C95&lt;&gt;"",IF(ISERROR(VLOOKUP($A$10,POA!$A$2:$D$25,2,0)),"",VLOOKUP($A$10,POA!$A$2:$D$25,2,0)),""))</f>
        <v/>
      </c>
      <c r="H95" s="254" t="str">
        <f t="shared" si="7"/>
        <v/>
      </c>
      <c r="I95" s="256" t="str">
        <f>IF(OR(D95="",E95="",F95=""),"",IF(AND(H95&gt;0,H95&lt;=Experiencia1),Puntajes!$D$4,IF(AND(H95&gt;Experiencia1,H95&lt;=Experiencia2),Puntajes!$D$5,IF(AND(H95&gt;Experiencia2,H95&lt;=Experiencia3),Puntajes!$D$6,IF(H95&gt;Experiencia3,Puntajes!$D$7,0)))))</f>
        <v/>
      </c>
    </row>
    <row r="96" spans="3:9" ht="15" hidden="1" thickBot="1" x14ac:dyDescent="0.2">
      <c r="C96" s="132" t="str">
        <f>+'Capacidad Financiera'!B99</f>
        <v/>
      </c>
      <c r="D96" s="133">
        <f>IF(ISERROR(VLOOKUP(C96,'Capacidad Financiera'!$B$12:$X$62720,2,0)),"",VLOOKUP(C96,'Capacidad Financiera'!$B$12:$X$3580,2,0))</f>
        <v>0</v>
      </c>
      <c r="E96" s="134">
        <f>IF(ISERROR(VLOOKUP(C96,'Capacidad Financiera'!$B$12:$X$62720,3,0)),"",VLOOKUP(C96,'Capacidad Financiera'!$B$12:$X$62720,3,0))</f>
        <v>0</v>
      </c>
      <c r="F96" s="232"/>
      <c r="G96" s="232" t="str">
        <f>IF(OR(D96="",E96="",F96=""),"",IF(C96&lt;&gt;"",IF(ISERROR(VLOOKUP($A$10,POA!$A$2:$D$25,2,0)),"",VLOOKUP($A$10,POA!$A$2:$D$25,2,0)),""))</f>
        <v/>
      </c>
      <c r="H96" s="255" t="str">
        <f t="shared" si="7"/>
        <v/>
      </c>
      <c r="I96" s="257" t="str">
        <f>IF(OR(D96="",E96="",F96=""),"",IF(AND(H96&gt;0,H96&lt;=Experiencia1),Puntajes!$D$4,IF(AND(H96&gt;Experiencia1,H96&lt;=Experiencia2),Puntajes!$D$5,IF(AND(H96&gt;Experiencia2,H96&lt;=Experiencia3),Puntajes!$D$6,IF(H96&gt;Experiencia3,Puntajes!$D$7,0)))))</f>
        <v/>
      </c>
    </row>
    <row r="97" spans="3:9" ht="14" x14ac:dyDescent="0.15">
      <c r="C97" s="127">
        <v>9</v>
      </c>
      <c r="D97" s="128" t="str">
        <f>IF(ISERROR(VLOOKUP(C97,'Capacidad Financiera'!$B$12:$X$62720,2,0)),"",VLOOKUP(C97,'Capacidad Financiera'!$B$12:$X$3580,2,0))</f>
        <v>CONSORCIO INFRAESTRUCUTRA VIAL</v>
      </c>
      <c r="E97" s="129">
        <f>IF(ISERROR(VLOOKUP(C97,'Capacidad Financiera'!$B$12:$X$62720,3,0)),"",VLOOKUP(C97,'Capacidad Financiera'!$B$12:$X$62720,3,0))</f>
        <v>1</v>
      </c>
      <c r="F97" s="130"/>
      <c r="G97" s="130" t="str">
        <f>IF(OR(D97="",E97="",F97=""),"",IF(C98="",IF(C97&lt;&gt;"",IF(ISERROR(VLOOKUP($A$10,POA!$A$2:$D$25,2,0)),"",VLOOKUP($A$10,POA!$A$2:$D$25,2,0)),""),""))</f>
        <v/>
      </c>
      <c r="H97" s="251" t="str">
        <f>IF(OR(D97="",E97="",F97=""),"",IF(C98="",IF(C97&lt;&gt;"",F97/G97,""),""))</f>
        <v/>
      </c>
      <c r="I97" s="249" t="str">
        <f>IF(C98="",IF(F97="","",IF(AND(H97&gt;0,H97&lt;=Experiencia1),Puntajes!$D$4,IF(AND(H97&gt;Experiencia1,H97&lt;=Experiencia2),Puntajes!$D$5,IF(AND(H97&gt;Experiencia2,H97&lt;=Experiencia3),Puntajes!$D$6,IF(H97&gt;Experiencia3,Puntajes!$D$7,0))))),"")</f>
        <v/>
      </c>
    </row>
    <row r="98" spans="3:9" ht="14" x14ac:dyDescent="0.15">
      <c r="C98" s="131">
        <f>+'Capacidad Financiera'!B101</f>
        <v>9.1</v>
      </c>
      <c r="D98" s="192" t="str">
        <f>IF(ISERROR(VLOOKUP(C98,'Capacidad Financiera'!$B$12:$X$62720,2,0)),"",VLOOKUP(C98,'Capacidad Financiera'!$B$12:$X$3580,2,0))</f>
        <v>VNF S.A.S</v>
      </c>
      <c r="E98" s="248">
        <f>IF(ISERROR(VLOOKUP(C98,'Capacidad Financiera'!$B$12:$X$62720,3,0)),"",VLOOKUP(C98,'Capacidad Financiera'!$B$12:$X$62720,3,0))</f>
        <v>0.8</v>
      </c>
      <c r="F98" s="231">
        <v>7397992756</v>
      </c>
      <c r="G98" s="231">
        <f>IF(OR(D98="",E98="",F98=""),"",IF(C98&lt;&gt;"",IF(ISERROR(VLOOKUP($A$10,POA!$A$2:$D$25,2,0)),"",VLOOKUP($A$10,POA!$A$2:$D$25,2,0)),""))</f>
        <v>4167150295</v>
      </c>
      <c r="H98" s="254">
        <f>IF(OR(D98="",E98="",F98=""),"",IF(C98&lt;&gt;"",F98/(G98*E98),""))</f>
        <v>2.219140249415938</v>
      </c>
      <c r="I98" s="256">
        <f>IF(OR(D98="",E98="",F98=""),"",IF(AND(H98&gt;0,H98&lt;=Experiencia1),Puntajes!$D$4,IF(AND(H98&gt;Experiencia1,H98&lt;=Experiencia2),Puntajes!$D$5,IF(AND(H98&gt;Experiencia2,H98&lt;=Experiencia3),Puntajes!$D$6,IF(H98&gt;Experiencia3,Puntajes!$D$7,0)))))</f>
        <v>60</v>
      </c>
    </row>
    <row r="99" spans="3:9" ht="14" x14ac:dyDescent="0.15">
      <c r="C99" s="131">
        <f>+'Capacidad Financiera'!B102</f>
        <v>9.1999999999999993</v>
      </c>
      <c r="D99" s="192" t="str">
        <f>IF(ISERROR(VLOOKUP(C99,'Capacidad Financiera'!$B$12:$X$62720,2,0)),"",VLOOKUP(C99,'Capacidad Financiera'!$B$12:$X$3580,2,0))</f>
        <v>HORACIO VEGA CARDENAS</v>
      </c>
      <c r="E99" s="248">
        <f>IF(ISERROR(VLOOKUP(C99,'Capacidad Financiera'!$B$12:$X$62720,3,0)),"",VLOOKUP(C99,'Capacidad Financiera'!$B$12:$X$62720,3,0))</f>
        <v>0.2</v>
      </c>
      <c r="F99" s="231">
        <v>116452267500.8</v>
      </c>
      <c r="G99" s="231">
        <f>IF(OR(D99="",E99="",F99=""),"",IF(C99&lt;&gt;"",IF(ISERROR(VLOOKUP($A$10,POA!$A$2:$D$25,2,0)),"",VLOOKUP($A$10,POA!$A$2:$D$25,2,0)),""))</f>
        <v>4167150295</v>
      </c>
      <c r="H99" s="254">
        <f t="shared" ref="H99:H107" si="8">IF(OR(D99="",E99="",F99=""),"",IF(C99&lt;&gt;"",F99/(G99*E99),""))</f>
        <v>139.72650283399486</v>
      </c>
      <c r="I99" s="256">
        <f>IF(OR(D99="",E99="",F99=""),"",IF(AND(H99&gt;0,H99&lt;=Experiencia1),Puntajes!$D$4,IF(AND(H99&gt;Experiencia1,H99&lt;=Experiencia2),Puntajes!$D$5,IF(AND(H99&gt;Experiencia2,H99&lt;=Experiencia3),Puntajes!$D$6,IF(H99&gt;Experiencia3,Puntajes!$D$7,0)))))</f>
        <v>120</v>
      </c>
    </row>
    <row r="100" spans="3:9" ht="15" thickBot="1" x14ac:dyDescent="0.2">
      <c r="C100" s="131" t="str">
        <f>+'Capacidad Financiera'!B103</f>
        <v/>
      </c>
      <c r="D100" s="192">
        <f>IF(ISERROR(VLOOKUP(C100,'Capacidad Financiera'!$B$12:$X$62720,2,0)),"",VLOOKUP(C100,'Capacidad Financiera'!$B$12:$X$3580,2,0))</f>
        <v>0</v>
      </c>
      <c r="E100" s="248">
        <f>IF(ISERROR(VLOOKUP(C100,'Capacidad Financiera'!$B$12:$X$62720,3,0)),"",VLOOKUP(C100,'Capacidad Financiera'!$B$12:$X$62720,3,0))</f>
        <v>0</v>
      </c>
      <c r="F100" s="231"/>
      <c r="G100" s="231" t="str">
        <f>IF(OR(D100="",E100="",F100=""),"",IF(C100&lt;&gt;"",IF(ISERROR(VLOOKUP($A$10,POA!$A$2:$D$25,2,0)),"",VLOOKUP($A$10,POA!$A$2:$D$25,2,0)),""))</f>
        <v/>
      </c>
      <c r="H100" s="254" t="str">
        <f t="shared" si="8"/>
        <v/>
      </c>
      <c r="I100" s="256" t="str">
        <f>IF(OR(D100="",E100="",F100=""),"",IF(AND(H100&gt;0,H100&lt;=Experiencia1),Puntajes!$D$4,IF(AND(H100&gt;Experiencia1,H100&lt;=Experiencia2),Puntajes!$D$5,IF(AND(H100&gt;Experiencia2,H100&lt;=Experiencia3),Puntajes!$D$6,IF(H100&gt;Experiencia3,Puntajes!$D$7,0)))))</f>
        <v/>
      </c>
    </row>
    <row r="101" spans="3:9" ht="14" hidden="1" x14ac:dyDescent="0.15">
      <c r="C101" s="131" t="str">
        <f>+'Capacidad Financiera'!B104</f>
        <v/>
      </c>
      <c r="D101" s="192">
        <f>IF(ISERROR(VLOOKUP(C101,'Capacidad Financiera'!$B$12:$X$62720,2,0)),"",VLOOKUP(C101,'Capacidad Financiera'!$B$12:$X$3580,2,0))</f>
        <v>0</v>
      </c>
      <c r="E101" s="248">
        <f>IF(ISERROR(VLOOKUP(C101,'Capacidad Financiera'!$B$12:$X$62720,3,0)),"",VLOOKUP(C101,'Capacidad Financiera'!$B$12:$X$62720,3,0))</f>
        <v>0</v>
      </c>
      <c r="F101" s="231"/>
      <c r="G101" s="231" t="str">
        <f>IF(OR(D101="",E101="",F101=""),"",IF(C101&lt;&gt;"",IF(ISERROR(VLOOKUP($A$10,POA!$A$2:$D$25,2,0)),"",VLOOKUP($A$10,POA!$A$2:$D$25,2,0)),""))</f>
        <v/>
      </c>
      <c r="H101" s="254" t="str">
        <f t="shared" si="8"/>
        <v/>
      </c>
      <c r="I101" s="256" t="str">
        <f>IF(OR(D101="",E101="",F101=""),"",IF(AND(H101&gt;0,H101&lt;=Experiencia1),Puntajes!$D$4,IF(AND(H101&gt;Experiencia1,H101&lt;=Experiencia2),Puntajes!$D$5,IF(AND(H101&gt;Experiencia2,H101&lt;=Experiencia3),Puntajes!$D$6,IF(H101&gt;Experiencia3,Puntajes!$D$7,0)))))</f>
        <v/>
      </c>
    </row>
    <row r="102" spans="3:9" ht="14" hidden="1" x14ac:dyDescent="0.15">
      <c r="C102" s="131" t="str">
        <f>+'Capacidad Financiera'!B105</f>
        <v/>
      </c>
      <c r="D102" s="192">
        <f>IF(ISERROR(VLOOKUP(C102,'Capacidad Financiera'!$B$12:$X$62720,2,0)),"",VLOOKUP(C102,'Capacidad Financiera'!$B$12:$X$3580,2,0))</f>
        <v>0</v>
      </c>
      <c r="E102" s="248">
        <f>IF(ISERROR(VLOOKUP(C102,'Capacidad Financiera'!$B$12:$X$62720,3,0)),"",VLOOKUP(C102,'Capacidad Financiera'!$B$12:$X$62720,3,0))</f>
        <v>0</v>
      </c>
      <c r="F102" s="231"/>
      <c r="G102" s="231" t="str">
        <f>IF(OR(D102="",E102="",F102=""),"",IF(C102&lt;&gt;"",IF(ISERROR(VLOOKUP($A$10,POA!$A$2:$D$25,2,0)),"",VLOOKUP($A$10,POA!$A$2:$D$25,2,0)),""))</f>
        <v/>
      </c>
      <c r="H102" s="254" t="str">
        <f t="shared" si="8"/>
        <v/>
      </c>
      <c r="I102" s="256" t="str">
        <f>IF(OR(D102="",E102="",F102=""),"",IF(AND(H102&gt;0,H102&lt;=Experiencia1),Puntajes!$D$4,IF(AND(H102&gt;Experiencia1,H102&lt;=Experiencia2),Puntajes!$D$5,IF(AND(H102&gt;Experiencia2,H102&lt;=Experiencia3),Puntajes!$D$6,IF(H102&gt;Experiencia3,Puntajes!$D$7,0)))))</f>
        <v/>
      </c>
    </row>
    <row r="103" spans="3:9" ht="14" hidden="1" x14ac:dyDescent="0.15">
      <c r="C103" s="131" t="str">
        <f>+'Capacidad Financiera'!B106</f>
        <v/>
      </c>
      <c r="D103" s="192">
        <f>IF(ISERROR(VLOOKUP(C103,'Capacidad Financiera'!$B$12:$X$62720,2,0)),"",VLOOKUP(C103,'Capacidad Financiera'!$B$12:$X$3580,2,0))</f>
        <v>0</v>
      </c>
      <c r="E103" s="248">
        <f>IF(ISERROR(VLOOKUP(C103,'Capacidad Financiera'!$B$12:$X$62720,3,0)),"",VLOOKUP(C103,'Capacidad Financiera'!$B$12:$X$62720,3,0))</f>
        <v>0</v>
      </c>
      <c r="F103" s="231"/>
      <c r="G103" s="231" t="str">
        <f>IF(OR(D103="",E103="",F103=""),"",IF(C103&lt;&gt;"",IF(ISERROR(VLOOKUP($A$10,POA!$A$2:$D$25,2,0)),"",VLOOKUP($A$10,POA!$A$2:$D$25,2,0)),""))</f>
        <v/>
      </c>
      <c r="H103" s="254" t="str">
        <f t="shared" si="8"/>
        <v/>
      </c>
      <c r="I103" s="256" t="str">
        <f>IF(OR(D103="",E103="",F103=""),"",IF(AND(H103&gt;0,H103&lt;=Experiencia1),Puntajes!$D$4,IF(AND(H103&gt;Experiencia1,H103&lt;=Experiencia2),Puntajes!$D$5,IF(AND(H103&gt;Experiencia2,H103&lt;=Experiencia3),Puntajes!$D$6,IF(H103&gt;Experiencia3,Puntajes!$D$7,0)))))</f>
        <v/>
      </c>
    </row>
    <row r="104" spans="3:9" ht="14" hidden="1" x14ac:dyDescent="0.15">
      <c r="C104" s="131" t="str">
        <f>+'Capacidad Financiera'!B107</f>
        <v/>
      </c>
      <c r="D104" s="192">
        <f>IF(ISERROR(VLOOKUP(C104,'Capacidad Financiera'!$B$12:$X$62720,2,0)),"",VLOOKUP(C104,'Capacidad Financiera'!$B$12:$X$3580,2,0))</f>
        <v>0</v>
      </c>
      <c r="E104" s="248">
        <f>IF(ISERROR(VLOOKUP(C104,'Capacidad Financiera'!$B$12:$X$62720,3,0)),"",VLOOKUP(C104,'Capacidad Financiera'!$B$12:$X$62720,3,0))</f>
        <v>0</v>
      </c>
      <c r="F104" s="231"/>
      <c r="G104" s="231" t="str">
        <f>IF(OR(D104="",E104="",F104=""),"",IF(C104&lt;&gt;"",IF(ISERROR(VLOOKUP($A$10,POA!$A$2:$D$25,2,0)),"",VLOOKUP($A$10,POA!$A$2:$D$25,2,0)),""))</f>
        <v/>
      </c>
      <c r="H104" s="254" t="str">
        <f t="shared" si="8"/>
        <v/>
      </c>
      <c r="I104" s="256" t="str">
        <f>IF(OR(D104="",E104="",F104=""),"",IF(AND(H104&gt;0,H104&lt;=Experiencia1),Puntajes!$D$4,IF(AND(H104&gt;Experiencia1,H104&lt;=Experiencia2),Puntajes!$D$5,IF(AND(H104&gt;Experiencia2,H104&lt;=Experiencia3),Puntajes!$D$6,IF(H104&gt;Experiencia3,Puntajes!$D$7,0)))))</f>
        <v/>
      </c>
    </row>
    <row r="105" spans="3:9" ht="14" hidden="1" x14ac:dyDescent="0.15">
      <c r="C105" s="131" t="str">
        <f>+'Capacidad Financiera'!B108</f>
        <v/>
      </c>
      <c r="D105" s="192">
        <f>IF(ISERROR(VLOOKUP(C105,'Capacidad Financiera'!$B$12:$X$62720,2,0)),"",VLOOKUP(C105,'Capacidad Financiera'!$B$12:$X$3580,2,0))</f>
        <v>0</v>
      </c>
      <c r="E105" s="248">
        <f>IF(ISERROR(VLOOKUP(C105,'Capacidad Financiera'!$B$12:$X$62720,3,0)),"",VLOOKUP(C105,'Capacidad Financiera'!$B$12:$X$62720,3,0))</f>
        <v>0</v>
      </c>
      <c r="F105" s="231"/>
      <c r="G105" s="231" t="str">
        <f>IF(OR(D105="",E105="",F105=""),"",IF(C105&lt;&gt;"",IF(ISERROR(VLOOKUP($A$10,POA!$A$2:$D$25,2,0)),"",VLOOKUP($A$10,POA!$A$2:$D$25,2,0)),""))</f>
        <v/>
      </c>
      <c r="H105" s="254" t="str">
        <f t="shared" si="8"/>
        <v/>
      </c>
      <c r="I105" s="256" t="str">
        <f>IF(OR(D105="",E105="",F105=""),"",IF(AND(H105&gt;0,H105&lt;=Experiencia1),Puntajes!$D$4,IF(AND(H105&gt;Experiencia1,H105&lt;=Experiencia2),Puntajes!$D$5,IF(AND(H105&gt;Experiencia2,H105&lt;=Experiencia3),Puntajes!$D$6,IF(H105&gt;Experiencia3,Puntajes!$D$7,0)))))</f>
        <v/>
      </c>
    </row>
    <row r="106" spans="3:9" ht="14" hidden="1" x14ac:dyDescent="0.15">
      <c r="C106" s="131" t="str">
        <f>+'Capacidad Financiera'!B109</f>
        <v/>
      </c>
      <c r="D106" s="192">
        <f>IF(ISERROR(VLOOKUP(C106,'Capacidad Financiera'!$B$12:$X$62720,2,0)),"",VLOOKUP(C106,'Capacidad Financiera'!$B$12:$X$3580,2,0))</f>
        <v>0</v>
      </c>
      <c r="E106" s="248">
        <f>IF(ISERROR(VLOOKUP(C106,'Capacidad Financiera'!$B$12:$X$62720,3,0)),"",VLOOKUP(C106,'Capacidad Financiera'!$B$12:$X$62720,3,0))</f>
        <v>0</v>
      </c>
      <c r="F106" s="231"/>
      <c r="G106" s="231" t="str">
        <f>IF(OR(D106="",E106="",F106=""),"",IF(C106&lt;&gt;"",IF(ISERROR(VLOOKUP($A$10,POA!$A$2:$D$25,2,0)),"",VLOOKUP($A$10,POA!$A$2:$D$25,2,0)),""))</f>
        <v/>
      </c>
      <c r="H106" s="254" t="str">
        <f t="shared" si="8"/>
        <v/>
      </c>
      <c r="I106" s="256" t="str">
        <f>IF(OR(D106="",E106="",F106=""),"",IF(AND(H106&gt;0,H106&lt;=Experiencia1),Puntajes!$D$4,IF(AND(H106&gt;Experiencia1,H106&lt;=Experiencia2),Puntajes!$D$5,IF(AND(H106&gt;Experiencia2,H106&lt;=Experiencia3),Puntajes!$D$6,IF(H106&gt;Experiencia3,Puntajes!$D$7,0)))))</f>
        <v/>
      </c>
    </row>
    <row r="107" spans="3:9" ht="15" hidden="1" thickBot="1" x14ac:dyDescent="0.2">
      <c r="C107" s="132" t="str">
        <f>+'Capacidad Financiera'!B110</f>
        <v/>
      </c>
      <c r="D107" s="133">
        <f>IF(ISERROR(VLOOKUP(C107,'Capacidad Financiera'!$B$12:$X$62720,2,0)),"",VLOOKUP(C107,'Capacidad Financiera'!$B$12:$X$3580,2,0))</f>
        <v>0</v>
      </c>
      <c r="E107" s="134">
        <f>IF(ISERROR(VLOOKUP(C107,'Capacidad Financiera'!$B$12:$X$62720,3,0)),"",VLOOKUP(C107,'Capacidad Financiera'!$B$12:$X$62720,3,0))</f>
        <v>0</v>
      </c>
      <c r="F107" s="232"/>
      <c r="G107" s="232" t="str">
        <f>IF(OR(D107="",E107="",F107=""),"",IF(C107&lt;&gt;"",IF(ISERROR(VLOOKUP($A$10,POA!$A$2:$D$25,2,0)),"",VLOOKUP($A$10,POA!$A$2:$D$25,2,0)),""))</f>
        <v/>
      </c>
      <c r="H107" s="255" t="str">
        <f t="shared" si="8"/>
        <v/>
      </c>
      <c r="I107" s="257" t="str">
        <f>IF(OR(D107="",E107="",F107=""),"",IF(AND(H107&gt;0,H107&lt;=Experiencia1),Puntajes!$D$4,IF(AND(H107&gt;Experiencia1,H107&lt;=Experiencia2),Puntajes!$D$5,IF(AND(H107&gt;Experiencia2,H107&lt;=Experiencia3),Puntajes!$D$6,IF(H107&gt;Experiencia3,Puntajes!$D$7,0)))))</f>
        <v/>
      </c>
    </row>
    <row r="108" spans="3:9" ht="14" x14ac:dyDescent="0.15">
      <c r="C108" s="127">
        <v>10</v>
      </c>
      <c r="D108" s="128" t="str">
        <f>IF(ISERROR(VLOOKUP(C108,'Capacidad Financiera'!$B$12:$X$62720,2,0)),"",VLOOKUP(C108,'Capacidad Financiera'!$B$12:$X$3580,2,0))</f>
        <v>CONSORCIO AM 034</v>
      </c>
      <c r="E108" s="129">
        <f>IF(ISERROR(VLOOKUP(C108,'Capacidad Financiera'!$B$12:$X$62720,3,0)),"",VLOOKUP(C108,'Capacidad Financiera'!$B$12:$X$62720,3,0))</f>
        <v>1</v>
      </c>
      <c r="F108" s="130"/>
      <c r="G108" s="130" t="str">
        <f>IF(OR(D108="",E108="",F108=""),"",IF(C109="",IF(C108&lt;&gt;"",IF(ISERROR(VLOOKUP($A$10,POA!$A$2:$D$25,2,0)),"",VLOOKUP($A$10,POA!$A$2:$D$25,2,0)),""),""))</f>
        <v/>
      </c>
      <c r="H108" s="251" t="str">
        <f>IF(OR(D108="",E108="",F108=""),"",IF(C109="",IF(C108&lt;&gt;"",F108/G108,""),""))</f>
        <v/>
      </c>
      <c r="I108" s="249" t="str">
        <f>IF(C109="",IF(F108="","",IF(AND(H108&gt;0,H108&lt;=Experiencia1),Puntajes!$D$4,IF(AND(H108&gt;Experiencia1,H108&lt;=Experiencia2),Puntajes!$D$5,IF(AND(H108&gt;Experiencia2,H108&lt;=Experiencia3),Puntajes!$D$6,IF(H108&gt;Experiencia3,Puntajes!$D$7,0))))),"")</f>
        <v/>
      </c>
    </row>
    <row r="109" spans="3:9" ht="14" x14ac:dyDescent="0.15">
      <c r="C109" s="131">
        <f>+'Capacidad Financiera'!B112</f>
        <v>10.1</v>
      </c>
      <c r="D109" s="192" t="str">
        <f>IF(ISERROR(VLOOKUP(C109,'Capacidad Financiera'!$B$12:$X$62720,2,0)),"",VLOOKUP(C109,'Capacidad Financiera'!$B$12:$X$3580,2,0))</f>
        <v>ROGELIO ARDILA TORRES</v>
      </c>
      <c r="E109" s="248">
        <f>IF(ISERROR(VLOOKUP(C109,'Capacidad Financiera'!$B$12:$X$62720,3,0)),"",VLOOKUP(C109,'Capacidad Financiera'!$B$12:$X$62720,3,0))</f>
        <v>0.5</v>
      </c>
      <c r="F109" s="231">
        <v>31960014609.599998</v>
      </c>
      <c r="G109" s="231">
        <f>IF(OR(D109="",E109="",F109=""),"",IF(C109&lt;&gt;"",IF(ISERROR(VLOOKUP($A$10,POA!$A$2:$D$25,2,0)),"",VLOOKUP($A$10,POA!$A$2:$D$25,2,0)),""))</f>
        <v>4167150295</v>
      </c>
      <c r="H109" s="254">
        <f>IF(OR(D109="",E109="",F109=""),"",IF(C109&lt;&gt;"",F109/(G109*E109),""))</f>
        <v>15.339026599519372</v>
      </c>
      <c r="I109" s="256">
        <f>IF(OR(D109="",E109="",F109=""),"",IF(AND(H109&gt;0,H109&lt;=Experiencia1),Puntajes!$D$4,IF(AND(H109&gt;Experiencia1,H109&lt;=Experiencia2),Puntajes!$D$5,IF(AND(H109&gt;Experiencia2,H109&lt;=Experiencia3),Puntajes!$D$6,IF(H109&gt;Experiencia3,Puntajes!$D$7,0)))))</f>
        <v>120</v>
      </c>
    </row>
    <row r="110" spans="3:9" ht="14" x14ac:dyDescent="0.15">
      <c r="C110" s="131">
        <f>+'Capacidad Financiera'!B113</f>
        <v>10.199999999999999</v>
      </c>
      <c r="D110" s="192" t="str">
        <f>IF(ISERROR(VLOOKUP(C110,'Capacidad Financiera'!$B$12:$X$62720,2,0)),"",VLOOKUP(C110,'Capacidad Financiera'!$B$12:$X$3580,2,0))</f>
        <v>PAVIMENTACIONES MORALES SL</v>
      </c>
      <c r="E110" s="248">
        <f>IF(ISERROR(VLOOKUP(C110,'Capacidad Financiera'!$B$12:$X$62720,3,0)),"",VLOOKUP(C110,'Capacidad Financiera'!$B$12:$X$62720,3,0))</f>
        <v>0.5</v>
      </c>
      <c r="F110" s="231">
        <v>267365806862</v>
      </c>
      <c r="G110" s="231">
        <f>IF(OR(D110="",E110="",F110=""),"",IF(C110&lt;&gt;"",IF(ISERROR(VLOOKUP($A$10,POA!$A$2:$D$25,2,0)),"",VLOOKUP($A$10,POA!$A$2:$D$25,2,0)),""))</f>
        <v>4167150295</v>
      </c>
      <c r="H110" s="254">
        <f t="shared" ref="H110:H118" si="9">IF(OR(D110="",E110="",F110=""),"",IF(C110&lt;&gt;"",F110/(G110*E110),""))</f>
        <v>128.32069300826598</v>
      </c>
      <c r="I110" s="256">
        <f>IF(OR(D110="",E110="",F110=""),"",IF(AND(H110&gt;0,H110&lt;=Experiencia1),Puntajes!$D$4,IF(AND(H110&gt;Experiencia1,H110&lt;=Experiencia2),Puntajes!$D$5,IF(AND(H110&gt;Experiencia2,H110&lt;=Experiencia3),Puntajes!$D$6,IF(H110&gt;Experiencia3,Puntajes!$D$7,0)))))</f>
        <v>120</v>
      </c>
    </row>
    <row r="111" spans="3:9" ht="15" thickBot="1" x14ac:dyDescent="0.2">
      <c r="C111" s="131" t="str">
        <f>+'Capacidad Financiera'!B114</f>
        <v/>
      </c>
      <c r="D111" s="192">
        <f>IF(ISERROR(VLOOKUP(C111,'Capacidad Financiera'!$B$12:$X$62720,2,0)),"",VLOOKUP(C111,'Capacidad Financiera'!$B$12:$X$3580,2,0))</f>
        <v>0</v>
      </c>
      <c r="E111" s="248">
        <f>IF(ISERROR(VLOOKUP(C111,'Capacidad Financiera'!$B$12:$X$62720,3,0)),"",VLOOKUP(C111,'Capacidad Financiera'!$B$12:$X$62720,3,0))</f>
        <v>0</v>
      </c>
      <c r="F111" s="231"/>
      <c r="G111" s="231" t="str">
        <f>IF(OR(D111="",E111="",F111=""),"",IF(C111&lt;&gt;"",IF(ISERROR(VLOOKUP($A$10,POA!$A$2:$D$25,2,0)),"",VLOOKUP($A$10,POA!$A$2:$D$25,2,0)),""))</f>
        <v/>
      </c>
      <c r="H111" s="254" t="str">
        <f t="shared" si="9"/>
        <v/>
      </c>
      <c r="I111" s="256" t="str">
        <f>IF(OR(D111="",E111="",F111=""),"",IF(AND(H111&gt;0,H111&lt;=Experiencia1),Puntajes!$D$4,IF(AND(H111&gt;Experiencia1,H111&lt;=Experiencia2),Puntajes!$D$5,IF(AND(H111&gt;Experiencia2,H111&lt;=Experiencia3),Puntajes!$D$6,IF(H111&gt;Experiencia3,Puntajes!$D$7,0)))))</f>
        <v/>
      </c>
    </row>
    <row r="112" spans="3:9" ht="14" hidden="1" x14ac:dyDescent="0.15">
      <c r="C112" s="131" t="str">
        <f>+'Capacidad Financiera'!B115</f>
        <v/>
      </c>
      <c r="D112" s="192">
        <f>IF(ISERROR(VLOOKUP(C112,'Capacidad Financiera'!$B$12:$X$62720,2,0)),"",VLOOKUP(C112,'Capacidad Financiera'!$B$12:$X$3580,2,0))</f>
        <v>0</v>
      </c>
      <c r="E112" s="248">
        <f>IF(ISERROR(VLOOKUP(C112,'Capacidad Financiera'!$B$12:$X$62720,3,0)),"",VLOOKUP(C112,'Capacidad Financiera'!$B$12:$X$62720,3,0))</f>
        <v>0</v>
      </c>
      <c r="F112" s="231"/>
      <c r="G112" s="231" t="str">
        <f>IF(OR(D112="",E112="",F112=""),"",IF(C112&lt;&gt;"",IF(ISERROR(VLOOKUP($A$10,POA!$A$2:$D$25,2,0)),"",VLOOKUP($A$10,POA!$A$2:$D$25,2,0)),""))</f>
        <v/>
      </c>
      <c r="H112" s="254" t="str">
        <f t="shared" si="9"/>
        <v/>
      </c>
      <c r="I112" s="256" t="str">
        <f>IF(OR(D112="",E112="",F112=""),"",IF(AND(H112&gt;0,H112&lt;=Experiencia1),Puntajes!$D$4,IF(AND(H112&gt;Experiencia1,H112&lt;=Experiencia2),Puntajes!$D$5,IF(AND(H112&gt;Experiencia2,H112&lt;=Experiencia3),Puntajes!$D$6,IF(H112&gt;Experiencia3,Puntajes!$D$7,0)))))</f>
        <v/>
      </c>
    </row>
    <row r="113" spans="3:9" ht="14" hidden="1" x14ac:dyDescent="0.15">
      <c r="C113" s="131" t="str">
        <f>+'Capacidad Financiera'!B116</f>
        <v/>
      </c>
      <c r="D113" s="192">
        <f>IF(ISERROR(VLOOKUP(C113,'Capacidad Financiera'!$B$12:$X$62720,2,0)),"",VLOOKUP(C113,'Capacidad Financiera'!$B$12:$X$3580,2,0))</f>
        <v>0</v>
      </c>
      <c r="E113" s="248">
        <f>IF(ISERROR(VLOOKUP(C113,'Capacidad Financiera'!$B$12:$X$62720,3,0)),"",VLOOKUP(C113,'Capacidad Financiera'!$B$12:$X$62720,3,0))</f>
        <v>0</v>
      </c>
      <c r="F113" s="231"/>
      <c r="G113" s="231" t="str">
        <f>IF(OR(D113="",E113="",F113=""),"",IF(C113&lt;&gt;"",IF(ISERROR(VLOOKUP($A$10,POA!$A$2:$D$25,2,0)),"",VLOOKUP($A$10,POA!$A$2:$D$25,2,0)),""))</f>
        <v/>
      </c>
      <c r="H113" s="254" t="str">
        <f t="shared" si="9"/>
        <v/>
      </c>
      <c r="I113" s="256" t="str">
        <f>IF(OR(D113="",E113="",F113=""),"",IF(AND(H113&gt;0,H113&lt;=Experiencia1),Puntajes!$D$4,IF(AND(H113&gt;Experiencia1,H113&lt;=Experiencia2),Puntajes!$D$5,IF(AND(H113&gt;Experiencia2,H113&lt;=Experiencia3),Puntajes!$D$6,IF(H113&gt;Experiencia3,Puntajes!$D$7,0)))))</f>
        <v/>
      </c>
    </row>
    <row r="114" spans="3:9" ht="14" hidden="1" x14ac:dyDescent="0.15">
      <c r="C114" s="131" t="str">
        <f>+'Capacidad Financiera'!B117</f>
        <v/>
      </c>
      <c r="D114" s="192">
        <f>IF(ISERROR(VLOOKUP(C114,'Capacidad Financiera'!$B$12:$X$62720,2,0)),"",VLOOKUP(C114,'Capacidad Financiera'!$B$12:$X$3580,2,0))</f>
        <v>0</v>
      </c>
      <c r="E114" s="248">
        <f>IF(ISERROR(VLOOKUP(C114,'Capacidad Financiera'!$B$12:$X$62720,3,0)),"",VLOOKUP(C114,'Capacidad Financiera'!$B$12:$X$62720,3,0))</f>
        <v>0</v>
      </c>
      <c r="F114" s="231"/>
      <c r="G114" s="231" t="str">
        <f>IF(OR(D114="",E114="",F114=""),"",IF(C114&lt;&gt;"",IF(ISERROR(VLOOKUP($A$10,POA!$A$2:$D$25,2,0)),"",VLOOKUP($A$10,POA!$A$2:$D$25,2,0)),""))</f>
        <v/>
      </c>
      <c r="H114" s="254" t="str">
        <f t="shared" si="9"/>
        <v/>
      </c>
      <c r="I114" s="256" t="str">
        <f>IF(OR(D114="",E114="",F114=""),"",IF(AND(H114&gt;0,H114&lt;=Experiencia1),Puntajes!$D$4,IF(AND(H114&gt;Experiencia1,H114&lt;=Experiencia2),Puntajes!$D$5,IF(AND(H114&gt;Experiencia2,H114&lt;=Experiencia3),Puntajes!$D$6,IF(H114&gt;Experiencia3,Puntajes!$D$7,0)))))</f>
        <v/>
      </c>
    </row>
    <row r="115" spans="3:9" ht="14" hidden="1" x14ac:dyDescent="0.15">
      <c r="C115" s="131" t="str">
        <f>+'Capacidad Financiera'!B118</f>
        <v/>
      </c>
      <c r="D115" s="192">
        <f>IF(ISERROR(VLOOKUP(C115,'Capacidad Financiera'!$B$12:$X$62720,2,0)),"",VLOOKUP(C115,'Capacidad Financiera'!$B$12:$X$3580,2,0))</f>
        <v>0</v>
      </c>
      <c r="E115" s="248">
        <f>IF(ISERROR(VLOOKUP(C115,'Capacidad Financiera'!$B$12:$X$62720,3,0)),"",VLOOKUP(C115,'Capacidad Financiera'!$B$12:$X$62720,3,0))</f>
        <v>0</v>
      </c>
      <c r="F115" s="231"/>
      <c r="G115" s="231" t="str">
        <f>IF(OR(D115="",E115="",F115=""),"",IF(C115&lt;&gt;"",IF(ISERROR(VLOOKUP($A$10,POA!$A$2:$D$25,2,0)),"",VLOOKUP($A$10,POA!$A$2:$D$25,2,0)),""))</f>
        <v/>
      </c>
      <c r="H115" s="254" t="str">
        <f t="shared" si="9"/>
        <v/>
      </c>
      <c r="I115" s="256" t="str">
        <f>IF(OR(D115="",E115="",F115=""),"",IF(AND(H115&gt;0,H115&lt;=Experiencia1),Puntajes!$D$4,IF(AND(H115&gt;Experiencia1,H115&lt;=Experiencia2),Puntajes!$D$5,IF(AND(H115&gt;Experiencia2,H115&lt;=Experiencia3),Puntajes!$D$6,IF(H115&gt;Experiencia3,Puntajes!$D$7,0)))))</f>
        <v/>
      </c>
    </row>
    <row r="116" spans="3:9" ht="14" hidden="1" x14ac:dyDescent="0.15">
      <c r="C116" s="131" t="str">
        <f>+'Capacidad Financiera'!B119</f>
        <v/>
      </c>
      <c r="D116" s="192">
        <f>IF(ISERROR(VLOOKUP(C116,'Capacidad Financiera'!$B$12:$X$62720,2,0)),"",VLOOKUP(C116,'Capacidad Financiera'!$B$12:$X$3580,2,0))</f>
        <v>0</v>
      </c>
      <c r="E116" s="248">
        <f>IF(ISERROR(VLOOKUP(C116,'Capacidad Financiera'!$B$12:$X$62720,3,0)),"",VLOOKUP(C116,'Capacidad Financiera'!$B$12:$X$62720,3,0))</f>
        <v>0</v>
      </c>
      <c r="F116" s="231"/>
      <c r="G116" s="231" t="str">
        <f>IF(OR(D116="",E116="",F116=""),"",IF(C116&lt;&gt;"",IF(ISERROR(VLOOKUP($A$10,POA!$A$2:$D$25,2,0)),"",VLOOKUP($A$10,POA!$A$2:$D$25,2,0)),""))</f>
        <v/>
      </c>
      <c r="H116" s="254" t="str">
        <f t="shared" si="9"/>
        <v/>
      </c>
      <c r="I116" s="256" t="str">
        <f>IF(OR(D116="",E116="",F116=""),"",IF(AND(H116&gt;0,H116&lt;=Experiencia1),Puntajes!$D$4,IF(AND(H116&gt;Experiencia1,H116&lt;=Experiencia2),Puntajes!$D$5,IF(AND(H116&gt;Experiencia2,H116&lt;=Experiencia3),Puntajes!$D$6,IF(H116&gt;Experiencia3,Puntajes!$D$7,0)))))</f>
        <v/>
      </c>
    </row>
    <row r="117" spans="3:9" ht="14" hidden="1" x14ac:dyDescent="0.15">
      <c r="C117" s="131" t="str">
        <f>+'Capacidad Financiera'!B120</f>
        <v/>
      </c>
      <c r="D117" s="192">
        <f>IF(ISERROR(VLOOKUP(C117,'Capacidad Financiera'!$B$12:$X$62720,2,0)),"",VLOOKUP(C117,'Capacidad Financiera'!$B$12:$X$3580,2,0))</f>
        <v>0</v>
      </c>
      <c r="E117" s="248">
        <f>IF(ISERROR(VLOOKUP(C117,'Capacidad Financiera'!$B$12:$X$62720,3,0)),"",VLOOKUP(C117,'Capacidad Financiera'!$B$12:$X$62720,3,0))</f>
        <v>0</v>
      </c>
      <c r="F117" s="231"/>
      <c r="G117" s="231" t="str">
        <f>IF(OR(D117="",E117="",F117=""),"",IF(C117&lt;&gt;"",IF(ISERROR(VLOOKUP($A$10,POA!$A$2:$D$25,2,0)),"",VLOOKUP($A$10,POA!$A$2:$D$25,2,0)),""))</f>
        <v/>
      </c>
      <c r="H117" s="254" t="str">
        <f t="shared" si="9"/>
        <v/>
      </c>
      <c r="I117" s="256" t="str">
        <f>IF(OR(D117="",E117="",F117=""),"",IF(AND(H117&gt;0,H117&lt;=Experiencia1),Puntajes!$D$4,IF(AND(H117&gt;Experiencia1,H117&lt;=Experiencia2),Puntajes!$D$5,IF(AND(H117&gt;Experiencia2,H117&lt;=Experiencia3),Puntajes!$D$6,IF(H117&gt;Experiencia3,Puntajes!$D$7,0)))))</f>
        <v/>
      </c>
    </row>
    <row r="118" spans="3:9" ht="15" hidden="1" thickBot="1" x14ac:dyDescent="0.2">
      <c r="C118" s="132" t="str">
        <f>+'Capacidad Financiera'!B121</f>
        <v/>
      </c>
      <c r="D118" s="133">
        <f>IF(ISERROR(VLOOKUP(C118,'Capacidad Financiera'!$B$12:$X$62720,2,0)),"",VLOOKUP(C118,'Capacidad Financiera'!$B$12:$X$3580,2,0))</f>
        <v>0</v>
      </c>
      <c r="E118" s="134">
        <f>IF(ISERROR(VLOOKUP(C118,'Capacidad Financiera'!$B$12:$X$62720,3,0)),"",VLOOKUP(C118,'Capacidad Financiera'!$B$12:$X$62720,3,0))</f>
        <v>0</v>
      </c>
      <c r="F118" s="232"/>
      <c r="G118" s="232" t="str">
        <f>IF(OR(D118="",E118="",F118=""),"",IF(C118&lt;&gt;"",IF(ISERROR(VLOOKUP($A$10,POA!$A$2:$D$25,2,0)),"",VLOOKUP($A$10,POA!$A$2:$D$25,2,0)),""))</f>
        <v/>
      </c>
      <c r="H118" s="255" t="str">
        <f t="shared" si="9"/>
        <v/>
      </c>
      <c r="I118" s="257" t="str">
        <f>IF(OR(D118="",E118="",F118=""),"",IF(AND(H118&gt;0,H118&lt;=Experiencia1),Puntajes!$D$4,IF(AND(H118&gt;Experiencia1,H118&lt;=Experiencia2),Puntajes!$D$5,IF(AND(H118&gt;Experiencia2,H118&lt;=Experiencia3),Puntajes!$D$6,IF(H118&gt;Experiencia3,Puntajes!$D$7,0)))))</f>
        <v/>
      </c>
    </row>
    <row r="119" spans="3:9" ht="28" x14ac:dyDescent="0.15">
      <c r="C119" s="127">
        <v>11</v>
      </c>
      <c r="D119" s="128" t="str">
        <f>IF(ISERROR(VLOOKUP(C119,'Capacidad Financiera'!$B$12:$X$62720,2,0)),"",VLOOKUP(C119,'Capacidad Financiera'!$B$12:$X$3580,2,0))</f>
        <v>CONSORCIO INTERVIAS CUNDINAMARCA 2014</v>
      </c>
      <c r="E119" s="129">
        <f>IF(ISERROR(VLOOKUP(C119,'Capacidad Financiera'!$B$12:$X$62720,3,0)),"",VLOOKUP(C119,'Capacidad Financiera'!$B$12:$X$62720,3,0))</f>
        <v>1</v>
      </c>
      <c r="F119" s="130"/>
      <c r="G119" s="130" t="str">
        <f>IF(OR(D119="",E119="",F119=""),"",IF(C120="",IF(C119&lt;&gt;"",IF(ISERROR(VLOOKUP($A$10,POA!$A$2:$D$25,2,0)),"",VLOOKUP($A$10,POA!$A$2:$D$25,2,0)),""),""))</f>
        <v/>
      </c>
      <c r="H119" s="251" t="str">
        <f>IF(OR(D119="",E119="",F119=""),"",IF(C120="",IF(C119&lt;&gt;"",F119/G119,""),""))</f>
        <v/>
      </c>
      <c r="I119" s="249" t="str">
        <f>IF(C120="",IF(F119="","",IF(AND(H119&gt;0,H119&lt;=Experiencia1),Puntajes!$D$4,IF(AND(H119&gt;Experiencia1,H119&lt;=Experiencia2),Puntajes!$D$5,IF(AND(H119&gt;Experiencia2,H119&lt;=Experiencia3),Puntajes!$D$6,IF(H119&gt;Experiencia3,Puntajes!$D$7,0))))),"")</f>
        <v/>
      </c>
    </row>
    <row r="120" spans="3:9" ht="14" x14ac:dyDescent="0.15">
      <c r="C120" s="131">
        <f>+'Capacidad Financiera'!B123</f>
        <v>11.1</v>
      </c>
      <c r="D120" s="192" t="str">
        <f>IF(ISERROR(VLOOKUP(C120,'Capacidad Financiera'!$B$12:$X$62720,2,0)),"",VLOOKUP(C120,'Capacidad Financiera'!$B$12:$X$3580,2,0))</f>
        <v>MBM INGENIERIA S.A.S.</v>
      </c>
      <c r="E120" s="248">
        <f>IF(ISERROR(VLOOKUP(C120,'Capacidad Financiera'!$B$12:$X$62720,3,0)),"",VLOOKUP(C120,'Capacidad Financiera'!$B$12:$X$62720,3,0))</f>
        <v>0.4</v>
      </c>
      <c r="F120" s="231">
        <v>668447472</v>
      </c>
      <c r="G120" s="231">
        <f>IF(OR(D120="",E120="",F120=""),"",IF(C120&lt;&gt;"",IF(ISERROR(VLOOKUP($A$10,POA!$A$2:$D$25,2,0)),"",VLOOKUP($A$10,POA!$A$2:$D$25,2,0)),""))</f>
        <v>4167150295</v>
      </c>
      <c r="H120" s="254">
        <f>IF(OR(D120="",E120="",F120=""),"",IF(C120&lt;&gt;"",F120/(G120*E120),""))</f>
        <v>0.40102193626304039</v>
      </c>
      <c r="I120" s="256">
        <f>IF(OR(D120="",E120="",F120=""),"",IF(AND(H120&gt;0,H120&lt;=Experiencia1),Puntajes!$D$4,IF(AND(H120&gt;Experiencia1,H120&lt;=Experiencia2),Puntajes!$D$5,IF(AND(H120&gt;Experiencia2,H120&lt;=Experiencia3),Puntajes!$D$6,IF(H120&gt;Experiencia3,Puntajes!$D$7,0)))))</f>
        <v>60</v>
      </c>
    </row>
    <row r="121" spans="3:9" ht="14" x14ac:dyDescent="0.15">
      <c r="C121" s="131">
        <f>+'Capacidad Financiera'!B124</f>
        <v>11.2</v>
      </c>
      <c r="D121" s="192" t="str">
        <f>IF(ISERROR(VLOOKUP(C121,'Capacidad Financiera'!$B$12:$X$62720,2,0)),"",VLOOKUP(C121,'Capacidad Financiera'!$B$12:$X$3580,2,0))</f>
        <v>GUEVARA BAQUERO CIA LTDA.</v>
      </c>
      <c r="E121" s="248">
        <f>IF(ISERROR(VLOOKUP(C121,'Capacidad Financiera'!$B$12:$X$62720,3,0)),"",VLOOKUP(C121,'Capacidad Financiera'!$B$12:$X$62720,3,0))</f>
        <v>0.4</v>
      </c>
      <c r="F121" s="231">
        <v>50275811924.800003</v>
      </c>
      <c r="G121" s="231">
        <f>IF(OR(D121="",E121="",F121=""),"",IF(C121&lt;&gt;"",IF(ISERROR(VLOOKUP($A$10,POA!$A$2:$D$25,2,0)),"",VLOOKUP($A$10,POA!$A$2:$D$25,2,0)),""))</f>
        <v>4167150295</v>
      </c>
      <c r="H121" s="254">
        <f t="shared" ref="H121:H129" si="10">IF(OR(D121="",E121="",F121=""),"",IF(C121&lt;&gt;"",F121/(G121*E121),""))</f>
        <v>30.161986229008811</v>
      </c>
      <c r="I121" s="256">
        <f>IF(OR(D121="",E121="",F121=""),"",IF(AND(H121&gt;0,H121&lt;=Experiencia1),Puntajes!$D$4,IF(AND(H121&gt;Experiencia1,H121&lt;=Experiencia2),Puntajes!$D$5,IF(AND(H121&gt;Experiencia2,H121&lt;=Experiencia3),Puntajes!$D$6,IF(H121&gt;Experiencia3,Puntajes!$D$7,0)))))</f>
        <v>120</v>
      </c>
    </row>
    <row r="122" spans="3:9" ht="14" x14ac:dyDescent="0.15">
      <c r="C122" s="131">
        <f>+'Capacidad Financiera'!B125</f>
        <v>11.299999999999999</v>
      </c>
      <c r="D122" s="192" t="str">
        <f>IF(ISERROR(VLOOKUP(C122,'Capacidad Financiera'!$B$12:$X$62720,2,0)),"",VLOOKUP(C122,'Capacidad Financiera'!$B$12:$X$3580,2,0))</f>
        <v>VIGA INGENIERIA S.A.S.</v>
      </c>
      <c r="E122" s="248">
        <f>IF(ISERROR(VLOOKUP(C122,'Capacidad Financiera'!$B$12:$X$62720,3,0)),"",VLOOKUP(C122,'Capacidad Financiera'!$B$12:$X$62720,3,0))</f>
        <v>0.2</v>
      </c>
      <c r="F122" s="231">
        <v>844421424</v>
      </c>
      <c r="G122" s="231">
        <f>IF(OR(D122="",E122="",F122=""),"",IF(C122&lt;&gt;"",IF(ISERROR(VLOOKUP($A$10,POA!$A$2:$D$25,2,0)),"",VLOOKUP($A$10,POA!$A$2:$D$25,2,0)),""))</f>
        <v>4167150295</v>
      </c>
      <c r="H122" s="254">
        <f t="shared" si="10"/>
        <v>1.0131881072458415</v>
      </c>
      <c r="I122" s="256">
        <f>IF(OR(D122="",E122="",F122=""),"",IF(AND(H122&gt;0,H122&lt;=Experiencia1),Puntajes!$D$4,IF(AND(H122&gt;Experiencia1,H122&lt;=Experiencia2),Puntajes!$D$5,IF(AND(H122&gt;Experiencia2,H122&lt;=Experiencia3),Puntajes!$D$6,IF(H122&gt;Experiencia3,Puntajes!$D$7,0)))))</f>
        <v>60</v>
      </c>
    </row>
    <row r="123" spans="3:9" ht="15" thickBot="1" x14ac:dyDescent="0.2">
      <c r="C123" s="131" t="str">
        <f>+'Capacidad Financiera'!B126</f>
        <v/>
      </c>
      <c r="D123" s="192">
        <f>IF(ISERROR(VLOOKUP(C123,'Capacidad Financiera'!$B$12:$X$62720,2,0)),"",VLOOKUP(C123,'Capacidad Financiera'!$B$12:$X$3580,2,0))</f>
        <v>0</v>
      </c>
      <c r="E123" s="248">
        <f>IF(ISERROR(VLOOKUP(C123,'Capacidad Financiera'!$B$12:$X$62720,3,0)),"",VLOOKUP(C123,'Capacidad Financiera'!$B$12:$X$62720,3,0))</f>
        <v>0</v>
      </c>
      <c r="F123" s="231"/>
      <c r="G123" s="231" t="str">
        <f>IF(OR(D123="",E123="",F123=""),"",IF(C123&lt;&gt;"",IF(ISERROR(VLOOKUP($A$10,POA!$A$2:$D$25,2,0)),"",VLOOKUP($A$10,POA!$A$2:$D$25,2,0)),""))</f>
        <v/>
      </c>
      <c r="H123" s="254" t="str">
        <f t="shared" si="10"/>
        <v/>
      </c>
      <c r="I123" s="256" t="str">
        <f>IF(OR(D123="",E123="",F123=""),"",IF(AND(H123&gt;0,H123&lt;=Experiencia1),Puntajes!$D$4,IF(AND(H123&gt;Experiencia1,H123&lt;=Experiencia2),Puntajes!$D$5,IF(AND(H123&gt;Experiencia2,H123&lt;=Experiencia3),Puntajes!$D$6,IF(H123&gt;Experiencia3,Puntajes!$D$7,0)))))</f>
        <v/>
      </c>
    </row>
    <row r="124" spans="3:9" ht="14" hidden="1" x14ac:dyDescent="0.15">
      <c r="C124" s="131" t="str">
        <f>+'Capacidad Financiera'!B127</f>
        <v/>
      </c>
      <c r="D124" s="192">
        <f>IF(ISERROR(VLOOKUP(C124,'Capacidad Financiera'!$B$12:$X$62720,2,0)),"",VLOOKUP(C124,'Capacidad Financiera'!$B$12:$X$3580,2,0))</f>
        <v>0</v>
      </c>
      <c r="E124" s="248">
        <f>IF(ISERROR(VLOOKUP(C124,'Capacidad Financiera'!$B$12:$X$62720,3,0)),"",VLOOKUP(C124,'Capacidad Financiera'!$B$12:$X$62720,3,0))</f>
        <v>0</v>
      </c>
      <c r="F124" s="231"/>
      <c r="G124" s="231" t="str">
        <f>IF(OR(D124="",E124="",F124=""),"",IF(C124&lt;&gt;"",IF(ISERROR(VLOOKUP($A$10,POA!$A$2:$D$25,2,0)),"",VLOOKUP($A$10,POA!$A$2:$D$25,2,0)),""))</f>
        <v/>
      </c>
      <c r="H124" s="254" t="str">
        <f t="shared" si="10"/>
        <v/>
      </c>
      <c r="I124" s="256" t="str">
        <f>IF(OR(D124="",E124="",F124=""),"",IF(AND(H124&gt;0,H124&lt;=Experiencia1),Puntajes!$D$4,IF(AND(H124&gt;Experiencia1,H124&lt;=Experiencia2),Puntajes!$D$5,IF(AND(H124&gt;Experiencia2,H124&lt;=Experiencia3),Puntajes!$D$6,IF(H124&gt;Experiencia3,Puntajes!$D$7,0)))))</f>
        <v/>
      </c>
    </row>
    <row r="125" spans="3:9" ht="14" hidden="1" x14ac:dyDescent="0.15">
      <c r="C125" s="131" t="str">
        <f>+'Capacidad Financiera'!B128</f>
        <v/>
      </c>
      <c r="D125" s="192">
        <f>IF(ISERROR(VLOOKUP(C125,'Capacidad Financiera'!$B$12:$X$62720,2,0)),"",VLOOKUP(C125,'Capacidad Financiera'!$B$12:$X$3580,2,0))</f>
        <v>0</v>
      </c>
      <c r="E125" s="248">
        <f>IF(ISERROR(VLOOKUP(C125,'Capacidad Financiera'!$B$12:$X$62720,3,0)),"",VLOOKUP(C125,'Capacidad Financiera'!$B$12:$X$62720,3,0))</f>
        <v>0</v>
      </c>
      <c r="F125" s="231"/>
      <c r="G125" s="231" t="str">
        <f>IF(OR(D125="",E125="",F125=""),"",IF(C125&lt;&gt;"",IF(ISERROR(VLOOKUP($A$10,POA!$A$2:$D$25,2,0)),"",VLOOKUP($A$10,POA!$A$2:$D$25,2,0)),""))</f>
        <v/>
      </c>
      <c r="H125" s="254" t="str">
        <f t="shared" si="10"/>
        <v/>
      </c>
      <c r="I125" s="256" t="str">
        <f>IF(OR(D125="",E125="",F125=""),"",IF(AND(H125&gt;0,H125&lt;=Experiencia1),Puntajes!$D$4,IF(AND(H125&gt;Experiencia1,H125&lt;=Experiencia2),Puntajes!$D$5,IF(AND(H125&gt;Experiencia2,H125&lt;=Experiencia3),Puntajes!$D$6,IF(H125&gt;Experiencia3,Puntajes!$D$7,0)))))</f>
        <v/>
      </c>
    </row>
    <row r="126" spans="3:9" ht="14" hidden="1" x14ac:dyDescent="0.15">
      <c r="C126" s="131" t="str">
        <f>+'Capacidad Financiera'!B129</f>
        <v/>
      </c>
      <c r="D126" s="192">
        <f>IF(ISERROR(VLOOKUP(C126,'Capacidad Financiera'!$B$12:$X$62720,2,0)),"",VLOOKUP(C126,'Capacidad Financiera'!$B$12:$X$3580,2,0))</f>
        <v>0</v>
      </c>
      <c r="E126" s="248">
        <f>IF(ISERROR(VLOOKUP(C126,'Capacidad Financiera'!$B$12:$X$62720,3,0)),"",VLOOKUP(C126,'Capacidad Financiera'!$B$12:$X$62720,3,0))</f>
        <v>0</v>
      </c>
      <c r="F126" s="231"/>
      <c r="G126" s="231" t="str">
        <f>IF(OR(D126="",E126="",F126=""),"",IF(C126&lt;&gt;"",IF(ISERROR(VLOOKUP($A$10,POA!$A$2:$D$25,2,0)),"",VLOOKUP($A$10,POA!$A$2:$D$25,2,0)),""))</f>
        <v/>
      </c>
      <c r="H126" s="254" t="str">
        <f t="shared" si="10"/>
        <v/>
      </c>
      <c r="I126" s="256" t="str">
        <f>IF(OR(D126="",E126="",F126=""),"",IF(AND(H126&gt;0,H126&lt;=Experiencia1),Puntajes!$D$4,IF(AND(H126&gt;Experiencia1,H126&lt;=Experiencia2),Puntajes!$D$5,IF(AND(H126&gt;Experiencia2,H126&lt;=Experiencia3),Puntajes!$D$6,IF(H126&gt;Experiencia3,Puntajes!$D$7,0)))))</f>
        <v/>
      </c>
    </row>
    <row r="127" spans="3:9" ht="14" hidden="1" x14ac:dyDescent="0.15">
      <c r="C127" s="131" t="str">
        <f>+'Capacidad Financiera'!B130</f>
        <v/>
      </c>
      <c r="D127" s="192">
        <f>IF(ISERROR(VLOOKUP(C127,'Capacidad Financiera'!$B$12:$X$62720,2,0)),"",VLOOKUP(C127,'Capacidad Financiera'!$B$12:$X$3580,2,0))</f>
        <v>0</v>
      </c>
      <c r="E127" s="248">
        <f>IF(ISERROR(VLOOKUP(C127,'Capacidad Financiera'!$B$12:$X$62720,3,0)),"",VLOOKUP(C127,'Capacidad Financiera'!$B$12:$X$62720,3,0))</f>
        <v>0</v>
      </c>
      <c r="F127" s="231"/>
      <c r="G127" s="231" t="str">
        <f>IF(OR(D127="",E127="",F127=""),"",IF(C127&lt;&gt;"",IF(ISERROR(VLOOKUP($A$10,POA!$A$2:$D$25,2,0)),"",VLOOKUP($A$10,POA!$A$2:$D$25,2,0)),""))</f>
        <v/>
      </c>
      <c r="H127" s="254" t="str">
        <f t="shared" si="10"/>
        <v/>
      </c>
      <c r="I127" s="256" t="str">
        <f>IF(OR(D127="",E127="",F127=""),"",IF(AND(H127&gt;0,H127&lt;=Experiencia1),Puntajes!$D$4,IF(AND(H127&gt;Experiencia1,H127&lt;=Experiencia2),Puntajes!$D$5,IF(AND(H127&gt;Experiencia2,H127&lt;=Experiencia3),Puntajes!$D$6,IF(H127&gt;Experiencia3,Puntajes!$D$7,0)))))</f>
        <v/>
      </c>
    </row>
    <row r="128" spans="3:9" ht="14" hidden="1" x14ac:dyDescent="0.15">
      <c r="C128" s="131" t="str">
        <f>+'Capacidad Financiera'!B131</f>
        <v/>
      </c>
      <c r="D128" s="192">
        <f>IF(ISERROR(VLOOKUP(C128,'Capacidad Financiera'!$B$12:$X$62720,2,0)),"",VLOOKUP(C128,'Capacidad Financiera'!$B$12:$X$3580,2,0))</f>
        <v>0</v>
      </c>
      <c r="E128" s="248">
        <f>IF(ISERROR(VLOOKUP(C128,'Capacidad Financiera'!$B$12:$X$62720,3,0)),"",VLOOKUP(C128,'Capacidad Financiera'!$B$12:$X$62720,3,0))</f>
        <v>0</v>
      </c>
      <c r="F128" s="231"/>
      <c r="G128" s="231" t="str">
        <f>IF(OR(D128="",E128="",F128=""),"",IF(C128&lt;&gt;"",IF(ISERROR(VLOOKUP($A$10,POA!$A$2:$D$25,2,0)),"",VLOOKUP($A$10,POA!$A$2:$D$25,2,0)),""))</f>
        <v/>
      </c>
      <c r="H128" s="254" t="str">
        <f t="shared" si="10"/>
        <v/>
      </c>
      <c r="I128" s="256" t="str">
        <f>IF(OR(D128="",E128="",F128=""),"",IF(AND(H128&gt;0,H128&lt;=Experiencia1),Puntajes!$D$4,IF(AND(H128&gt;Experiencia1,H128&lt;=Experiencia2),Puntajes!$D$5,IF(AND(H128&gt;Experiencia2,H128&lt;=Experiencia3),Puntajes!$D$6,IF(H128&gt;Experiencia3,Puntajes!$D$7,0)))))</f>
        <v/>
      </c>
    </row>
    <row r="129" spans="3:9" ht="15" hidden="1" thickBot="1" x14ac:dyDescent="0.2">
      <c r="C129" s="132" t="str">
        <f>+'Capacidad Financiera'!B132</f>
        <v/>
      </c>
      <c r="D129" s="133">
        <f>IF(ISERROR(VLOOKUP(C129,'Capacidad Financiera'!$B$12:$X$62720,2,0)),"",VLOOKUP(C129,'Capacidad Financiera'!$B$12:$X$3580,2,0))</f>
        <v>0</v>
      </c>
      <c r="E129" s="134">
        <f>IF(ISERROR(VLOOKUP(C129,'Capacidad Financiera'!$B$12:$X$62720,3,0)),"",VLOOKUP(C129,'Capacidad Financiera'!$B$12:$X$62720,3,0))</f>
        <v>0</v>
      </c>
      <c r="F129" s="232"/>
      <c r="G129" s="232" t="str">
        <f>IF(OR(D129="",E129="",F129=""),"",IF(C129&lt;&gt;"",IF(ISERROR(VLOOKUP($A$10,POA!$A$2:$D$25,2,0)),"",VLOOKUP($A$10,POA!$A$2:$D$25,2,0)),""))</f>
        <v/>
      </c>
      <c r="H129" s="255" t="str">
        <f t="shared" si="10"/>
        <v/>
      </c>
      <c r="I129" s="257" t="str">
        <f>IF(OR(D129="",E129="",F129=""),"",IF(AND(H129&gt;0,H129&lt;=Experiencia1),Puntajes!$D$4,IF(AND(H129&gt;Experiencia1,H129&lt;=Experiencia2),Puntajes!$D$5,IF(AND(H129&gt;Experiencia2,H129&lt;=Experiencia3),Puntajes!$D$6,IF(H129&gt;Experiencia3,Puntajes!$D$7,0)))))</f>
        <v/>
      </c>
    </row>
    <row r="130" spans="3:9" ht="14" x14ac:dyDescent="0.15">
      <c r="C130" s="127">
        <v>12</v>
      </c>
      <c r="D130" s="128" t="str">
        <f>IF(ISERROR(VLOOKUP(C130,'Capacidad Financiera'!$B$12:$X$62720,2,0)),"",VLOOKUP(C130,'Capacidad Financiera'!$B$12:$X$3580,2,0))</f>
        <v>UNION TEMPORALSANTA MONICA</v>
      </c>
      <c r="E130" s="129">
        <f>IF(ISERROR(VLOOKUP(C130,'Capacidad Financiera'!$B$12:$X$62720,3,0)),"",VLOOKUP(C130,'Capacidad Financiera'!$B$12:$X$62720,3,0))</f>
        <v>1</v>
      </c>
      <c r="F130" s="130"/>
      <c r="G130" s="130" t="str">
        <f>IF(OR(D130="",E130="",F130=""),"",IF(C131="",IF(C130&lt;&gt;"",IF(ISERROR(VLOOKUP($A$10,POA!$A$2:$D$25,2,0)),"",VLOOKUP($A$10,POA!$A$2:$D$25,2,0)),""),""))</f>
        <v/>
      </c>
      <c r="H130" s="251" t="str">
        <f>IF(OR(D130="",E130="",F130=""),"",IF(C131="",IF(C130&lt;&gt;"",F130/G130,""),""))</f>
        <v/>
      </c>
      <c r="I130" s="249" t="str">
        <f>IF(C131="",IF(F130="","",IF(AND(H130&gt;0,H130&lt;=Experiencia1),Puntajes!$D$4,IF(AND(H130&gt;Experiencia1,H130&lt;=Experiencia2),Puntajes!$D$5,IF(AND(H130&gt;Experiencia2,H130&lt;=Experiencia3),Puntajes!$D$6,IF(H130&gt;Experiencia3,Puntajes!$D$7,0))))),"")</f>
        <v/>
      </c>
    </row>
    <row r="131" spans="3:9" ht="28" x14ac:dyDescent="0.15">
      <c r="C131" s="131">
        <f>+'Capacidad Financiera'!B134</f>
        <v>12.1</v>
      </c>
      <c r="D131" s="192" t="str">
        <f>IF(ISERROR(VLOOKUP(C131,'Capacidad Financiera'!$B$12:$X$62720,2,0)),"",VLOOKUP(C131,'Capacidad Financiera'!$B$12:$X$3580,2,0))</f>
        <v>EQUIPOS Y CONSTRUCCIONES VAREGO S.A.S.</v>
      </c>
      <c r="E131" s="248">
        <f>IF(ISERROR(VLOOKUP(C131,'Capacidad Financiera'!$B$12:$X$62720,3,0)),"",VLOOKUP(C131,'Capacidad Financiera'!$B$12:$X$62720,3,0))</f>
        <v>0.3</v>
      </c>
      <c r="F131" s="231">
        <v>69605582362.009995</v>
      </c>
      <c r="G131" s="231">
        <f>IF(OR(D131="",E131="",F131=""),"",IF(C131&lt;&gt;"",IF(ISERROR(VLOOKUP($A$10,POA!$A$2:$D$25,2,0)),"",VLOOKUP($A$10,POA!$A$2:$D$25,2,0)),""))</f>
        <v>4167150295</v>
      </c>
      <c r="H131" s="254">
        <f>IF(OR(D131="",E131="",F131=""),"",IF(C131&lt;&gt;"",F131/(G131*E131),""))</f>
        <v>55.678003299222652</v>
      </c>
      <c r="I131" s="256">
        <f>IF(OR(D131="",E131="",F131=""),"",IF(AND(H131&gt;0,H131&lt;=Experiencia1),Puntajes!$D$4,IF(AND(H131&gt;Experiencia1,H131&lt;=Experiencia2),Puntajes!$D$5,IF(AND(H131&gt;Experiencia2,H131&lt;=Experiencia3),Puntajes!$D$6,IF(H131&gt;Experiencia3,Puntajes!$D$7,0)))))</f>
        <v>120</v>
      </c>
    </row>
    <row r="132" spans="3:9" ht="14" x14ac:dyDescent="0.15">
      <c r="C132" s="131">
        <f>+'Capacidad Financiera'!B135</f>
        <v>12.2</v>
      </c>
      <c r="D132" s="192" t="str">
        <f>IF(ISERROR(VLOOKUP(C132,'Capacidad Financiera'!$B$12:$X$62720,2,0)),"",VLOOKUP(C132,'Capacidad Financiera'!$B$12:$X$3580,2,0))</f>
        <v>VAREGO S.A.S.</v>
      </c>
      <c r="E132" s="248">
        <f>IF(ISERROR(VLOOKUP(C132,'Capacidad Financiera'!$B$12:$X$62720,3,0)),"",VLOOKUP(C132,'Capacidad Financiera'!$B$12:$X$62720,3,0))</f>
        <v>0.3</v>
      </c>
      <c r="F132" s="231">
        <v>627785312</v>
      </c>
      <c r="G132" s="231">
        <f>IF(OR(D132="",E132="",F132=""),"",IF(C132&lt;&gt;"",IF(ISERROR(VLOOKUP($A$10,POA!$A$2:$D$25,2,0)),"",VLOOKUP($A$10,POA!$A$2:$D$25,2,0)),""))</f>
        <v>4167150295</v>
      </c>
      <c r="H132" s="254">
        <f t="shared" ref="H132:H140" si="11">IF(OR(D132="",E132="",F132=""),"",IF(C132&lt;&gt;"",F132/(G132*E132),""))</f>
        <v>0.5021699623307363</v>
      </c>
      <c r="I132" s="256">
        <f>IF(OR(D132="",E132="",F132=""),"",IF(AND(H132&gt;0,H132&lt;=Experiencia1),Puntajes!$D$4,IF(AND(H132&gt;Experiencia1,H132&lt;=Experiencia2),Puntajes!$D$5,IF(AND(H132&gt;Experiencia2,H132&lt;=Experiencia3),Puntajes!$D$6,IF(H132&gt;Experiencia3,Puntajes!$D$7,0)))))</f>
        <v>60</v>
      </c>
    </row>
    <row r="133" spans="3:9" ht="14" x14ac:dyDescent="0.15">
      <c r="C133" s="131">
        <f>+'Capacidad Financiera'!B136</f>
        <v>12.299999999999999</v>
      </c>
      <c r="D133" s="192" t="str">
        <f>IF(ISERROR(VLOOKUP(C133,'Capacidad Financiera'!$B$12:$X$62720,2,0)),"",VLOOKUP(C133,'Capacidad Financiera'!$B$12:$X$3580,2,0))</f>
        <v>INCIVIAS LTDA.</v>
      </c>
      <c r="E133" s="248">
        <f>IF(ISERROR(VLOOKUP(C133,'Capacidad Financiera'!$B$12:$X$62720,3,0)),"",VLOOKUP(C133,'Capacidad Financiera'!$B$12:$X$62720,3,0))</f>
        <v>0.4</v>
      </c>
      <c r="F133" s="231">
        <v>20612332479.200001</v>
      </c>
      <c r="G133" s="231">
        <f>IF(OR(D133="",E133="",F133=""),"",IF(C133&lt;&gt;"",IF(ISERROR(VLOOKUP($A$10,POA!$A$2:$D$25,2,0)),"",VLOOKUP($A$10,POA!$A$2:$D$25,2,0)),""))</f>
        <v>4167150295</v>
      </c>
      <c r="H133" s="254">
        <f t="shared" si="11"/>
        <v>12.365964160167158</v>
      </c>
      <c r="I133" s="256">
        <f>IF(OR(D133="",E133="",F133=""),"",IF(AND(H133&gt;0,H133&lt;=Experiencia1),Puntajes!$D$4,IF(AND(H133&gt;Experiencia1,H133&lt;=Experiencia2),Puntajes!$D$5,IF(AND(H133&gt;Experiencia2,H133&lt;=Experiencia3),Puntajes!$D$6,IF(H133&gt;Experiencia3,Puntajes!$D$7,0)))))</f>
        <v>120</v>
      </c>
    </row>
    <row r="134" spans="3:9" ht="15" thickBot="1" x14ac:dyDescent="0.2">
      <c r="C134" s="131" t="str">
        <f>+'Capacidad Financiera'!B137</f>
        <v/>
      </c>
      <c r="D134" s="192">
        <f>IF(ISERROR(VLOOKUP(C134,'Capacidad Financiera'!$B$12:$X$62720,2,0)),"",VLOOKUP(C134,'Capacidad Financiera'!$B$12:$X$3580,2,0))</f>
        <v>0</v>
      </c>
      <c r="E134" s="248">
        <f>IF(ISERROR(VLOOKUP(C134,'Capacidad Financiera'!$B$12:$X$62720,3,0)),"",VLOOKUP(C134,'Capacidad Financiera'!$B$12:$X$62720,3,0))</f>
        <v>0</v>
      </c>
      <c r="F134" s="231"/>
      <c r="G134" s="231" t="str">
        <f>IF(OR(D134="",E134="",F134=""),"",IF(C134&lt;&gt;"",IF(ISERROR(VLOOKUP($A$10,POA!$A$2:$D$25,2,0)),"",VLOOKUP($A$10,POA!$A$2:$D$25,2,0)),""))</f>
        <v/>
      </c>
      <c r="H134" s="254" t="str">
        <f t="shared" si="11"/>
        <v/>
      </c>
      <c r="I134" s="256" t="str">
        <f>IF(OR(D134="",E134="",F134=""),"",IF(AND(H134&gt;0,H134&lt;=Experiencia1),Puntajes!$D$4,IF(AND(H134&gt;Experiencia1,H134&lt;=Experiencia2),Puntajes!$D$5,IF(AND(H134&gt;Experiencia2,H134&lt;=Experiencia3),Puntajes!$D$6,IF(H134&gt;Experiencia3,Puntajes!$D$7,0)))))</f>
        <v/>
      </c>
    </row>
    <row r="135" spans="3:9" ht="14" hidden="1" x14ac:dyDescent="0.15">
      <c r="C135" s="131" t="str">
        <f>+'Capacidad Financiera'!B138</f>
        <v/>
      </c>
      <c r="D135" s="192">
        <f>IF(ISERROR(VLOOKUP(C135,'Capacidad Financiera'!$B$12:$X$62720,2,0)),"",VLOOKUP(C135,'Capacidad Financiera'!$B$12:$X$3580,2,0))</f>
        <v>0</v>
      </c>
      <c r="E135" s="248">
        <f>IF(ISERROR(VLOOKUP(C135,'Capacidad Financiera'!$B$12:$X$62720,3,0)),"",VLOOKUP(C135,'Capacidad Financiera'!$B$12:$X$62720,3,0))</f>
        <v>0</v>
      </c>
      <c r="F135" s="231"/>
      <c r="G135" s="231" t="str">
        <f>IF(OR(D135="",E135="",F135=""),"",IF(C135&lt;&gt;"",IF(ISERROR(VLOOKUP($A$10,POA!$A$2:$D$25,2,0)),"",VLOOKUP($A$10,POA!$A$2:$D$25,2,0)),""))</f>
        <v/>
      </c>
      <c r="H135" s="254" t="str">
        <f t="shared" si="11"/>
        <v/>
      </c>
      <c r="I135" s="256" t="str">
        <f>IF(OR(D135="",E135="",F135=""),"",IF(AND(H135&gt;0,H135&lt;=Experiencia1),Puntajes!$D$4,IF(AND(H135&gt;Experiencia1,H135&lt;=Experiencia2),Puntajes!$D$5,IF(AND(H135&gt;Experiencia2,H135&lt;=Experiencia3),Puntajes!$D$6,IF(H135&gt;Experiencia3,Puntajes!$D$7,0)))))</f>
        <v/>
      </c>
    </row>
    <row r="136" spans="3:9" ht="14" hidden="1" x14ac:dyDescent="0.15">
      <c r="C136" s="131" t="str">
        <f>+'Capacidad Financiera'!B139</f>
        <v/>
      </c>
      <c r="D136" s="192">
        <f>IF(ISERROR(VLOOKUP(C136,'Capacidad Financiera'!$B$12:$X$62720,2,0)),"",VLOOKUP(C136,'Capacidad Financiera'!$B$12:$X$3580,2,0))</f>
        <v>0</v>
      </c>
      <c r="E136" s="248">
        <f>IF(ISERROR(VLOOKUP(C136,'Capacidad Financiera'!$B$12:$X$62720,3,0)),"",VLOOKUP(C136,'Capacidad Financiera'!$B$12:$X$62720,3,0))</f>
        <v>0</v>
      </c>
      <c r="F136" s="231"/>
      <c r="G136" s="231" t="str">
        <f>IF(OR(D136="",E136="",F136=""),"",IF(C136&lt;&gt;"",IF(ISERROR(VLOOKUP($A$10,POA!$A$2:$D$25,2,0)),"",VLOOKUP($A$10,POA!$A$2:$D$25,2,0)),""))</f>
        <v/>
      </c>
      <c r="H136" s="254" t="str">
        <f t="shared" si="11"/>
        <v/>
      </c>
      <c r="I136" s="256" t="str">
        <f>IF(OR(D136="",E136="",F136=""),"",IF(AND(H136&gt;0,H136&lt;=Experiencia1),Puntajes!$D$4,IF(AND(H136&gt;Experiencia1,H136&lt;=Experiencia2),Puntajes!$D$5,IF(AND(H136&gt;Experiencia2,H136&lt;=Experiencia3),Puntajes!$D$6,IF(H136&gt;Experiencia3,Puntajes!$D$7,0)))))</f>
        <v/>
      </c>
    </row>
    <row r="137" spans="3:9" ht="14" hidden="1" x14ac:dyDescent="0.15">
      <c r="C137" s="131" t="str">
        <f>+'Capacidad Financiera'!B140</f>
        <v/>
      </c>
      <c r="D137" s="192">
        <f>IF(ISERROR(VLOOKUP(C137,'Capacidad Financiera'!$B$12:$X$62720,2,0)),"",VLOOKUP(C137,'Capacidad Financiera'!$B$12:$X$3580,2,0))</f>
        <v>0</v>
      </c>
      <c r="E137" s="248">
        <f>IF(ISERROR(VLOOKUP(C137,'Capacidad Financiera'!$B$12:$X$62720,3,0)),"",VLOOKUP(C137,'Capacidad Financiera'!$B$12:$X$62720,3,0))</f>
        <v>0</v>
      </c>
      <c r="F137" s="231"/>
      <c r="G137" s="231" t="str">
        <f>IF(OR(D137="",E137="",F137=""),"",IF(C137&lt;&gt;"",IF(ISERROR(VLOOKUP($A$10,POA!$A$2:$D$25,2,0)),"",VLOOKUP($A$10,POA!$A$2:$D$25,2,0)),""))</f>
        <v/>
      </c>
      <c r="H137" s="254" t="str">
        <f t="shared" si="11"/>
        <v/>
      </c>
      <c r="I137" s="256" t="str">
        <f>IF(OR(D137="",E137="",F137=""),"",IF(AND(H137&gt;0,H137&lt;=Experiencia1),Puntajes!$D$4,IF(AND(H137&gt;Experiencia1,H137&lt;=Experiencia2),Puntajes!$D$5,IF(AND(H137&gt;Experiencia2,H137&lt;=Experiencia3),Puntajes!$D$6,IF(H137&gt;Experiencia3,Puntajes!$D$7,0)))))</f>
        <v/>
      </c>
    </row>
    <row r="138" spans="3:9" ht="14" hidden="1" x14ac:dyDescent="0.15">
      <c r="C138" s="131" t="str">
        <f>+'Capacidad Financiera'!B141</f>
        <v/>
      </c>
      <c r="D138" s="192">
        <f>IF(ISERROR(VLOOKUP(C138,'Capacidad Financiera'!$B$12:$X$62720,2,0)),"",VLOOKUP(C138,'Capacidad Financiera'!$B$12:$X$3580,2,0))</f>
        <v>0</v>
      </c>
      <c r="E138" s="248">
        <f>IF(ISERROR(VLOOKUP(C138,'Capacidad Financiera'!$B$12:$X$62720,3,0)),"",VLOOKUP(C138,'Capacidad Financiera'!$B$12:$X$62720,3,0))</f>
        <v>0</v>
      </c>
      <c r="F138" s="231"/>
      <c r="G138" s="231" t="str">
        <f>IF(OR(D138="",E138="",F138=""),"",IF(C138&lt;&gt;"",IF(ISERROR(VLOOKUP($A$10,POA!$A$2:$D$25,2,0)),"",VLOOKUP($A$10,POA!$A$2:$D$25,2,0)),""))</f>
        <v/>
      </c>
      <c r="H138" s="254" t="str">
        <f t="shared" si="11"/>
        <v/>
      </c>
      <c r="I138" s="256" t="str">
        <f>IF(OR(D138="",E138="",F138=""),"",IF(AND(H138&gt;0,H138&lt;=Experiencia1),Puntajes!$D$4,IF(AND(H138&gt;Experiencia1,H138&lt;=Experiencia2),Puntajes!$D$5,IF(AND(H138&gt;Experiencia2,H138&lt;=Experiencia3),Puntajes!$D$6,IF(H138&gt;Experiencia3,Puntajes!$D$7,0)))))</f>
        <v/>
      </c>
    </row>
    <row r="139" spans="3:9" ht="14" hidden="1" x14ac:dyDescent="0.15">
      <c r="C139" s="131" t="str">
        <f>+'Capacidad Financiera'!B142</f>
        <v/>
      </c>
      <c r="D139" s="192">
        <f>IF(ISERROR(VLOOKUP(C139,'Capacidad Financiera'!$B$12:$X$62720,2,0)),"",VLOOKUP(C139,'Capacidad Financiera'!$B$12:$X$3580,2,0))</f>
        <v>0</v>
      </c>
      <c r="E139" s="248">
        <f>IF(ISERROR(VLOOKUP(C139,'Capacidad Financiera'!$B$12:$X$62720,3,0)),"",VLOOKUP(C139,'Capacidad Financiera'!$B$12:$X$62720,3,0))</f>
        <v>0</v>
      </c>
      <c r="F139" s="231"/>
      <c r="G139" s="231" t="str">
        <f>IF(OR(D139="",E139="",F139=""),"",IF(C139&lt;&gt;"",IF(ISERROR(VLOOKUP($A$10,POA!$A$2:$D$25,2,0)),"",VLOOKUP($A$10,POA!$A$2:$D$25,2,0)),""))</f>
        <v/>
      </c>
      <c r="H139" s="254" t="str">
        <f t="shared" si="11"/>
        <v/>
      </c>
      <c r="I139" s="256" t="str">
        <f>IF(OR(D139="",E139="",F139=""),"",IF(AND(H139&gt;0,H139&lt;=Experiencia1),Puntajes!$D$4,IF(AND(H139&gt;Experiencia1,H139&lt;=Experiencia2),Puntajes!$D$5,IF(AND(H139&gt;Experiencia2,H139&lt;=Experiencia3),Puntajes!$D$6,IF(H139&gt;Experiencia3,Puntajes!$D$7,0)))))</f>
        <v/>
      </c>
    </row>
    <row r="140" spans="3:9" ht="15" hidden="1" thickBot="1" x14ac:dyDescent="0.2">
      <c r="C140" s="132" t="str">
        <f>+'Capacidad Financiera'!B143</f>
        <v/>
      </c>
      <c r="D140" s="133">
        <f>IF(ISERROR(VLOOKUP(C140,'Capacidad Financiera'!$B$12:$X$62720,2,0)),"",VLOOKUP(C140,'Capacidad Financiera'!$B$12:$X$3580,2,0))</f>
        <v>0</v>
      </c>
      <c r="E140" s="134">
        <f>IF(ISERROR(VLOOKUP(C140,'Capacidad Financiera'!$B$12:$X$62720,3,0)),"",VLOOKUP(C140,'Capacidad Financiera'!$B$12:$X$62720,3,0))</f>
        <v>0</v>
      </c>
      <c r="F140" s="232"/>
      <c r="G140" s="232" t="str">
        <f>IF(OR(D140="",E140="",F140=""),"",IF(C140&lt;&gt;"",IF(ISERROR(VLOOKUP($A$10,POA!$A$2:$D$25,2,0)),"",VLOOKUP($A$10,POA!$A$2:$D$25,2,0)),""))</f>
        <v/>
      </c>
      <c r="H140" s="255" t="str">
        <f t="shared" si="11"/>
        <v/>
      </c>
      <c r="I140" s="257" t="str">
        <f>IF(OR(D140="",E140="",F140=""),"",IF(AND(H140&gt;0,H140&lt;=Experiencia1),Puntajes!$D$4,IF(AND(H140&gt;Experiencia1,H140&lt;=Experiencia2),Puntajes!$D$5,IF(AND(H140&gt;Experiencia2,H140&lt;=Experiencia3),Puntajes!$D$6,IF(H140&gt;Experiencia3,Puntajes!$D$7,0)))))</f>
        <v/>
      </c>
    </row>
    <row r="141" spans="3:9" ht="14" x14ac:dyDescent="0.15">
      <c r="C141" s="127">
        <v>13</v>
      </c>
      <c r="D141" s="128" t="str">
        <f>IF(ISERROR(VLOOKUP(C141,'Capacidad Financiera'!$B$12:$X$62720,2,0)),"",VLOOKUP(C141,'Capacidad Financiera'!$B$12:$X$3580,2,0))</f>
        <v>CONSORCIO HD</v>
      </c>
      <c r="E141" s="129">
        <f>IF(ISERROR(VLOOKUP(C141,'Capacidad Financiera'!$B$12:$X$62720,3,0)),"",VLOOKUP(C141,'Capacidad Financiera'!$B$12:$X$62720,3,0))</f>
        <v>1</v>
      </c>
      <c r="F141" s="130"/>
      <c r="G141" s="130" t="str">
        <f>IF(OR(D141="",E141="",F141=""),"",IF(C142="",IF(C141&lt;&gt;"",IF(ISERROR(VLOOKUP($A$10,POA!$A$2:$D$25,2,0)),"",VLOOKUP($A$10,POA!$A$2:$D$25,2,0)),""),""))</f>
        <v/>
      </c>
      <c r="H141" s="251" t="str">
        <f>IF(OR(D141="",E141="",F141=""),"",IF(C142="",IF(C141&lt;&gt;"",F141/G141,""),""))</f>
        <v/>
      </c>
      <c r="I141" s="249" t="str">
        <f>IF(C142="",IF(F141="","",IF(AND(H141&gt;0,H141&lt;=Experiencia1),Puntajes!$D$4,IF(AND(H141&gt;Experiencia1,H141&lt;=Experiencia2),Puntajes!$D$5,IF(AND(H141&gt;Experiencia2,H141&lt;=Experiencia3),Puntajes!$D$6,IF(H141&gt;Experiencia3,Puntajes!$D$7,0))))),"")</f>
        <v/>
      </c>
    </row>
    <row r="142" spans="3:9" ht="14" x14ac:dyDescent="0.15">
      <c r="C142" s="131">
        <f>+'Capacidad Financiera'!B145</f>
        <v>13.1</v>
      </c>
      <c r="D142" s="192" t="str">
        <f>IF(ISERROR(VLOOKUP(C142,'Capacidad Financiera'!$B$12:$X$62720,2,0)),"",VLOOKUP(C142,'Capacidad Financiera'!$B$12:$X$3580,2,0))</f>
        <v>OLMEDA S.A.S</v>
      </c>
      <c r="E142" s="248">
        <f>IF(ISERROR(VLOOKUP(C142,'Capacidad Financiera'!$B$12:$X$62720,3,0)),"",VLOOKUP(C142,'Capacidad Financiera'!$B$12:$X$62720,3,0))</f>
        <v>0.33</v>
      </c>
      <c r="F142" s="231">
        <v>6843014948</v>
      </c>
      <c r="G142" s="231">
        <f>IF(OR(D142="",E142="",F142=""),"",IF(C142&lt;&gt;"",IF(ISERROR(VLOOKUP($A$10,POA!$A$2:$D$25,2,0)),"",VLOOKUP($A$10,POA!$A$2:$D$25,2,0)),""))</f>
        <v>4167150295</v>
      </c>
      <c r="H142" s="254">
        <f>IF(OR(D142="",E142="",F142=""),"",IF(C142&lt;&gt;"",F142/(G142*E142),""))</f>
        <v>4.9761605570632126</v>
      </c>
      <c r="I142" s="256">
        <f>IF(OR(D142="",E142="",F142=""),"",IF(AND(H142&gt;0,H142&lt;=Experiencia1),Puntajes!$D$4,IF(AND(H142&gt;Experiencia1,H142&lt;=Experiencia2),Puntajes!$D$5,IF(AND(H142&gt;Experiencia2,H142&lt;=Experiencia3),Puntajes!$D$6,IF(H142&gt;Experiencia3,Puntajes!$D$7,0)))))</f>
        <v>80</v>
      </c>
    </row>
    <row r="143" spans="3:9" ht="14" x14ac:dyDescent="0.15">
      <c r="C143" s="131">
        <f>+'Capacidad Financiera'!B146</f>
        <v>13.2</v>
      </c>
      <c r="D143" s="192" t="str">
        <f>IF(ISERROR(VLOOKUP(C143,'Capacidad Financiera'!$B$12:$X$62720,2,0)),"",VLOOKUP(C143,'Capacidad Financiera'!$B$12:$X$3580,2,0))</f>
        <v>HD CONSTRUCCIONES S.A.S.</v>
      </c>
      <c r="E143" s="248">
        <f>IF(ISERROR(VLOOKUP(C143,'Capacidad Financiera'!$B$12:$X$62720,3,0)),"",VLOOKUP(C143,'Capacidad Financiera'!$B$12:$X$62720,3,0))</f>
        <v>0.33</v>
      </c>
      <c r="F143" s="231">
        <v>16973146960</v>
      </c>
      <c r="G143" s="231">
        <f>IF(OR(D143="",E143="",F143=""),"",IF(C143&lt;&gt;"",IF(ISERROR(VLOOKUP($A$10,POA!$A$2:$D$25,2,0)),"",VLOOKUP($A$10,POA!$A$2:$D$25,2,0)),""))</f>
        <v>4167150295</v>
      </c>
      <c r="H143" s="254">
        <f t="shared" ref="H143:H151" si="12">IF(OR(D143="",E143="",F143=""),"",IF(C143&lt;&gt;"",F143/(G143*E143),""))</f>
        <v>12.342674255924974</v>
      </c>
      <c r="I143" s="256">
        <f>IF(OR(D143="",E143="",F143=""),"",IF(AND(H143&gt;0,H143&lt;=Experiencia1),Puntajes!$D$4,IF(AND(H143&gt;Experiencia1,H143&lt;=Experiencia2),Puntajes!$D$5,IF(AND(H143&gt;Experiencia2,H143&lt;=Experiencia3),Puntajes!$D$6,IF(H143&gt;Experiencia3,Puntajes!$D$7,0)))))</f>
        <v>120</v>
      </c>
    </row>
    <row r="144" spans="3:9" ht="14" x14ac:dyDescent="0.15">
      <c r="C144" s="131">
        <f>+'Capacidad Financiera'!B147</f>
        <v>13.299999999999999</v>
      </c>
      <c r="D144" s="192" t="str">
        <f>IF(ISERROR(VLOOKUP(C144,'Capacidad Financiera'!$B$12:$X$62720,2,0)),"",VLOOKUP(C144,'Capacidad Financiera'!$B$12:$X$3580,2,0))</f>
        <v>HECTOR GIRALDO JARAMILLO</v>
      </c>
      <c r="E144" s="248">
        <f>IF(ISERROR(VLOOKUP(C144,'Capacidad Financiera'!$B$12:$X$62720,3,0)),"",VLOOKUP(C144,'Capacidad Financiera'!$B$12:$X$62720,3,0))</f>
        <v>0.34</v>
      </c>
      <c r="F144" s="231">
        <v>17978957920</v>
      </c>
      <c r="G144" s="231">
        <f>IF(OR(D144="",E144="",F144=""),"",IF(C144&lt;&gt;"",IF(ISERROR(VLOOKUP($A$10,POA!$A$2:$D$25,2,0)),"",VLOOKUP($A$10,POA!$A$2:$D$25,2,0)),""))</f>
        <v>4167150295</v>
      </c>
      <c r="H144" s="254">
        <f t="shared" si="12"/>
        <v>12.689556233056383</v>
      </c>
      <c r="I144" s="256">
        <f>IF(OR(D144="",E144="",F144=""),"",IF(AND(H144&gt;0,H144&lt;=Experiencia1),Puntajes!$D$4,IF(AND(H144&gt;Experiencia1,H144&lt;=Experiencia2),Puntajes!$D$5,IF(AND(H144&gt;Experiencia2,H144&lt;=Experiencia3),Puntajes!$D$6,IF(H144&gt;Experiencia3,Puntajes!$D$7,0)))))</f>
        <v>120</v>
      </c>
    </row>
    <row r="145" spans="3:9" ht="15" thickBot="1" x14ac:dyDescent="0.2">
      <c r="C145" s="131" t="str">
        <f>+'Capacidad Financiera'!B148</f>
        <v/>
      </c>
      <c r="D145" s="192">
        <f>IF(ISERROR(VLOOKUP(C145,'Capacidad Financiera'!$B$12:$X$62720,2,0)),"",VLOOKUP(C145,'Capacidad Financiera'!$B$12:$X$3580,2,0))</f>
        <v>0</v>
      </c>
      <c r="E145" s="248">
        <f>IF(ISERROR(VLOOKUP(C145,'Capacidad Financiera'!$B$12:$X$62720,3,0)),"",VLOOKUP(C145,'Capacidad Financiera'!$B$12:$X$62720,3,0))</f>
        <v>0</v>
      </c>
      <c r="F145" s="231"/>
      <c r="G145" s="231" t="str">
        <f>IF(OR(D145="",E145="",F145=""),"",IF(C145&lt;&gt;"",IF(ISERROR(VLOOKUP($A$10,POA!$A$2:$D$25,2,0)),"",VLOOKUP($A$10,POA!$A$2:$D$25,2,0)),""))</f>
        <v/>
      </c>
      <c r="H145" s="254" t="str">
        <f t="shared" si="12"/>
        <v/>
      </c>
      <c r="I145" s="256" t="str">
        <f>IF(OR(D145="",E145="",F145=""),"",IF(AND(H145&gt;0,H145&lt;=Experiencia1),Puntajes!$D$4,IF(AND(H145&gt;Experiencia1,H145&lt;=Experiencia2),Puntajes!$D$5,IF(AND(H145&gt;Experiencia2,H145&lt;=Experiencia3),Puntajes!$D$6,IF(H145&gt;Experiencia3,Puntajes!$D$7,0)))))</f>
        <v/>
      </c>
    </row>
    <row r="146" spans="3:9" ht="14" hidden="1" x14ac:dyDescent="0.15">
      <c r="C146" s="131" t="str">
        <f>+'Capacidad Financiera'!B149</f>
        <v/>
      </c>
      <c r="D146" s="192">
        <f>IF(ISERROR(VLOOKUP(C146,'Capacidad Financiera'!$B$12:$X$62720,2,0)),"",VLOOKUP(C146,'Capacidad Financiera'!$B$12:$X$3580,2,0))</f>
        <v>0</v>
      </c>
      <c r="E146" s="248">
        <f>IF(ISERROR(VLOOKUP(C146,'Capacidad Financiera'!$B$12:$X$62720,3,0)),"",VLOOKUP(C146,'Capacidad Financiera'!$B$12:$X$62720,3,0))</f>
        <v>0</v>
      </c>
      <c r="F146" s="231"/>
      <c r="G146" s="231" t="str">
        <f>IF(OR(D146="",E146="",F146=""),"",IF(C146&lt;&gt;"",IF(ISERROR(VLOOKUP($A$10,POA!$A$2:$D$25,2,0)),"",VLOOKUP($A$10,POA!$A$2:$D$25,2,0)),""))</f>
        <v/>
      </c>
      <c r="H146" s="254" t="str">
        <f t="shared" si="12"/>
        <v/>
      </c>
      <c r="I146" s="256" t="str">
        <f>IF(OR(D146="",E146="",F146=""),"",IF(AND(H146&gt;0,H146&lt;=Experiencia1),Puntajes!$D$4,IF(AND(H146&gt;Experiencia1,H146&lt;=Experiencia2),Puntajes!$D$5,IF(AND(H146&gt;Experiencia2,H146&lt;=Experiencia3),Puntajes!$D$6,IF(H146&gt;Experiencia3,Puntajes!$D$7,0)))))</f>
        <v/>
      </c>
    </row>
    <row r="147" spans="3:9" ht="14" hidden="1" x14ac:dyDescent="0.15">
      <c r="C147" s="131" t="str">
        <f>+'Capacidad Financiera'!B150</f>
        <v/>
      </c>
      <c r="D147" s="192">
        <f>IF(ISERROR(VLOOKUP(C147,'Capacidad Financiera'!$B$12:$X$62720,2,0)),"",VLOOKUP(C147,'Capacidad Financiera'!$B$12:$X$3580,2,0))</f>
        <v>0</v>
      </c>
      <c r="E147" s="248">
        <f>IF(ISERROR(VLOOKUP(C147,'Capacidad Financiera'!$B$12:$X$62720,3,0)),"",VLOOKUP(C147,'Capacidad Financiera'!$B$12:$X$62720,3,0))</f>
        <v>0</v>
      </c>
      <c r="F147" s="231"/>
      <c r="G147" s="231" t="str">
        <f>IF(OR(D147="",E147="",F147=""),"",IF(C147&lt;&gt;"",IF(ISERROR(VLOOKUP($A$10,POA!$A$2:$D$25,2,0)),"",VLOOKUP($A$10,POA!$A$2:$D$25,2,0)),""))</f>
        <v/>
      </c>
      <c r="H147" s="254" t="str">
        <f t="shared" si="12"/>
        <v/>
      </c>
      <c r="I147" s="256" t="str">
        <f>IF(OR(D147="",E147="",F147=""),"",IF(AND(H147&gt;0,H147&lt;=Experiencia1),Puntajes!$D$4,IF(AND(H147&gt;Experiencia1,H147&lt;=Experiencia2),Puntajes!$D$5,IF(AND(H147&gt;Experiencia2,H147&lt;=Experiencia3),Puntajes!$D$6,IF(H147&gt;Experiencia3,Puntajes!$D$7,0)))))</f>
        <v/>
      </c>
    </row>
    <row r="148" spans="3:9" ht="14" hidden="1" x14ac:dyDescent="0.15">
      <c r="C148" s="131" t="str">
        <f>+'Capacidad Financiera'!B151</f>
        <v/>
      </c>
      <c r="D148" s="192">
        <f>IF(ISERROR(VLOOKUP(C148,'Capacidad Financiera'!$B$12:$X$62720,2,0)),"",VLOOKUP(C148,'Capacidad Financiera'!$B$12:$X$3580,2,0))</f>
        <v>0</v>
      </c>
      <c r="E148" s="248">
        <f>IF(ISERROR(VLOOKUP(C148,'Capacidad Financiera'!$B$12:$X$62720,3,0)),"",VLOOKUP(C148,'Capacidad Financiera'!$B$12:$X$62720,3,0))</f>
        <v>0</v>
      </c>
      <c r="F148" s="231"/>
      <c r="G148" s="231" t="str">
        <f>IF(OR(D148="",E148="",F148=""),"",IF(C148&lt;&gt;"",IF(ISERROR(VLOOKUP($A$10,POA!$A$2:$D$25,2,0)),"",VLOOKUP($A$10,POA!$A$2:$D$25,2,0)),""))</f>
        <v/>
      </c>
      <c r="H148" s="254" t="str">
        <f t="shared" si="12"/>
        <v/>
      </c>
      <c r="I148" s="256" t="str">
        <f>IF(OR(D148="",E148="",F148=""),"",IF(AND(H148&gt;0,H148&lt;=Experiencia1),Puntajes!$D$4,IF(AND(H148&gt;Experiencia1,H148&lt;=Experiencia2),Puntajes!$D$5,IF(AND(H148&gt;Experiencia2,H148&lt;=Experiencia3),Puntajes!$D$6,IF(H148&gt;Experiencia3,Puntajes!$D$7,0)))))</f>
        <v/>
      </c>
    </row>
    <row r="149" spans="3:9" ht="14" hidden="1" x14ac:dyDescent="0.15">
      <c r="C149" s="131" t="str">
        <f>+'Capacidad Financiera'!B152</f>
        <v/>
      </c>
      <c r="D149" s="192">
        <f>IF(ISERROR(VLOOKUP(C149,'Capacidad Financiera'!$B$12:$X$62720,2,0)),"",VLOOKUP(C149,'Capacidad Financiera'!$B$12:$X$3580,2,0))</f>
        <v>0</v>
      </c>
      <c r="E149" s="248">
        <f>IF(ISERROR(VLOOKUP(C149,'Capacidad Financiera'!$B$12:$X$62720,3,0)),"",VLOOKUP(C149,'Capacidad Financiera'!$B$12:$X$62720,3,0))</f>
        <v>0</v>
      </c>
      <c r="F149" s="231"/>
      <c r="G149" s="231" t="str">
        <f>IF(OR(D149="",E149="",F149=""),"",IF(C149&lt;&gt;"",IF(ISERROR(VLOOKUP($A$10,POA!$A$2:$D$25,2,0)),"",VLOOKUP($A$10,POA!$A$2:$D$25,2,0)),""))</f>
        <v/>
      </c>
      <c r="H149" s="254" t="str">
        <f t="shared" si="12"/>
        <v/>
      </c>
      <c r="I149" s="256" t="str">
        <f>IF(OR(D149="",E149="",F149=""),"",IF(AND(H149&gt;0,H149&lt;=Experiencia1),Puntajes!$D$4,IF(AND(H149&gt;Experiencia1,H149&lt;=Experiencia2),Puntajes!$D$5,IF(AND(H149&gt;Experiencia2,H149&lt;=Experiencia3),Puntajes!$D$6,IF(H149&gt;Experiencia3,Puntajes!$D$7,0)))))</f>
        <v/>
      </c>
    </row>
    <row r="150" spans="3:9" ht="14" hidden="1" x14ac:dyDescent="0.15">
      <c r="C150" s="131" t="str">
        <f>+'Capacidad Financiera'!B153</f>
        <v/>
      </c>
      <c r="D150" s="192">
        <f>IF(ISERROR(VLOOKUP(C150,'Capacidad Financiera'!$B$12:$X$62720,2,0)),"",VLOOKUP(C150,'Capacidad Financiera'!$B$12:$X$3580,2,0))</f>
        <v>0</v>
      </c>
      <c r="E150" s="248">
        <f>IF(ISERROR(VLOOKUP(C150,'Capacidad Financiera'!$B$12:$X$62720,3,0)),"",VLOOKUP(C150,'Capacidad Financiera'!$B$12:$X$62720,3,0))</f>
        <v>0</v>
      </c>
      <c r="F150" s="231"/>
      <c r="G150" s="231" t="str">
        <f>IF(OR(D150="",E150="",F150=""),"",IF(C150&lt;&gt;"",IF(ISERROR(VLOOKUP($A$10,POA!$A$2:$D$25,2,0)),"",VLOOKUP($A$10,POA!$A$2:$D$25,2,0)),""))</f>
        <v/>
      </c>
      <c r="H150" s="254" t="str">
        <f t="shared" si="12"/>
        <v/>
      </c>
      <c r="I150" s="256" t="str">
        <f>IF(OR(D150="",E150="",F150=""),"",IF(AND(H150&gt;0,H150&lt;=Experiencia1),Puntajes!$D$4,IF(AND(H150&gt;Experiencia1,H150&lt;=Experiencia2),Puntajes!$D$5,IF(AND(H150&gt;Experiencia2,H150&lt;=Experiencia3),Puntajes!$D$6,IF(H150&gt;Experiencia3,Puntajes!$D$7,0)))))</f>
        <v/>
      </c>
    </row>
    <row r="151" spans="3:9" ht="15" hidden="1" thickBot="1" x14ac:dyDescent="0.2">
      <c r="C151" s="132" t="str">
        <f>+'Capacidad Financiera'!B154</f>
        <v/>
      </c>
      <c r="D151" s="133">
        <f>IF(ISERROR(VLOOKUP(C151,'Capacidad Financiera'!$B$12:$X$62720,2,0)),"",VLOOKUP(C151,'Capacidad Financiera'!$B$12:$X$3580,2,0))</f>
        <v>0</v>
      </c>
      <c r="E151" s="134">
        <f>IF(ISERROR(VLOOKUP(C151,'Capacidad Financiera'!$B$12:$X$62720,3,0)),"",VLOOKUP(C151,'Capacidad Financiera'!$B$12:$X$62720,3,0))</f>
        <v>0</v>
      </c>
      <c r="F151" s="232"/>
      <c r="G151" s="232" t="str">
        <f>IF(OR(D151="",E151="",F151=""),"",IF(C151&lt;&gt;"",IF(ISERROR(VLOOKUP($A$10,POA!$A$2:$D$25,2,0)),"",VLOOKUP($A$10,POA!$A$2:$D$25,2,0)),""))</f>
        <v/>
      </c>
      <c r="H151" s="255" t="str">
        <f t="shared" si="12"/>
        <v/>
      </c>
      <c r="I151" s="257" t="str">
        <f>IF(OR(D151="",E151="",F151=""),"",IF(AND(H151&gt;0,H151&lt;=Experiencia1),Puntajes!$D$4,IF(AND(H151&gt;Experiencia1,H151&lt;=Experiencia2),Puntajes!$D$5,IF(AND(H151&gt;Experiencia2,H151&lt;=Experiencia3),Puntajes!$D$6,IF(H151&gt;Experiencia3,Puntajes!$D$7,0)))))</f>
        <v/>
      </c>
    </row>
    <row r="152" spans="3:9" ht="14" x14ac:dyDescent="0.15">
      <c r="C152" s="127">
        <v>14</v>
      </c>
      <c r="D152" s="128" t="str">
        <f>IF(ISERROR(VLOOKUP(C152,'Capacidad Financiera'!$B$12:$X$62720,2,0)),"",VLOOKUP(C152,'Capacidad Financiera'!$B$12:$X$3580,2,0))</f>
        <v>CONSORCIO CONXIE 034-14</v>
      </c>
      <c r="E152" s="129">
        <f>IF(ISERROR(VLOOKUP(C152,'Capacidad Financiera'!$B$12:$X$62720,3,0)),"",VLOOKUP(C152,'Capacidad Financiera'!$B$12:$X$62720,3,0))</f>
        <v>1</v>
      </c>
      <c r="F152" s="130"/>
      <c r="G152" s="130" t="str">
        <f>IF(OR(D152="",E152="",F152=""),"",IF(C153="",IF(C152&lt;&gt;"",IF(ISERROR(VLOOKUP($A$10,POA!$A$2:$D$25,2,0)),"",VLOOKUP($A$10,POA!$A$2:$D$25,2,0)),""),""))</f>
        <v/>
      </c>
      <c r="H152" s="251" t="str">
        <f>IF(OR(D152="",E152="",F152=""),"",IF(C153="",IF(C152&lt;&gt;"",F152/G152,""),""))</f>
        <v/>
      </c>
      <c r="I152" s="249" t="str">
        <f>IF(C153="",IF(F152="","",IF(AND(H152&gt;0,H152&lt;=Experiencia1),Puntajes!$D$4,IF(AND(H152&gt;Experiencia1,H152&lt;=Experiencia2),Puntajes!$D$5,IF(AND(H152&gt;Experiencia2,H152&lt;=Experiencia3),Puntajes!$D$6,IF(H152&gt;Experiencia3,Puntajes!$D$7,0))))),"")</f>
        <v/>
      </c>
    </row>
    <row r="153" spans="3:9" ht="14" x14ac:dyDescent="0.15">
      <c r="C153" s="131">
        <f>+'Capacidad Financiera'!B156</f>
        <v>14.1</v>
      </c>
      <c r="D153" s="192" t="str">
        <f>IF(ISERROR(VLOOKUP(C153,'Capacidad Financiera'!$B$12:$X$62720,2,0)),"",VLOOKUP(C153,'Capacidad Financiera'!$B$12:$X$3580,2,0))</f>
        <v>CONCREARMADO LTDA.</v>
      </c>
      <c r="E153" s="248">
        <f>IF(ISERROR(VLOOKUP(C153,'Capacidad Financiera'!$B$12:$X$62720,3,0)),"",VLOOKUP(C153,'Capacidad Financiera'!$B$12:$X$62720,3,0))</f>
        <v>0.5</v>
      </c>
      <c r="F153" s="231">
        <v>45220146910.400002</v>
      </c>
      <c r="G153" s="231">
        <f>IF(OR(D153="",E153="",F153=""),"",IF(C153&lt;&gt;"",IF(ISERROR(VLOOKUP($A$10,POA!$A$2:$D$25,2,0)),"",VLOOKUP($A$10,POA!$A$2:$D$25,2,0)),""))</f>
        <v>4167150295</v>
      </c>
      <c r="H153" s="254">
        <f>IF(OR(D153="",E153="",F153=""),"",IF(C153&lt;&gt;"",F153/(G153*E153),""))</f>
        <v>21.703151414844758</v>
      </c>
      <c r="I153" s="256">
        <f>IF(OR(D153="",E153="",F153=""),"",IF(AND(H153&gt;0,H153&lt;=Experiencia1),Puntajes!$D$4,IF(AND(H153&gt;Experiencia1,H153&lt;=Experiencia2),Puntajes!$D$5,IF(AND(H153&gt;Experiencia2,H153&lt;=Experiencia3),Puntajes!$D$6,IF(H153&gt;Experiencia3,Puntajes!$D$7,0)))))</f>
        <v>120</v>
      </c>
    </row>
    <row r="154" spans="3:9" ht="14" x14ac:dyDescent="0.15">
      <c r="C154" s="131">
        <f>+'Capacidad Financiera'!B157</f>
        <v>14.2</v>
      </c>
      <c r="D154" s="192" t="str">
        <f>IF(ISERROR(VLOOKUP(C154,'Capacidad Financiera'!$B$12:$X$62720,2,0)),"",VLOOKUP(C154,'Capacidad Financiera'!$B$12:$X$3580,2,0))</f>
        <v>JAIME VARGAS GALINDO</v>
      </c>
      <c r="E154" s="248">
        <f>IF(ISERROR(VLOOKUP(C154,'Capacidad Financiera'!$B$12:$X$62720,3,0)),"",VLOOKUP(C154,'Capacidad Financiera'!$B$12:$X$62720,3,0))</f>
        <v>0.5</v>
      </c>
      <c r="F154" s="231">
        <v>30357723118.799999</v>
      </c>
      <c r="G154" s="231">
        <f>IF(OR(D154="",E154="",F154=""),"",IF(C154&lt;&gt;"",IF(ISERROR(VLOOKUP($A$10,POA!$A$2:$D$25,2,0)),"",VLOOKUP($A$10,POA!$A$2:$D$25,2,0)),""))</f>
        <v>4167150295</v>
      </c>
      <c r="H154" s="254">
        <f t="shared" ref="H154:H162" si="13">IF(OR(D154="",E154="",F154=""),"",IF(C154&lt;&gt;"",F154/(G154*E154),""))</f>
        <v>14.570015943617411</v>
      </c>
      <c r="I154" s="256">
        <f>IF(OR(D154="",E154="",F154=""),"",IF(AND(H154&gt;0,H154&lt;=Experiencia1),Puntajes!$D$4,IF(AND(H154&gt;Experiencia1,H154&lt;=Experiencia2),Puntajes!$D$5,IF(AND(H154&gt;Experiencia2,H154&lt;=Experiencia3),Puntajes!$D$6,IF(H154&gt;Experiencia3,Puntajes!$D$7,0)))))</f>
        <v>120</v>
      </c>
    </row>
    <row r="155" spans="3:9" ht="15" thickBot="1" x14ac:dyDescent="0.2">
      <c r="C155" s="131" t="str">
        <f>+'Capacidad Financiera'!B158</f>
        <v/>
      </c>
      <c r="D155" s="192">
        <f>IF(ISERROR(VLOOKUP(C155,'Capacidad Financiera'!$B$12:$X$62720,2,0)),"",VLOOKUP(C155,'Capacidad Financiera'!$B$12:$X$3580,2,0))</f>
        <v>0</v>
      </c>
      <c r="E155" s="248">
        <f>IF(ISERROR(VLOOKUP(C155,'Capacidad Financiera'!$B$12:$X$62720,3,0)),"",VLOOKUP(C155,'Capacidad Financiera'!$B$12:$X$62720,3,0))</f>
        <v>0</v>
      </c>
      <c r="F155" s="231"/>
      <c r="G155" s="231" t="str">
        <f>IF(OR(D155="",E155="",F155=""),"",IF(C155&lt;&gt;"",IF(ISERROR(VLOOKUP($A$10,POA!$A$2:$D$25,2,0)),"",VLOOKUP($A$10,POA!$A$2:$D$25,2,0)),""))</f>
        <v/>
      </c>
      <c r="H155" s="254" t="str">
        <f t="shared" si="13"/>
        <v/>
      </c>
      <c r="I155" s="256" t="str">
        <f>IF(OR(D155="",E155="",F155=""),"",IF(AND(H155&gt;0,H155&lt;=Experiencia1),Puntajes!$D$4,IF(AND(H155&gt;Experiencia1,H155&lt;=Experiencia2),Puntajes!$D$5,IF(AND(H155&gt;Experiencia2,H155&lt;=Experiencia3),Puntajes!$D$6,IF(H155&gt;Experiencia3,Puntajes!$D$7,0)))))</f>
        <v/>
      </c>
    </row>
    <row r="156" spans="3:9" ht="14" hidden="1" x14ac:dyDescent="0.15">
      <c r="C156" s="131" t="str">
        <f>+'Capacidad Financiera'!B159</f>
        <v/>
      </c>
      <c r="D156" s="192">
        <f>IF(ISERROR(VLOOKUP(C156,'Capacidad Financiera'!$B$12:$X$62720,2,0)),"",VLOOKUP(C156,'Capacidad Financiera'!$B$12:$X$3580,2,0))</f>
        <v>0</v>
      </c>
      <c r="E156" s="248">
        <f>IF(ISERROR(VLOOKUP(C156,'Capacidad Financiera'!$B$12:$X$62720,3,0)),"",VLOOKUP(C156,'Capacidad Financiera'!$B$12:$X$62720,3,0))</f>
        <v>0</v>
      </c>
      <c r="F156" s="231"/>
      <c r="G156" s="231" t="str">
        <f>IF(OR(D156="",E156="",F156=""),"",IF(C156&lt;&gt;"",IF(ISERROR(VLOOKUP($A$10,POA!$A$2:$D$25,2,0)),"",VLOOKUP($A$10,POA!$A$2:$D$25,2,0)),""))</f>
        <v/>
      </c>
      <c r="H156" s="254" t="str">
        <f t="shared" si="13"/>
        <v/>
      </c>
      <c r="I156" s="256" t="str">
        <f>IF(OR(D156="",E156="",F156=""),"",IF(AND(H156&gt;0,H156&lt;=Experiencia1),Puntajes!$D$4,IF(AND(H156&gt;Experiencia1,H156&lt;=Experiencia2),Puntajes!$D$5,IF(AND(H156&gt;Experiencia2,H156&lt;=Experiencia3),Puntajes!$D$6,IF(H156&gt;Experiencia3,Puntajes!$D$7,0)))))</f>
        <v/>
      </c>
    </row>
    <row r="157" spans="3:9" ht="14" hidden="1" x14ac:dyDescent="0.15">
      <c r="C157" s="131" t="str">
        <f>+'Capacidad Financiera'!B160</f>
        <v/>
      </c>
      <c r="D157" s="192">
        <f>IF(ISERROR(VLOOKUP(C157,'Capacidad Financiera'!$B$12:$X$62720,2,0)),"",VLOOKUP(C157,'Capacidad Financiera'!$B$12:$X$3580,2,0))</f>
        <v>0</v>
      </c>
      <c r="E157" s="248">
        <f>IF(ISERROR(VLOOKUP(C157,'Capacidad Financiera'!$B$12:$X$62720,3,0)),"",VLOOKUP(C157,'Capacidad Financiera'!$B$12:$X$62720,3,0))</f>
        <v>0</v>
      </c>
      <c r="F157" s="231"/>
      <c r="G157" s="231" t="str">
        <f>IF(OR(D157="",E157="",F157=""),"",IF(C157&lt;&gt;"",IF(ISERROR(VLOOKUP($A$10,POA!$A$2:$D$25,2,0)),"",VLOOKUP($A$10,POA!$A$2:$D$25,2,0)),""))</f>
        <v/>
      </c>
      <c r="H157" s="254" t="str">
        <f t="shared" si="13"/>
        <v/>
      </c>
      <c r="I157" s="256" t="str">
        <f>IF(OR(D157="",E157="",F157=""),"",IF(AND(H157&gt;0,H157&lt;=Experiencia1),Puntajes!$D$4,IF(AND(H157&gt;Experiencia1,H157&lt;=Experiencia2),Puntajes!$D$5,IF(AND(H157&gt;Experiencia2,H157&lt;=Experiencia3),Puntajes!$D$6,IF(H157&gt;Experiencia3,Puntajes!$D$7,0)))))</f>
        <v/>
      </c>
    </row>
    <row r="158" spans="3:9" ht="14" hidden="1" x14ac:dyDescent="0.15">
      <c r="C158" s="131" t="str">
        <f>+'Capacidad Financiera'!B161</f>
        <v/>
      </c>
      <c r="D158" s="192">
        <f>IF(ISERROR(VLOOKUP(C158,'Capacidad Financiera'!$B$12:$X$62720,2,0)),"",VLOOKUP(C158,'Capacidad Financiera'!$B$12:$X$3580,2,0))</f>
        <v>0</v>
      </c>
      <c r="E158" s="248">
        <f>IF(ISERROR(VLOOKUP(C158,'Capacidad Financiera'!$B$12:$X$62720,3,0)),"",VLOOKUP(C158,'Capacidad Financiera'!$B$12:$X$62720,3,0))</f>
        <v>0</v>
      </c>
      <c r="F158" s="231"/>
      <c r="G158" s="231" t="str">
        <f>IF(OR(D158="",E158="",F158=""),"",IF(C158&lt;&gt;"",IF(ISERROR(VLOOKUP($A$10,POA!$A$2:$D$25,2,0)),"",VLOOKUP($A$10,POA!$A$2:$D$25,2,0)),""))</f>
        <v/>
      </c>
      <c r="H158" s="254" t="str">
        <f t="shared" si="13"/>
        <v/>
      </c>
      <c r="I158" s="256" t="str">
        <f>IF(OR(D158="",E158="",F158=""),"",IF(AND(H158&gt;0,H158&lt;=Experiencia1),Puntajes!$D$4,IF(AND(H158&gt;Experiencia1,H158&lt;=Experiencia2),Puntajes!$D$5,IF(AND(H158&gt;Experiencia2,H158&lt;=Experiencia3),Puntajes!$D$6,IF(H158&gt;Experiencia3,Puntajes!$D$7,0)))))</f>
        <v/>
      </c>
    </row>
    <row r="159" spans="3:9" ht="14" hidden="1" x14ac:dyDescent="0.15">
      <c r="C159" s="131" t="str">
        <f>+'Capacidad Financiera'!B162</f>
        <v/>
      </c>
      <c r="D159" s="192">
        <f>IF(ISERROR(VLOOKUP(C159,'Capacidad Financiera'!$B$12:$X$62720,2,0)),"",VLOOKUP(C159,'Capacidad Financiera'!$B$12:$X$3580,2,0))</f>
        <v>0</v>
      </c>
      <c r="E159" s="248">
        <f>IF(ISERROR(VLOOKUP(C159,'Capacidad Financiera'!$B$12:$X$62720,3,0)),"",VLOOKUP(C159,'Capacidad Financiera'!$B$12:$X$62720,3,0))</f>
        <v>0</v>
      </c>
      <c r="F159" s="231"/>
      <c r="G159" s="231" t="str">
        <f>IF(OR(D159="",E159="",F159=""),"",IF(C159&lt;&gt;"",IF(ISERROR(VLOOKUP($A$10,POA!$A$2:$D$25,2,0)),"",VLOOKUP($A$10,POA!$A$2:$D$25,2,0)),""))</f>
        <v/>
      </c>
      <c r="H159" s="254" t="str">
        <f t="shared" si="13"/>
        <v/>
      </c>
      <c r="I159" s="256" t="str">
        <f>IF(OR(D159="",E159="",F159=""),"",IF(AND(H159&gt;0,H159&lt;=Experiencia1),Puntajes!$D$4,IF(AND(H159&gt;Experiencia1,H159&lt;=Experiencia2),Puntajes!$D$5,IF(AND(H159&gt;Experiencia2,H159&lt;=Experiencia3),Puntajes!$D$6,IF(H159&gt;Experiencia3,Puntajes!$D$7,0)))))</f>
        <v/>
      </c>
    </row>
    <row r="160" spans="3:9" ht="14" hidden="1" x14ac:dyDescent="0.15">
      <c r="C160" s="131" t="str">
        <f>+'Capacidad Financiera'!B163</f>
        <v/>
      </c>
      <c r="D160" s="192">
        <f>IF(ISERROR(VLOOKUP(C160,'Capacidad Financiera'!$B$12:$X$62720,2,0)),"",VLOOKUP(C160,'Capacidad Financiera'!$B$12:$X$3580,2,0))</f>
        <v>0</v>
      </c>
      <c r="E160" s="248">
        <f>IF(ISERROR(VLOOKUP(C160,'Capacidad Financiera'!$B$12:$X$62720,3,0)),"",VLOOKUP(C160,'Capacidad Financiera'!$B$12:$X$62720,3,0))</f>
        <v>0</v>
      </c>
      <c r="F160" s="231"/>
      <c r="G160" s="231" t="str">
        <f>IF(OR(D160="",E160="",F160=""),"",IF(C160&lt;&gt;"",IF(ISERROR(VLOOKUP($A$10,POA!$A$2:$D$25,2,0)),"",VLOOKUP($A$10,POA!$A$2:$D$25,2,0)),""))</f>
        <v/>
      </c>
      <c r="H160" s="254" t="str">
        <f t="shared" si="13"/>
        <v/>
      </c>
      <c r="I160" s="256" t="str">
        <f>IF(OR(D160="",E160="",F160=""),"",IF(AND(H160&gt;0,H160&lt;=Experiencia1),Puntajes!$D$4,IF(AND(H160&gt;Experiencia1,H160&lt;=Experiencia2),Puntajes!$D$5,IF(AND(H160&gt;Experiencia2,H160&lt;=Experiencia3),Puntajes!$D$6,IF(H160&gt;Experiencia3,Puntajes!$D$7,0)))))</f>
        <v/>
      </c>
    </row>
    <row r="161" spans="3:9" ht="14" hidden="1" x14ac:dyDescent="0.15">
      <c r="C161" s="131" t="str">
        <f>+'Capacidad Financiera'!B164</f>
        <v/>
      </c>
      <c r="D161" s="192">
        <f>IF(ISERROR(VLOOKUP(C161,'Capacidad Financiera'!$B$12:$X$62720,2,0)),"",VLOOKUP(C161,'Capacidad Financiera'!$B$12:$X$3580,2,0))</f>
        <v>0</v>
      </c>
      <c r="E161" s="248">
        <f>IF(ISERROR(VLOOKUP(C161,'Capacidad Financiera'!$B$12:$X$62720,3,0)),"",VLOOKUP(C161,'Capacidad Financiera'!$B$12:$X$62720,3,0))</f>
        <v>0</v>
      </c>
      <c r="F161" s="231"/>
      <c r="G161" s="231" t="str">
        <f>IF(OR(D161="",E161="",F161=""),"",IF(C161&lt;&gt;"",IF(ISERROR(VLOOKUP($A$10,POA!$A$2:$D$25,2,0)),"",VLOOKUP($A$10,POA!$A$2:$D$25,2,0)),""))</f>
        <v/>
      </c>
      <c r="H161" s="254" t="str">
        <f t="shared" si="13"/>
        <v/>
      </c>
      <c r="I161" s="256" t="str">
        <f>IF(OR(D161="",E161="",F161=""),"",IF(AND(H161&gt;0,H161&lt;=Experiencia1),Puntajes!$D$4,IF(AND(H161&gt;Experiencia1,H161&lt;=Experiencia2),Puntajes!$D$5,IF(AND(H161&gt;Experiencia2,H161&lt;=Experiencia3),Puntajes!$D$6,IF(H161&gt;Experiencia3,Puntajes!$D$7,0)))))</f>
        <v/>
      </c>
    </row>
    <row r="162" spans="3:9" ht="15" hidden="1" thickBot="1" x14ac:dyDescent="0.2">
      <c r="C162" s="132" t="str">
        <f>+'Capacidad Financiera'!B165</f>
        <v/>
      </c>
      <c r="D162" s="133">
        <f>IF(ISERROR(VLOOKUP(C162,'Capacidad Financiera'!$B$12:$X$62720,2,0)),"",VLOOKUP(C162,'Capacidad Financiera'!$B$12:$X$3580,2,0))</f>
        <v>0</v>
      </c>
      <c r="E162" s="134">
        <f>IF(ISERROR(VLOOKUP(C162,'Capacidad Financiera'!$B$12:$X$62720,3,0)),"",VLOOKUP(C162,'Capacidad Financiera'!$B$12:$X$62720,3,0))</f>
        <v>0</v>
      </c>
      <c r="F162" s="232"/>
      <c r="G162" s="232" t="str">
        <f>IF(OR(D162="",E162="",F162=""),"",IF(C162&lt;&gt;"",IF(ISERROR(VLOOKUP($A$10,POA!$A$2:$D$25,2,0)),"",VLOOKUP($A$10,POA!$A$2:$D$25,2,0)),""))</f>
        <v/>
      </c>
      <c r="H162" s="255" t="str">
        <f t="shared" si="13"/>
        <v/>
      </c>
      <c r="I162" s="257" t="str">
        <f>IF(OR(D162="",E162="",F162=""),"",IF(AND(H162&gt;0,H162&lt;=Experiencia1),Puntajes!$D$4,IF(AND(H162&gt;Experiencia1,H162&lt;=Experiencia2),Puntajes!$D$5,IF(AND(H162&gt;Experiencia2,H162&lt;=Experiencia3),Puntajes!$D$6,IF(H162&gt;Experiencia3,Puntajes!$D$7,0)))))</f>
        <v/>
      </c>
    </row>
    <row r="163" spans="3:9" ht="14" x14ac:dyDescent="0.15">
      <c r="C163" s="127">
        <v>15</v>
      </c>
      <c r="D163" s="128" t="str">
        <f>IF(ISERROR(VLOOKUP(C163,'Capacidad Financiera'!$B$12:$X$62720,2,0)),"",VLOOKUP(C163,'Capacidad Financiera'!$B$12:$X$3580,2,0))</f>
        <v>CONSORCIO BP LA CALERA</v>
      </c>
      <c r="E163" s="129">
        <f>IF(ISERROR(VLOOKUP(C163,'Capacidad Financiera'!$B$12:$X$62720,3,0)),"",VLOOKUP(C163,'Capacidad Financiera'!$B$12:$X$62720,3,0))</f>
        <v>1</v>
      </c>
      <c r="F163" s="130"/>
      <c r="G163" s="130" t="str">
        <f>IF(OR(D163="",E163="",F163=""),"",IF(C164="",IF(C163&lt;&gt;"",IF(ISERROR(VLOOKUP($A$10,POA!$A$2:$D$25,2,0)),"",VLOOKUP($A$10,POA!$A$2:$D$25,2,0)),""),""))</f>
        <v/>
      </c>
      <c r="H163" s="251" t="str">
        <f>IF(OR(D163="",E163="",F163=""),"",IF(C164="",IF(C163&lt;&gt;"",F163/G163,""),""))</f>
        <v/>
      </c>
      <c r="I163" s="249" t="str">
        <f>IF(C164="",IF(F163="","",IF(AND(H163&gt;0,H163&lt;=Experiencia1),Puntajes!$D$4,IF(AND(H163&gt;Experiencia1,H163&lt;=Experiencia2),Puntajes!$D$5,IF(AND(H163&gt;Experiencia2,H163&lt;=Experiencia3),Puntajes!$D$6,IF(H163&gt;Experiencia3,Puntajes!$D$7,0))))),"")</f>
        <v/>
      </c>
    </row>
    <row r="164" spans="3:9" ht="14" x14ac:dyDescent="0.15">
      <c r="C164" s="131">
        <f>+'Capacidad Financiera'!B167</f>
        <v>15.1</v>
      </c>
      <c r="D164" s="192" t="str">
        <f>IF(ISERROR(VLOOKUP(C164,'Capacidad Financiera'!$B$12:$X$62720,2,0)),"",VLOOKUP(C164,'Capacidad Financiera'!$B$12:$X$3580,2,0))</f>
        <v>PEDRO NAVARRO RODRIGUEZ</v>
      </c>
      <c r="E164" s="248">
        <f>IF(ISERROR(VLOOKUP(C164,'Capacidad Financiera'!$B$12:$X$62720,3,0)),"",VLOOKUP(C164,'Capacidad Financiera'!$B$12:$X$62720,3,0))</f>
        <v>0.25</v>
      </c>
      <c r="F164" s="231">
        <v>19160967056</v>
      </c>
      <c r="G164" s="231">
        <f>IF(OR(D164="",E164="",F164=""),"",IF(C164&lt;&gt;"",IF(ISERROR(VLOOKUP($A$10,POA!$A$2:$D$25,2,0)),"",VLOOKUP($A$10,POA!$A$2:$D$25,2,0)),""))</f>
        <v>4167150295</v>
      </c>
      <c r="H164" s="254">
        <f>IF(OR(D164="",E164="",F164=""),"",IF(C164&lt;&gt;"",F164/(G164*E164),""))</f>
        <v>18.392393553926279</v>
      </c>
      <c r="I164" s="256">
        <f>IF(OR(D164="",E164="",F164=""),"",IF(AND(H164&gt;0,H164&lt;=Experiencia1),Puntajes!$D$4,IF(AND(H164&gt;Experiencia1,H164&lt;=Experiencia2),Puntajes!$D$5,IF(AND(H164&gt;Experiencia2,H164&lt;=Experiencia3),Puntajes!$D$6,IF(H164&gt;Experiencia3,Puntajes!$D$7,0)))))</f>
        <v>120</v>
      </c>
    </row>
    <row r="165" spans="3:9" ht="14" x14ac:dyDescent="0.15">
      <c r="C165" s="131">
        <f>+'Capacidad Financiera'!B168</f>
        <v>15.2</v>
      </c>
      <c r="D165" s="192" t="str">
        <f>IF(ISERROR(VLOOKUP(C165,'Capacidad Financiera'!$B$12:$X$62720,2,0)),"",VLOOKUP(C165,'Capacidad Financiera'!$B$12:$X$3580,2,0))</f>
        <v>PAVIOBRAS S.A.S.</v>
      </c>
      <c r="E165" s="248">
        <f>IF(ISERROR(VLOOKUP(C165,'Capacidad Financiera'!$B$12:$X$62720,3,0)),"",VLOOKUP(C165,'Capacidad Financiera'!$B$12:$X$62720,3,0))</f>
        <v>0.25</v>
      </c>
      <c r="F165" s="231">
        <v>22008312480</v>
      </c>
      <c r="G165" s="231">
        <f>IF(OR(D165="",E165="",F165=""),"",IF(C165&lt;&gt;"",IF(ISERROR(VLOOKUP($A$10,POA!$A$2:$D$25,2,0)),"",VLOOKUP($A$10,POA!$A$2:$D$25,2,0)),""))</f>
        <v>4167150295</v>
      </c>
      <c r="H165" s="254">
        <f t="shared" ref="H165:H173" si="14">IF(OR(D165="",E165="",F165=""),"",IF(C165&lt;&gt;"",F165/(G165*E165),""))</f>
        <v>21.125527923873452</v>
      </c>
      <c r="I165" s="256">
        <f>IF(OR(D165="",E165="",F165=""),"",IF(AND(H165&gt;0,H165&lt;=Experiencia1),Puntajes!$D$4,IF(AND(H165&gt;Experiencia1,H165&lt;=Experiencia2),Puntajes!$D$5,IF(AND(H165&gt;Experiencia2,H165&lt;=Experiencia3),Puntajes!$D$6,IF(H165&gt;Experiencia3,Puntajes!$D$7,0)))))</f>
        <v>120</v>
      </c>
    </row>
    <row r="166" spans="3:9" ht="14" x14ac:dyDescent="0.15">
      <c r="C166" s="131">
        <f>+'Capacidad Financiera'!B169</f>
        <v>15.299999999999999</v>
      </c>
      <c r="D166" s="192" t="str">
        <f>IF(ISERROR(VLOOKUP(C166,'Capacidad Financiera'!$B$12:$X$62720,2,0)),"",VLOOKUP(C166,'Capacidad Financiera'!$B$12:$X$3580,2,0))</f>
        <v>BALLEN B Y CIA S.A.S.</v>
      </c>
      <c r="E166" s="248">
        <f>IF(ISERROR(VLOOKUP(C166,'Capacidad Financiera'!$B$12:$X$62720,3,0)),"",VLOOKUP(C166,'Capacidad Financiera'!$B$12:$X$62720,3,0))</f>
        <v>0.5</v>
      </c>
      <c r="F166" s="231">
        <v>26045907580</v>
      </c>
      <c r="G166" s="231">
        <f>IF(OR(D166="",E166="",F166=""),"",IF(C166&lt;&gt;"",IF(ISERROR(VLOOKUP($A$10,POA!$A$2:$D$25,2,0)),"",VLOOKUP($A$10,POA!$A$2:$D$25,2,0)),""))</f>
        <v>4167150295</v>
      </c>
      <c r="H166" s="254">
        <f t="shared" si="14"/>
        <v>12.500584685535083</v>
      </c>
      <c r="I166" s="256">
        <f>IF(OR(D166="",E166="",F166=""),"",IF(AND(H166&gt;0,H166&lt;=Experiencia1),Puntajes!$D$4,IF(AND(H166&gt;Experiencia1,H166&lt;=Experiencia2),Puntajes!$D$5,IF(AND(H166&gt;Experiencia2,H166&lt;=Experiencia3),Puntajes!$D$6,IF(H166&gt;Experiencia3,Puntajes!$D$7,0)))))</f>
        <v>120</v>
      </c>
    </row>
    <row r="167" spans="3:9" ht="15" thickBot="1" x14ac:dyDescent="0.2">
      <c r="C167" s="131" t="str">
        <f>+'Capacidad Financiera'!B170</f>
        <v/>
      </c>
      <c r="D167" s="192">
        <f>IF(ISERROR(VLOOKUP(C167,'Capacidad Financiera'!$B$12:$X$62720,2,0)),"",VLOOKUP(C167,'Capacidad Financiera'!$B$12:$X$3580,2,0))</f>
        <v>0</v>
      </c>
      <c r="E167" s="248">
        <f>IF(ISERROR(VLOOKUP(C167,'Capacidad Financiera'!$B$12:$X$62720,3,0)),"",VLOOKUP(C167,'Capacidad Financiera'!$B$12:$X$62720,3,0))</f>
        <v>0</v>
      </c>
      <c r="F167" s="231"/>
      <c r="G167" s="231" t="str">
        <f>IF(OR(D167="",E167="",F167=""),"",IF(C167&lt;&gt;"",IF(ISERROR(VLOOKUP($A$10,POA!$A$2:$D$25,2,0)),"",VLOOKUP($A$10,POA!$A$2:$D$25,2,0)),""))</f>
        <v/>
      </c>
      <c r="H167" s="254" t="str">
        <f t="shared" si="14"/>
        <v/>
      </c>
      <c r="I167" s="256" t="str">
        <f>IF(OR(D167="",E167="",F167=""),"",IF(AND(H167&gt;0,H167&lt;=Experiencia1),Puntajes!$D$4,IF(AND(H167&gt;Experiencia1,H167&lt;=Experiencia2),Puntajes!$D$5,IF(AND(H167&gt;Experiencia2,H167&lt;=Experiencia3),Puntajes!$D$6,IF(H167&gt;Experiencia3,Puntajes!$D$7,0)))))</f>
        <v/>
      </c>
    </row>
    <row r="168" spans="3:9" ht="14" hidden="1" x14ac:dyDescent="0.15">
      <c r="C168" s="131" t="str">
        <f>+'Capacidad Financiera'!B171</f>
        <v/>
      </c>
      <c r="D168" s="192">
        <f>IF(ISERROR(VLOOKUP(C168,'Capacidad Financiera'!$B$12:$X$62720,2,0)),"",VLOOKUP(C168,'Capacidad Financiera'!$B$12:$X$3580,2,0))</f>
        <v>0</v>
      </c>
      <c r="E168" s="248">
        <f>IF(ISERROR(VLOOKUP(C168,'Capacidad Financiera'!$B$12:$X$62720,3,0)),"",VLOOKUP(C168,'Capacidad Financiera'!$B$12:$X$62720,3,0))</f>
        <v>0</v>
      </c>
      <c r="F168" s="231"/>
      <c r="G168" s="231" t="str">
        <f>IF(OR(D168="",E168="",F168=""),"",IF(C168&lt;&gt;"",IF(ISERROR(VLOOKUP($A$10,POA!$A$2:$D$25,2,0)),"",VLOOKUP($A$10,POA!$A$2:$D$25,2,0)),""))</f>
        <v/>
      </c>
      <c r="H168" s="254" t="str">
        <f t="shared" si="14"/>
        <v/>
      </c>
      <c r="I168" s="256" t="str">
        <f>IF(OR(D168="",E168="",F168=""),"",IF(AND(H168&gt;0,H168&lt;=Experiencia1),Puntajes!$D$4,IF(AND(H168&gt;Experiencia1,H168&lt;=Experiencia2),Puntajes!$D$5,IF(AND(H168&gt;Experiencia2,H168&lt;=Experiencia3),Puntajes!$D$6,IF(H168&gt;Experiencia3,Puntajes!$D$7,0)))))</f>
        <v/>
      </c>
    </row>
    <row r="169" spans="3:9" ht="14" hidden="1" x14ac:dyDescent="0.15">
      <c r="C169" s="131" t="str">
        <f>+'Capacidad Financiera'!B172</f>
        <v/>
      </c>
      <c r="D169" s="192">
        <f>IF(ISERROR(VLOOKUP(C169,'Capacidad Financiera'!$B$12:$X$62720,2,0)),"",VLOOKUP(C169,'Capacidad Financiera'!$B$12:$X$3580,2,0))</f>
        <v>0</v>
      </c>
      <c r="E169" s="248">
        <f>IF(ISERROR(VLOOKUP(C169,'Capacidad Financiera'!$B$12:$X$62720,3,0)),"",VLOOKUP(C169,'Capacidad Financiera'!$B$12:$X$62720,3,0))</f>
        <v>0</v>
      </c>
      <c r="F169" s="231"/>
      <c r="G169" s="231" t="str">
        <f>IF(OR(D169="",E169="",F169=""),"",IF(C169&lt;&gt;"",IF(ISERROR(VLOOKUP($A$10,POA!$A$2:$D$25,2,0)),"",VLOOKUP($A$10,POA!$A$2:$D$25,2,0)),""))</f>
        <v/>
      </c>
      <c r="H169" s="254" t="str">
        <f t="shared" si="14"/>
        <v/>
      </c>
      <c r="I169" s="256" t="str">
        <f>IF(OR(D169="",E169="",F169=""),"",IF(AND(H169&gt;0,H169&lt;=Experiencia1),Puntajes!$D$4,IF(AND(H169&gt;Experiencia1,H169&lt;=Experiencia2),Puntajes!$D$5,IF(AND(H169&gt;Experiencia2,H169&lt;=Experiencia3),Puntajes!$D$6,IF(H169&gt;Experiencia3,Puntajes!$D$7,0)))))</f>
        <v/>
      </c>
    </row>
    <row r="170" spans="3:9" ht="14" hidden="1" x14ac:dyDescent="0.15">
      <c r="C170" s="131" t="str">
        <f>+'Capacidad Financiera'!B173</f>
        <v/>
      </c>
      <c r="D170" s="192">
        <f>IF(ISERROR(VLOOKUP(C170,'Capacidad Financiera'!$B$12:$X$62720,2,0)),"",VLOOKUP(C170,'Capacidad Financiera'!$B$12:$X$3580,2,0))</f>
        <v>0</v>
      </c>
      <c r="E170" s="248">
        <f>IF(ISERROR(VLOOKUP(C170,'Capacidad Financiera'!$B$12:$X$62720,3,0)),"",VLOOKUP(C170,'Capacidad Financiera'!$B$12:$X$62720,3,0))</f>
        <v>0</v>
      </c>
      <c r="F170" s="231"/>
      <c r="G170" s="231" t="str">
        <f>IF(OR(D170="",E170="",F170=""),"",IF(C170&lt;&gt;"",IF(ISERROR(VLOOKUP($A$10,POA!$A$2:$D$25,2,0)),"",VLOOKUP($A$10,POA!$A$2:$D$25,2,0)),""))</f>
        <v/>
      </c>
      <c r="H170" s="254" t="str">
        <f t="shared" si="14"/>
        <v/>
      </c>
      <c r="I170" s="256" t="str">
        <f>IF(OR(D170="",E170="",F170=""),"",IF(AND(H170&gt;0,H170&lt;=Experiencia1),Puntajes!$D$4,IF(AND(H170&gt;Experiencia1,H170&lt;=Experiencia2),Puntajes!$D$5,IF(AND(H170&gt;Experiencia2,H170&lt;=Experiencia3),Puntajes!$D$6,IF(H170&gt;Experiencia3,Puntajes!$D$7,0)))))</f>
        <v/>
      </c>
    </row>
    <row r="171" spans="3:9" ht="14" hidden="1" x14ac:dyDescent="0.15">
      <c r="C171" s="131" t="str">
        <f>+'Capacidad Financiera'!B174</f>
        <v/>
      </c>
      <c r="D171" s="192">
        <f>IF(ISERROR(VLOOKUP(C171,'Capacidad Financiera'!$B$12:$X$62720,2,0)),"",VLOOKUP(C171,'Capacidad Financiera'!$B$12:$X$3580,2,0))</f>
        <v>0</v>
      </c>
      <c r="E171" s="248">
        <f>IF(ISERROR(VLOOKUP(C171,'Capacidad Financiera'!$B$12:$X$62720,3,0)),"",VLOOKUP(C171,'Capacidad Financiera'!$B$12:$X$62720,3,0))</f>
        <v>0</v>
      </c>
      <c r="F171" s="231"/>
      <c r="G171" s="231" t="str">
        <f>IF(OR(D171="",E171="",F171=""),"",IF(C171&lt;&gt;"",IF(ISERROR(VLOOKUP($A$10,POA!$A$2:$D$25,2,0)),"",VLOOKUP($A$10,POA!$A$2:$D$25,2,0)),""))</f>
        <v/>
      </c>
      <c r="H171" s="254" t="str">
        <f t="shared" si="14"/>
        <v/>
      </c>
      <c r="I171" s="256" t="str">
        <f>IF(OR(D171="",E171="",F171=""),"",IF(AND(H171&gt;0,H171&lt;=Experiencia1),Puntajes!$D$4,IF(AND(H171&gt;Experiencia1,H171&lt;=Experiencia2),Puntajes!$D$5,IF(AND(H171&gt;Experiencia2,H171&lt;=Experiencia3),Puntajes!$D$6,IF(H171&gt;Experiencia3,Puntajes!$D$7,0)))))</f>
        <v/>
      </c>
    </row>
    <row r="172" spans="3:9" ht="14" hidden="1" x14ac:dyDescent="0.15">
      <c r="C172" s="131" t="str">
        <f>+'Capacidad Financiera'!B175</f>
        <v/>
      </c>
      <c r="D172" s="192">
        <f>IF(ISERROR(VLOOKUP(C172,'Capacidad Financiera'!$B$12:$X$62720,2,0)),"",VLOOKUP(C172,'Capacidad Financiera'!$B$12:$X$3580,2,0))</f>
        <v>0</v>
      </c>
      <c r="E172" s="248">
        <f>IF(ISERROR(VLOOKUP(C172,'Capacidad Financiera'!$B$12:$X$62720,3,0)),"",VLOOKUP(C172,'Capacidad Financiera'!$B$12:$X$62720,3,0))</f>
        <v>0</v>
      </c>
      <c r="F172" s="231"/>
      <c r="G172" s="231" t="str">
        <f>IF(OR(D172="",E172="",F172=""),"",IF(C172&lt;&gt;"",IF(ISERROR(VLOOKUP($A$10,POA!$A$2:$D$25,2,0)),"",VLOOKUP($A$10,POA!$A$2:$D$25,2,0)),""))</f>
        <v/>
      </c>
      <c r="H172" s="254" t="str">
        <f t="shared" si="14"/>
        <v/>
      </c>
      <c r="I172" s="256" t="str">
        <f>IF(OR(D172="",E172="",F172=""),"",IF(AND(H172&gt;0,H172&lt;=Experiencia1),Puntajes!$D$4,IF(AND(H172&gt;Experiencia1,H172&lt;=Experiencia2),Puntajes!$D$5,IF(AND(H172&gt;Experiencia2,H172&lt;=Experiencia3),Puntajes!$D$6,IF(H172&gt;Experiencia3,Puntajes!$D$7,0)))))</f>
        <v/>
      </c>
    </row>
    <row r="173" spans="3:9" ht="15" hidden="1" thickBot="1" x14ac:dyDescent="0.2">
      <c r="C173" s="132" t="str">
        <f>+'Capacidad Financiera'!B176</f>
        <v/>
      </c>
      <c r="D173" s="133">
        <f>IF(ISERROR(VLOOKUP(C173,'Capacidad Financiera'!$B$12:$X$62720,2,0)),"",VLOOKUP(C173,'Capacidad Financiera'!$B$12:$X$3580,2,0))</f>
        <v>0</v>
      </c>
      <c r="E173" s="134">
        <f>IF(ISERROR(VLOOKUP(C173,'Capacidad Financiera'!$B$12:$X$62720,3,0)),"",VLOOKUP(C173,'Capacidad Financiera'!$B$12:$X$62720,3,0))</f>
        <v>0</v>
      </c>
      <c r="F173" s="232"/>
      <c r="G173" s="232" t="str">
        <f>IF(OR(D173="",E173="",F173=""),"",IF(C173&lt;&gt;"",IF(ISERROR(VLOOKUP($A$10,POA!$A$2:$D$25,2,0)),"",VLOOKUP($A$10,POA!$A$2:$D$25,2,0)),""))</f>
        <v/>
      </c>
      <c r="H173" s="255" t="str">
        <f t="shared" si="14"/>
        <v/>
      </c>
      <c r="I173" s="257" t="str">
        <f>IF(OR(D173="",E173="",F173=""),"",IF(AND(H173&gt;0,H173&lt;=Experiencia1),Puntajes!$D$4,IF(AND(H173&gt;Experiencia1,H173&lt;=Experiencia2),Puntajes!$D$5,IF(AND(H173&gt;Experiencia2,H173&lt;=Experiencia3),Puntajes!$D$6,IF(H173&gt;Experiencia3,Puntajes!$D$7,0)))))</f>
        <v/>
      </c>
    </row>
    <row r="174" spans="3:9" ht="14" x14ac:dyDescent="0.15">
      <c r="C174" s="127">
        <v>16</v>
      </c>
      <c r="D174" s="128" t="str">
        <f>IF(ISERROR(VLOOKUP(C174,'Capacidad Financiera'!$B$12:$X$62720,2,0)),"",VLOOKUP(C174,'Capacidad Financiera'!$B$12:$X$3580,2,0))</f>
        <v>CONSORCIO SAN PABLO</v>
      </c>
      <c r="E174" s="129">
        <f>IF(ISERROR(VLOOKUP(C174,'Capacidad Financiera'!$B$12:$X$62720,3,0)),"",VLOOKUP(C174,'Capacidad Financiera'!$B$12:$X$62720,3,0))</f>
        <v>1</v>
      </c>
      <c r="F174" s="130"/>
      <c r="G174" s="130" t="str">
        <f>IF(OR(D174="",E174="",F174=""),"",IF(C175="",IF(C174&lt;&gt;"",IF(ISERROR(VLOOKUP($A$10,POA!$A$2:$D$25,2,0)),"",VLOOKUP($A$10,POA!$A$2:$D$25,2,0)),""),""))</f>
        <v/>
      </c>
      <c r="H174" s="251" t="str">
        <f>IF(OR(D174="",E174="",F174=""),"",IF(C175="",IF(C174&lt;&gt;"",F174/G174,""),""))</f>
        <v/>
      </c>
      <c r="I174" s="249" t="str">
        <f>IF(C175="",IF(F174="","",IF(AND(H174&gt;0,H174&lt;=Experiencia1),Puntajes!$D$4,IF(AND(H174&gt;Experiencia1,H174&lt;=Experiencia2),Puntajes!$D$5,IF(AND(H174&gt;Experiencia2,H174&lt;=Experiencia3),Puntajes!$D$6,IF(H174&gt;Experiencia3,Puntajes!$D$7,0))))),"")</f>
        <v/>
      </c>
    </row>
    <row r="175" spans="3:9" ht="14" x14ac:dyDescent="0.15">
      <c r="C175" s="131">
        <f>+'Capacidad Financiera'!B178</f>
        <v>16.100000000000001</v>
      </c>
      <c r="D175" s="192" t="str">
        <f>IF(ISERROR(VLOOKUP(C175,'Capacidad Financiera'!$B$12:$X$62720,2,0)),"",VLOOKUP(C175,'Capacidad Financiera'!$B$12:$X$3580,2,0))</f>
        <v>ALCA INGENIERIA S.A.S.</v>
      </c>
      <c r="E175" s="248">
        <f>IF(ISERROR(VLOOKUP(C175,'Capacidad Financiera'!$B$12:$X$62720,3,0)),"",VLOOKUP(C175,'Capacidad Financiera'!$B$12:$X$62720,3,0))</f>
        <v>0.6</v>
      </c>
      <c r="F175" s="231">
        <v>18553507588</v>
      </c>
      <c r="G175" s="231">
        <f>IF(OR(D175="",E175="",F175=""),"",IF(C175&lt;&gt;"",IF(ISERROR(VLOOKUP($A$10,POA!$A$2:$D$25,2,0)),"",VLOOKUP($A$10,POA!$A$2:$D$25,2,0)),""))</f>
        <v>4167150295</v>
      </c>
      <c r="H175" s="254">
        <f>IF(OR(D175="",E175="",F175=""),"",IF(C175&lt;&gt;"",F175/(G175*E175),""))</f>
        <v>7.4205417269853156</v>
      </c>
      <c r="I175" s="256">
        <f>IF(OR(D175="",E175="",F175=""),"",IF(AND(H175&gt;0,H175&lt;=Experiencia1),Puntajes!$D$4,IF(AND(H175&gt;Experiencia1,H175&lt;=Experiencia2),Puntajes!$D$5,IF(AND(H175&gt;Experiencia2,H175&lt;=Experiencia3),Puntajes!$D$6,IF(H175&gt;Experiencia3,Puntajes!$D$7,0)))))</f>
        <v>100</v>
      </c>
    </row>
    <row r="176" spans="3:9" ht="28" x14ac:dyDescent="0.15">
      <c r="C176" s="131">
        <f>+'Capacidad Financiera'!B179</f>
        <v>16.200000000000003</v>
      </c>
      <c r="D176" s="192" t="str">
        <f>IF(ISERROR(VLOOKUP(C176,'Capacidad Financiera'!$B$12:$X$62720,2,0)),"",VLOOKUP(C176,'Capacidad Financiera'!$B$12:$X$3580,2,0))</f>
        <v>TORRESCAMARA Y CIA DE OBRAS S.A. SUCURSAL COLOMBIA</v>
      </c>
      <c r="E176" s="248">
        <f>IF(ISERROR(VLOOKUP(C176,'Capacidad Financiera'!$B$12:$X$62720,3,0)),"",VLOOKUP(C176,'Capacidad Financiera'!$B$12:$X$62720,3,0))</f>
        <v>0.4</v>
      </c>
      <c r="F176" s="231">
        <v>257264362493.60001</v>
      </c>
      <c r="G176" s="231">
        <f>IF(OR(D176="",E176="",F176=""),"",IF(C176&lt;&gt;"",IF(ISERROR(VLOOKUP($A$10,POA!$A$2:$D$25,2,0)),"",VLOOKUP($A$10,POA!$A$2:$D$25,2,0)),""))</f>
        <v>4167150295</v>
      </c>
      <c r="H176" s="254">
        <f t="shared" ref="H176:H184" si="15">IF(OR(D176="",E176="",F176=""),"",IF(C176&lt;&gt;"",F176/(G176*E176),""))</f>
        <v>154.34070304728473</v>
      </c>
      <c r="I176" s="256">
        <f>IF(OR(D176="",E176="",F176=""),"",IF(AND(H176&gt;0,H176&lt;=Experiencia1),Puntajes!$D$4,IF(AND(H176&gt;Experiencia1,H176&lt;=Experiencia2),Puntajes!$D$5,IF(AND(H176&gt;Experiencia2,H176&lt;=Experiencia3),Puntajes!$D$6,IF(H176&gt;Experiencia3,Puntajes!$D$7,0)))))</f>
        <v>120</v>
      </c>
    </row>
    <row r="177" spans="3:9" ht="15" thickBot="1" x14ac:dyDescent="0.2">
      <c r="C177" s="131" t="str">
        <f>+'Capacidad Financiera'!B180</f>
        <v/>
      </c>
      <c r="D177" s="192">
        <f>IF(ISERROR(VLOOKUP(C177,'Capacidad Financiera'!$B$12:$X$62720,2,0)),"",VLOOKUP(C177,'Capacidad Financiera'!$B$12:$X$3580,2,0))</f>
        <v>0</v>
      </c>
      <c r="E177" s="248">
        <f>IF(ISERROR(VLOOKUP(C177,'Capacidad Financiera'!$B$12:$X$62720,3,0)),"",VLOOKUP(C177,'Capacidad Financiera'!$B$12:$X$62720,3,0))</f>
        <v>0</v>
      </c>
      <c r="F177" s="231"/>
      <c r="G177" s="231" t="str">
        <f>IF(OR(D177="",E177="",F177=""),"",IF(C177&lt;&gt;"",IF(ISERROR(VLOOKUP($A$10,POA!$A$2:$D$25,2,0)),"",VLOOKUP($A$10,POA!$A$2:$D$25,2,0)),""))</f>
        <v/>
      </c>
      <c r="H177" s="254" t="str">
        <f t="shared" si="15"/>
        <v/>
      </c>
      <c r="I177" s="256" t="str">
        <f>IF(OR(D177="",E177="",F177=""),"",IF(AND(H177&gt;0,H177&lt;=Experiencia1),Puntajes!$D$4,IF(AND(H177&gt;Experiencia1,H177&lt;=Experiencia2),Puntajes!$D$5,IF(AND(H177&gt;Experiencia2,H177&lt;=Experiencia3),Puntajes!$D$6,IF(H177&gt;Experiencia3,Puntajes!$D$7,0)))))</f>
        <v/>
      </c>
    </row>
    <row r="178" spans="3:9" ht="14" hidden="1" x14ac:dyDescent="0.15">
      <c r="C178" s="131" t="str">
        <f>+'Capacidad Financiera'!B181</f>
        <v/>
      </c>
      <c r="D178" s="192">
        <f>IF(ISERROR(VLOOKUP(C178,'Capacidad Financiera'!$B$12:$X$62720,2,0)),"",VLOOKUP(C178,'Capacidad Financiera'!$B$12:$X$3580,2,0))</f>
        <v>0</v>
      </c>
      <c r="E178" s="248">
        <f>IF(ISERROR(VLOOKUP(C178,'Capacidad Financiera'!$B$12:$X$62720,3,0)),"",VLOOKUP(C178,'Capacidad Financiera'!$B$12:$X$62720,3,0))</f>
        <v>0</v>
      </c>
      <c r="F178" s="231"/>
      <c r="G178" s="231" t="str">
        <f>IF(OR(D178="",E178="",F178=""),"",IF(C178&lt;&gt;"",IF(ISERROR(VLOOKUP($A$10,POA!$A$2:$D$25,2,0)),"",VLOOKUP($A$10,POA!$A$2:$D$25,2,0)),""))</f>
        <v/>
      </c>
      <c r="H178" s="254" t="str">
        <f t="shared" si="15"/>
        <v/>
      </c>
      <c r="I178" s="256" t="str">
        <f>IF(OR(D178="",E178="",F178=""),"",IF(AND(H178&gt;0,H178&lt;=Experiencia1),Puntajes!$D$4,IF(AND(H178&gt;Experiencia1,H178&lt;=Experiencia2),Puntajes!$D$5,IF(AND(H178&gt;Experiencia2,H178&lt;=Experiencia3),Puntajes!$D$6,IF(H178&gt;Experiencia3,Puntajes!$D$7,0)))))</f>
        <v/>
      </c>
    </row>
    <row r="179" spans="3:9" ht="14" hidden="1" x14ac:dyDescent="0.15">
      <c r="C179" s="131" t="str">
        <f>+'Capacidad Financiera'!B182</f>
        <v/>
      </c>
      <c r="D179" s="192">
        <f>IF(ISERROR(VLOOKUP(C179,'Capacidad Financiera'!$B$12:$X$62720,2,0)),"",VLOOKUP(C179,'Capacidad Financiera'!$B$12:$X$3580,2,0))</f>
        <v>0</v>
      </c>
      <c r="E179" s="248">
        <f>IF(ISERROR(VLOOKUP(C179,'Capacidad Financiera'!$B$12:$X$62720,3,0)),"",VLOOKUP(C179,'Capacidad Financiera'!$B$12:$X$62720,3,0))</f>
        <v>0</v>
      </c>
      <c r="F179" s="231"/>
      <c r="G179" s="231" t="str">
        <f>IF(OR(D179="",E179="",F179=""),"",IF(C179&lt;&gt;"",IF(ISERROR(VLOOKUP($A$10,POA!$A$2:$D$25,2,0)),"",VLOOKUP($A$10,POA!$A$2:$D$25,2,0)),""))</f>
        <v/>
      </c>
      <c r="H179" s="254" t="str">
        <f t="shared" si="15"/>
        <v/>
      </c>
      <c r="I179" s="256" t="str">
        <f>IF(OR(D179="",E179="",F179=""),"",IF(AND(H179&gt;0,H179&lt;=Experiencia1),Puntajes!$D$4,IF(AND(H179&gt;Experiencia1,H179&lt;=Experiencia2),Puntajes!$D$5,IF(AND(H179&gt;Experiencia2,H179&lt;=Experiencia3),Puntajes!$D$6,IF(H179&gt;Experiencia3,Puntajes!$D$7,0)))))</f>
        <v/>
      </c>
    </row>
    <row r="180" spans="3:9" ht="14" hidden="1" x14ac:dyDescent="0.15">
      <c r="C180" s="131" t="str">
        <f>+'Capacidad Financiera'!B183</f>
        <v/>
      </c>
      <c r="D180" s="192">
        <f>IF(ISERROR(VLOOKUP(C180,'Capacidad Financiera'!$B$12:$X$62720,2,0)),"",VLOOKUP(C180,'Capacidad Financiera'!$B$12:$X$3580,2,0))</f>
        <v>0</v>
      </c>
      <c r="E180" s="248">
        <f>IF(ISERROR(VLOOKUP(C180,'Capacidad Financiera'!$B$12:$X$62720,3,0)),"",VLOOKUP(C180,'Capacidad Financiera'!$B$12:$X$62720,3,0))</f>
        <v>0</v>
      </c>
      <c r="F180" s="231"/>
      <c r="G180" s="231" t="str">
        <f>IF(OR(D180="",E180="",F180=""),"",IF(C180&lt;&gt;"",IF(ISERROR(VLOOKUP($A$10,POA!$A$2:$D$25,2,0)),"",VLOOKUP($A$10,POA!$A$2:$D$25,2,0)),""))</f>
        <v/>
      </c>
      <c r="H180" s="254" t="str">
        <f t="shared" si="15"/>
        <v/>
      </c>
      <c r="I180" s="256" t="str">
        <f>IF(OR(D180="",E180="",F180=""),"",IF(AND(H180&gt;0,H180&lt;=Experiencia1),Puntajes!$D$4,IF(AND(H180&gt;Experiencia1,H180&lt;=Experiencia2),Puntajes!$D$5,IF(AND(H180&gt;Experiencia2,H180&lt;=Experiencia3),Puntajes!$D$6,IF(H180&gt;Experiencia3,Puntajes!$D$7,0)))))</f>
        <v/>
      </c>
    </row>
    <row r="181" spans="3:9" ht="14" hidden="1" x14ac:dyDescent="0.15">
      <c r="C181" s="131" t="str">
        <f>+'Capacidad Financiera'!B184</f>
        <v/>
      </c>
      <c r="D181" s="192">
        <f>IF(ISERROR(VLOOKUP(C181,'Capacidad Financiera'!$B$12:$X$62720,2,0)),"",VLOOKUP(C181,'Capacidad Financiera'!$B$12:$X$3580,2,0))</f>
        <v>0</v>
      </c>
      <c r="E181" s="248">
        <f>IF(ISERROR(VLOOKUP(C181,'Capacidad Financiera'!$B$12:$X$62720,3,0)),"",VLOOKUP(C181,'Capacidad Financiera'!$B$12:$X$62720,3,0))</f>
        <v>0</v>
      </c>
      <c r="F181" s="231"/>
      <c r="G181" s="231" t="str">
        <f>IF(OR(D181="",E181="",F181=""),"",IF(C181&lt;&gt;"",IF(ISERROR(VLOOKUP($A$10,POA!$A$2:$D$25,2,0)),"",VLOOKUP($A$10,POA!$A$2:$D$25,2,0)),""))</f>
        <v/>
      </c>
      <c r="H181" s="254" t="str">
        <f t="shared" si="15"/>
        <v/>
      </c>
      <c r="I181" s="256" t="str">
        <f>IF(OR(D181="",E181="",F181=""),"",IF(AND(H181&gt;0,H181&lt;=Experiencia1),Puntajes!$D$4,IF(AND(H181&gt;Experiencia1,H181&lt;=Experiencia2),Puntajes!$D$5,IF(AND(H181&gt;Experiencia2,H181&lt;=Experiencia3),Puntajes!$D$6,IF(H181&gt;Experiencia3,Puntajes!$D$7,0)))))</f>
        <v/>
      </c>
    </row>
    <row r="182" spans="3:9" ht="14" hidden="1" x14ac:dyDescent="0.15">
      <c r="C182" s="131" t="str">
        <f>+'Capacidad Financiera'!B185</f>
        <v/>
      </c>
      <c r="D182" s="192">
        <f>IF(ISERROR(VLOOKUP(C182,'Capacidad Financiera'!$B$12:$X$62720,2,0)),"",VLOOKUP(C182,'Capacidad Financiera'!$B$12:$X$3580,2,0))</f>
        <v>0</v>
      </c>
      <c r="E182" s="248">
        <f>IF(ISERROR(VLOOKUP(C182,'Capacidad Financiera'!$B$12:$X$62720,3,0)),"",VLOOKUP(C182,'Capacidad Financiera'!$B$12:$X$62720,3,0))</f>
        <v>0</v>
      </c>
      <c r="F182" s="231"/>
      <c r="G182" s="231" t="str">
        <f>IF(OR(D182="",E182="",F182=""),"",IF(C182&lt;&gt;"",IF(ISERROR(VLOOKUP($A$10,POA!$A$2:$D$25,2,0)),"",VLOOKUP($A$10,POA!$A$2:$D$25,2,0)),""))</f>
        <v/>
      </c>
      <c r="H182" s="254" t="str">
        <f t="shared" si="15"/>
        <v/>
      </c>
      <c r="I182" s="256" t="str">
        <f>IF(OR(D182="",E182="",F182=""),"",IF(AND(H182&gt;0,H182&lt;=Experiencia1),Puntajes!$D$4,IF(AND(H182&gt;Experiencia1,H182&lt;=Experiencia2),Puntajes!$D$5,IF(AND(H182&gt;Experiencia2,H182&lt;=Experiencia3),Puntajes!$D$6,IF(H182&gt;Experiencia3,Puntajes!$D$7,0)))))</f>
        <v/>
      </c>
    </row>
    <row r="183" spans="3:9" ht="14" hidden="1" x14ac:dyDescent="0.15">
      <c r="C183" s="131" t="str">
        <f>+'Capacidad Financiera'!B186</f>
        <v/>
      </c>
      <c r="D183" s="192">
        <f>IF(ISERROR(VLOOKUP(C183,'Capacidad Financiera'!$B$12:$X$62720,2,0)),"",VLOOKUP(C183,'Capacidad Financiera'!$B$12:$X$3580,2,0))</f>
        <v>0</v>
      </c>
      <c r="E183" s="248">
        <f>IF(ISERROR(VLOOKUP(C183,'Capacidad Financiera'!$B$12:$X$62720,3,0)),"",VLOOKUP(C183,'Capacidad Financiera'!$B$12:$X$62720,3,0))</f>
        <v>0</v>
      </c>
      <c r="F183" s="231"/>
      <c r="G183" s="231" t="str">
        <f>IF(OR(D183="",E183="",F183=""),"",IF(C183&lt;&gt;"",IF(ISERROR(VLOOKUP($A$10,POA!$A$2:$D$25,2,0)),"",VLOOKUP($A$10,POA!$A$2:$D$25,2,0)),""))</f>
        <v/>
      </c>
      <c r="H183" s="254" t="str">
        <f t="shared" si="15"/>
        <v/>
      </c>
      <c r="I183" s="256" t="str">
        <f>IF(OR(D183="",E183="",F183=""),"",IF(AND(H183&gt;0,H183&lt;=Experiencia1),Puntajes!$D$4,IF(AND(H183&gt;Experiencia1,H183&lt;=Experiencia2),Puntajes!$D$5,IF(AND(H183&gt;Experiencia2,H183&lt;=Experiencia3),Puntajes!$D$6,IF(H183&gt;Experiencia3,Puntajes!$D$7,0)))))</f>
        <v/>
      </c>
    </row>
    <row r="184" spans="3:9" ht="15" hidden="1" thickBot="1" x14ac:dyDescent="0.2">
      <c r="C184" s="132" t="str">
        <f>+'Capacidad Financiera'!B187</f>
        <v/>
      </c>
      <c r="D184" s="133">
        <f>IF(ISERROR(VLOOKUP(C184,'Capacidad Financiera'!$B$12:$X$62720,2,0)),"",VLOOKUP(C184,'Capacidad Financiera'!$B$12:$X$3580,2,0))</f>
        <v>0</v>
      </c>
      <c r="E184" s="134">
        <f>IF(ISERROR(VLOOKUP(C184,'Capacidad Financiera'!$B$12:$X$62720,3,0)),"",VLOOKUP(C184,'Capacidad Financiera'!$B$12:$X$62720,3,0))</f>
        <v>0</v>
      </c>
      <c r="F184" s="232"/>
      <c r="G184" s="232" t="str">
        <f>IF(OR(D184="",E184="",F184=""),"",IF(C184&lt;&gt;"",IF(ISERROR(VLOOKUP($A$10,POA!$A$2:$D$25,2,0)),"",VLOOKUP($A$10,POA!$A$2:$D$25,2,0)),""))</f>
        <v/>
      </c>
      <c r="H184" s="255" t="str">
        <f t="shared" si="15"/>
        <v/>
      </c>
      <c r="I184" s="257" t="str">
        <f>IF(OR(D184="",E184="",F184=""),"",IF(AND(H184&gt;0,H184&lt;=Experiencia1),Puntajes!$D$4,IF(AND(H184&gt;Experiencia1,H184&lt;=Experiencia2),Puntajes!$D$5,IF(AND(H184&gt;Experiencia2,H184&lt;=Experiencia3),Puntajes!$D$6,IF(H184&gt;Experiencia3,Puntajes!$D$7,0)))))</f>
        <v/>
      </c>
    </row>
    <row r="185" spans="3:9" ht="28" x14ac:dyDescent="0.15">
      <c r="C185" s="127">
        <v>17</v>
      </c>
      <c r="D185" s="128" t="str">
        <f>IF(ISERROR(VLOOKUP(C185,'Capacidad Financiera'!$B$12:$X$62720,2,0)),"",VLOOKUP(C185,'Capacidad Financiera'!$B$12:$X$3580,2,0))</f>
        <v>CONSORCIO LA CALERA CUNDINAMARCA</v>
      </c>
      <c r="E185" s="129">
        <f>IF(ISERROR(VLOOKUP(C185,'Capacidad Financiera'!$B$12:$X$62720,3,0)),"",VLOOKUP(C185,'Capacidad Financiera'!$B$12:$X$62720,3,0))</f>
        <v>1</v>
      </c>
      <c r="F185" s="130"/>
      <c r="G185" s="130" t="str">
        <f>IF(OR(D185="",E185="",F185=""),"",IF(C186="",IF(C185&lt;&gt;"",IF(ISERROR(VLOOKUP($A$10,POA!$A$2:$D$25,2,0)),"",VLOOKUP($A$10,POA!$A$2:$D$25,2,0)),""),""))</f>
        <v/>
      </c>
      <c r="H185" s="251" t="str">
        <f>IF(OR(D185="",E185="",F185=""),"",IF(C186="",IF(C185&lt;&gt;"",F185/G185,""),""))</f>
        <v/>
      </c>
      <c r="I185" s="249" t="str">
        <f>IF(C186="",IF(F185="","",IF(AND(H185&gt;0,H185&lt;=Experiencia1),Puntajes!$D$4,IF(AND(H185&gt;Experiencia1,H185&lt;=Experiencia2),Puntajes!$D$5,IF(AND(H185&gt;Experiencia2,H185&lt;=Experiencia3),Puntajes!$D$6,IF(H185&gt;Experiencia3,Puntajes!$D$7,0))))),"")</f>
        <v/>
      </c>
    </row>
    <row r="186" spans="3:9" ht="14" x14ac:dyDescent="0.15">
      <c r="C186" s="131">
        <f>+'Capacidad Financiera'!B189</f>
        <v>17.100000000000001</v>
      </c>
      <c r="D186" s="192" t="str">
        <f>IF(ISERROR(VLOOKUP(C186,'Capacidad Financiera'!$B$12:$X$62720,2,0)),"",VLOOKUP(C186,'Capacidad Financiera'!$B$12:$X$3580,2,0))</f>
        <v>JUAN SILVA RODRIGUEZ</v>
      </c>
      <c r="E186" s="248">
        <f>IF(ISERROR(VLOOKUP(C186,'Capacidad Financiera'!$B$12:$X$62720,3,0)),"",VLOOKUP(C186,'Capacidad Financiera'!$B$12:$X$62720,3,0))</f>
        <v>0.5</v>
      </c>
      <c r="F186" s="231">
        <v>21801726685.200001</v>
      </c>
      <c r="G186" s="231">
        <f>IF(OR(D186="",E186="",F186=""),"",IF(C186&lt;&gt;"",IF(ISERROR(VLOOKUP($A$10,POA!$A$2:$D$25,2,0)),"",VLOOKUP($A$10,POA!$A$2:$D$25,2,0)),""))</f>
        <v>4167150295</v>
      </c>
      <c r="H186" s="254">
        <f>IF(OR(D186="",E186="",F186=""),"",IF(C186&lt;&gt;"",F186/(G186*E186),""))</f>
        <v>10.463614288814606</v>
      </c>
      <c r="I186" s="256">
        <f>IF(OR(D186="",E186="",F186=""),"",IF(AND(H186&gt;0,H186&lt;=Experiencia1),Puntajes!$D$4,IF(AND(H186&gt;Experiencia1,H186&lt;=Experiencia2),Puntajes!$D$5,IF(AND(H186&gt;Experiencia2,H186&lt;=Experiencia3),Puntajes!$D$6,IF(H186&gt;Experiencia3,Puntajes!$D$7,0)))))</f>
        <v>120</v>
      </c>
    </row>
    <row r="187" spans="3:9" ht="14" x14ac:dyDescent="0.15">
      <c r="C187" s="131">
        <f>+'Capacidad Financiera'!B190</f>
        <v>17.200000000000003</v>
      </c>
      <c r="D187" s="192" t="str">
        <f>IF(ISERROR(VLOOKUP(C187,'Capacidad Financiera'!$B$12:$X$62720,2,0)),"",VLOOKUP(C187,'Capacidad Financiera'!$B$12:$X$3580,2,0))</f>
        <v>FERNANDO JIMENEZ ROA</v>
      </c>
      <c r="E187" s="248">
        <f>IF(ISERROR(VLOOKUP(C187,'Capacidad Financiera'!$B$12:$X$62720,3,0)),"",VLOOKUP(C187,'Capacidad Financiera'!$B$12:$X$62720,3,0))</f>
        <v>0.5</v>
      </c>
      <c r="F187" s="231">
        <v>24087874333.599998</v>
      </c>
      <c r="G187" s="231">
        <f>IF(OR(D187="",E187="",F187=""),"",IF(C187&lt;&gt;"",IF(ISERROR(VLOOKUP($A$10,POA!$A$2:$D$25,2,0)),"",VLOOKUP($A$10,POA!$A$2:$D$25,2,0)),""))</f>
        <v>4167150295</v>
      </c>
      <c r="H187" s="254">
        <f t="shared" ref="H187:H195" si="16">IF(OR(D187="",E187="",F187=""),"",IF(C187&lt;&gt;"",F187/(G187*E187),""))</f>
        <v>11.560837804435367</v>
      </c>
      <c r="I187" s="256">
        <f>IF(OR(D187="",E187="",F187=""),"",IF(AND(H187&gt;0,H187&lt;=Experiencia1),Puntajes!$D$4,IF(AND(H187&gt;Experiencia1,H187&lt;=Experiencia2),Puntajes!$D$5,IF(AND(H187&gt;Experiencia2,H187&lt;=Experiencia3),Puntajes!$D$6,IF(H187&gt;Experiencia3,Puntajes!$D$7,0)))))</f>
        <v>120</v>
      </c>
    </row>
    <row r="188" spans="3:9" ht="15" thickBot="1" x14ac:dyDescent="0.2">
      <c r="C188" s="131" t="str">
        <f>+'Capacidad Financiera'!B191</f>
        <v/>
      </c>
      <c r="D188" s="192">
        <f>IF(ISERROR(VLOOKUP(C188,'Capacidad Financiera'!$B$12:$X$62720,2,0)),"",VLOOKUP(C188,'Capacidad Financiera'!$B$12:$X$3580,2,0))</f>
        <v>0</v>
      </c>
      <c r="E188" s="248">
        <f>IF(ISERROR(VLOOKUP(C188,'Capacidad Financiera'!$B$12:$X$62720,3,0)),"",VLOOKUP(C188,'Capacidad Financiera'!$B$12:$X$62720,3,0))</f>
        <v>0</v>
      </c>
      <c r="F188" s="231"/>
      <c r="G188" s="231" t="str">
        <f>IF(OR(D188="",E188="",F188=""),"",IF(C188&lt;&gt;"",IF(ISERROR(VLOOKUP($A$10,POA!$A$2:$D$25,2,0)),"",VLOOKUP($A$10,POA!$A$2:$D$25,2,0)),""))</f>
        <v/>
      </c>
      <c r="H188" s="254" t="str">
        <f t="shared" si="16"/>
        <v/>
      </c>
      <c r="I188" s="256" t="str">
        <f>IF(OR(D188="",E188="",F188=""),"",IF(AND(H188&gt;0,H188&lt;=Experiencia1),Puntajes!$D$4,IF(AND(H188&gt;Experiencia1,H188&lt;=Experiencia2),Puntajes!$D$5,IF(AND(H188&gt;Experiencia2,H188&lt;=Experiencia3),Puntajes!$D$6,IF(H188&gt;Experiencia3,Puntajes!$D$7,0)))))</f>
        <v/>
      </c>
    </row>
    <row r="189" spans="3:9" ht="14" hidden="1" x14ac:dyDescent="0.15">
      <c r="C189" s="131" t="str">
        <f>+'Capacidad Financiera'!B192</f>
        <v/>
      </c>
      <c r="D189" s="192">
        <f>IF(ISERROR(VLOOKUP(C189,'Capacidad Financiera'!$B$12:$X$62720,2,0)),"",VLOOKUP(C189,'Capacidad Financiera'!$B$12:$X$3580,2,0))</f>
        <v>0</v>
      </c>
      <c r="E189" s="248">
        <f>IF(ISERROR(VLOOKUP(C189,'Capacidad Financiera'!$B$12:$X$62720,3,0)),"",VLOOKUP(C189,'Capacidad Financiera'!$B$12:$X$62720,3,0))</f>
        <v>0</v>
      </c>
      <c r="F189" s="231"/>
      <c r="G189" s="231" t="str">
        <f>IF(OR(D189="",E189="",F189=""),"",IF(C189&lt;&gt;"",IF(ISERROR(VLOOKUP($A$10,POA!$A$2:$D$25,2,0)),"",VLOOKUP($A$10,POA!$A$2:$D$25,2,0)),""))</f>
        <v/>
      </c>
      <c r="H189" s="254" t="str">
        <f t="shared" si="16"/>
        <v/>
      </c>
      <c r="I189" s="256" t="str">
        <f>IF(OR(D189="",E189="",F189=""),"",IF(AND(H189&gt;0,H189&lt;=Experiencia1),Puntajes!$D$4,IF(AND(H189&gt;Experiencia1,H189&lt;=Experiencia2),Puntajes!$D$5,IF(AND(H189&gt;Experiencia2,H189&lt;=Experiencia3),Puntajes!$D$6,IF(H189&gt;Experiencia3,Puntajes!$D$7,0)))))</f>
        <v/>
      </c>
    </row>
    <row r="190" spans="3:9" ht="14" hidden="1" x14ac:dyDescent="0.15">
      <c r="C190" s="131" t="str">
        <f>+'Capacidad Financiera'!B193</f>
        <v/>
      </c>
      <c r="D190" s="192">
        <f>IF(ISERROR(VLOOKUP(C190,'Capacidad Financiera'!$B$12:$X$62720,2,0)),"",VLOOKUP(C190,'Capacidad Financiera'!$B$12:$X$3580,2,0))</f>
        <v>0</v>
      </c>
      <c r="E190" s="248">
        <f>IF(ISERROR(VLOOKUP(C190,'Capacidad Financiera'!$B$12:$X$62720,3,0)),"",VLOOKUP(C190,'Capacidad Financiera'!$B$12:$X$62720,3,0))</f>
        <v>0</v>
      </c>
      <c r="F190" s="231"/>
      <c r="G190" s="231" t="str">
        <f>IF(OR(D190="",E190="",F190=""),"",IF(C190&lt;&gt;"",IF(ISERROR(VLOOKUP($A$10,POA!$A$2:$D$25,2,0)),"",VLOOKUP($A$10,POA!$A$2:$D$25,2,0)),""))</f>
        <v/>
      </c>
      <c r="H190" s="254" t="str">
        <f t="shared" si="16"/>
        <v/>
      </c>
      <c r="I190" s="256" t="str">
        <f>IF(OR(D190="",E190="",F190=""),"",IF(AND(H190&gt;0,H190&lt;=Experiencia1),Puntajes!$D$4,IF(AND(H190&gt;Experiencia1,H190&lt;=Experiencia2),Puntajes!$D$5,IF(AND(H190&gt;Experiencia2,H190&lt;=Experiencia3),Puntajes!$D$6,IF(H190&gt;Experiencia3,Puntajes!$D$7,0)))))</f>
        <v/>
      </c>
    </row>
    <row r="191" spans="3:9" ht="14" hidden="1" x14ac:dyDescent="0.15">
      <c r="C191" s="131" t="str">
        <f>+'Capacidad Financiera'!B194</f>
        <v/>
      </c>
      <c r="D191" s="192">
        <f>IF(ISERROR(VLOOKUP(C191,'Capacidad Financiera'!$B$12:$X$62720,2,0)),"",VLOOKUP(C191,'Capacidad Financiera'!$B$12:$X$3580,2,0))</f>
        <v>0</v>
      </c>
      <c r="E191" s="248">
        <f>IF(ISERROR(VLOOKUP(C191,'Capacidad Financiera'!$B$12:$X$62720,3,0)),"",VLOOKUP(C191,'Capacidad Financiera'!$B$12:$X$62720,3,0))</f>
        <v>0</v>
      </c>
      <c r="F191" s="231"/>
      <c r="G191" s="231" t="str">
        <f>IF(OR(D191="",E191="",F191=""),"",IF(C191&lt;&gt;"",IF(ISERROR(VLOOKUP($A$10,POA!$A$2:$D$25,2,0)),"",VLOOKUP($A$10,POA!$A$2:$D$25,2,0)),""))</f>
        <v/>
      </c>
      <c r="H191" s="254" t="str">
        <f t="shared" si="16"/>
        <v/>
      </c>
      <c r="I191" s="256" t="str">
        <f>IF(OR(D191="",E191="",F191=""),"",IF(AND(H191&gt;0,H191&lt;=Experiencia1),Puntajes!$D$4,IF(AND(H191&gt;Experiencia1,H191&lt;=Experiencia2),Puntajes!$D$5,IF(AND(H191&gt;Experiencia2,H191&lt;=Experiencia3),Puntajes!$D$6,IF(H191&gt;Experiencia3,Puntajes!$D$7,0)))))</f>
        <v/>
      </c>
    </row>
    <row r="192" spans="3:9" ht="14" hidden="1" x14ac:dyDescent="0.15">
      <c r="C192" s="131" t="str">
        <f>+'Capacidad Financiera'!B195</f>
        <v/>
      </c>
      <c r="D192" s="192">
        <f>IF(ISERROR(VLOOKUP(C192,'Capacidad Financiera'!$B$12:$X$62720,2,0)),"",VLOOKUP(C192,'Capacidad Financiera'!$B$12:$X$3580,2,0))</f>
        <v>0</v>
      </c>
      <c r="E192" s="248">
        <f>IF(ISERROR(VLOOKUP(C192,'Capacidad Financiera'!$B$12:$X$62720,3,0)),"",VLOOKUP(C192,'Capacidad Financiera'!$B$12:$X$62720,3,0))</f>
        <v>0</v>
      </c>
      <c r="F192" s="231"/>
      <c r="G192" s="231" t="str">
        <f>IF(OR(D192="",E192="",F192=""),"",IF(C192&lt;&gt;"",IF(ISERROR(VLOOKUP($A$10,POA!$A$2:$D$25,2,0)),"",VLOOKUP($A$10,POA!$A$2:$D$25,2,0)),""))</f>
        <v/>
      </c>
      <c r="H192" s="254" t="str">
        <f t="shared" si="16"/>
        <v/>
      </c>
      <c r="I192" s="256" t="str">
        <f>IF(OR(D192="",E192="",F192=""),"",IF(AND(H192&gt;0,H192&lt;=Experiencia1),Puntajes!$D$4,IF(AND(H192&gt;Experiencia1,H192&lt;=Experiencia2),Puntajes!$D$5,IF(AND(H192&gt;Experiencia2,H192&lt;=Experiencia3),Puntajes!$D$6,IF(H192&gt;Experiencia3,Puntajes!$D$7,0)))))</f>
        <v/>
      </c>
    </row>
    <row r="193" spans="3:9" ht="14" hidden="1" x14ac:dyDescent="0.15">
      <c r="C193" s="131" t="str">
        <f>+'Capacidad Financiera'!B196</f>
        <v/>
      </c>
      <c r="D193" s="192">
        <f>IF(ISERROR(VLOOKUP(C193,'Capacidad Financiera'!$B$12:$X$62720,2,0)),"",VLOOKUP(C193,'Capacidad Financiera'!$B$12:$X$3580,2,0))</f>
        <v>0</v>
      </c>
      <c r="E193" s="248">
        <f>IF(ISERROR(VLOOKUP(C193,'Capacidad Financiera'!$B$12:$X$62720,3,0)),"",VLOOKUP(C193,'Capacidad Financiera'!$B$12:$X$62720,3,0))</f>
        <v>0</v>
      </c>
      <c r="F193" s="231"/>
      <c r="G193" s="231" t="str">
        <f>IF(OR(D193="",E193="",F193=""),"",IF(C193&lt;&gt;"",IF(ISERROR(VLOOKUP($A$10,POA!$A$2:$D$25,2,0)),"",VLOOKUP($A$10,POA!$A$2:$D$25,2,0)),""))</f>
        <v/>
      </c>
      <c r="H193" s="254" t="str">
        <f t="shared" si="16"/>
        <v/>
      </c>
      <c r="I193" s="256" t="str">
        <f>IF(OR(D193="",E193="",F193=""),"",IF(AND(H193&gt;0,H193&lt;=Experiencia1),Puntajes!$D$4,IF(AND(H193&gt;Experiencia1,H193&lt;=Experiencia2),Puntajes!$D$5,IF(AND(H193&gt;Experiencia2,H193&lt;=Experiencia3),Puntajes!$D$6,IF(H193&gt;Experiencia3,Puntajes!$D$7,0)))))</f>
        <v/>
      </c>
    </row>
    <row r="194" spans="3:9" ht="14" hidden="1" x14ac:dyDescent="0.15">
      <c r="C194" s="131" t="str">
        <f>+'Capacidad Financiera'!B197</f>
        <v/>
      </c>
      <c r="D194" s="192">
        <f>IF(ISERROR(VLOOKUP(C194,'Capacidad Financiera'!$B$12:$X$62720,2,0)),"",VLOOKUP(C194,'Capacidad Financiera'!$B$12:$X$3580,2,0))</f>
        <v>0</v>
      </c>
      <c r="E194" s="248">
        <f>IF(ISERROR(VLOOKUP(C194,'Capacidad Financiera'!$B$12:$X$62720,3,0)),"",VLOOKUP(C194,'Capacidad Financiera'!$B$12:$X$62720,3,0))</f>
        <v>0</v>
      </c>
      <c r="F194" s="231"/>
      <c r="G194" s="231" t="str">
        <f>IF(OR(D194="",E194="",F194=""),"",IF(C194&lt;&gt;"",IF(ISERROR(VLOOKUP($A$10,POA!$A$2:$D$25,2,0)),"",VLOOKUP($A$10,POA!$A$2:$D$25,2,0)),""))</f>
        <v/>
      </c>
      <c r="H194" s="254" t="str">
        <f t="shared" si="16"/>
        <v/>
      </c>
      <c r="I194" s="256" t="str">
        <f>IF(OR(D194="",E194="",F194=""),"",IF(AND(H194&gt;0,H194&lt;=Experiencia1),Puntajes!$D$4,IF(AND(H194&gt;Experiencia1,H194&lt;=Experiencia2),Puntajes!$D$5,IF(AND(H194&gt;Experiencia2,H194&lt;=Experiencia3),Puntajes!$D$6,IF(H194&gt;Experiencia3,Puntajes!$D$7,0)))))</f>
        <v/>
      </c>
    </row>
    <row r="195" spans="3:9" ht="15" hidden="1" thickBot="1" x14ac:dyDescent="0.2">
      <c r="C195" s="132" t="str">
        <f>+'Capacidad Financiera'!B198</f>
        <v/>
      </c>
      <c r="D195" s="133">
        <f>IF(ISERROR(VLOOKUP(C195,'Capacidad Financiera'!$B$12:$X$62720,2,0)),"",VLOOKUP(C195,'Capacidad Financiera'!$B$12:$X$3580,2,0))</f>
        <v>0</v>
      </c>
      <c r="E195" s="134">
        <f>IF(ISERROR(VLOOKUP(C195,'Capacidad Financiera'!$B$12:$X$62720,3,0)),"",VLOOKUP(C195,'Capacidad Financiera'!$B$12:$X$62720,3,0))</f>
        <v>0</v>
      </c>
      <c r="F195" s="232"/>
      <c r="G195" s="232" t="str">
        <f>IF(OR(D195="",E195="",F195=""),"",IF(C195&lt;&gt;"",IF(ISERROR(VLOOKUP($A$10,POA!$A$2:$D$25,2,0)),"",VLOOKUP($A$10,POA!$A$2:$D$25,2,0)),""))</f>
        <v/>
      </c>
      <c r="H195" s="255" t="str">
        <f t="shared" si="16"/>
        <v/>
      </c>
      <c r="I195" s="257" t="str">
        <f>IF(OR(D195="",E195="",F195=""),"",IF(AND(H195&gt;0,H195&lt;=Experiencia1),Puntajes!$D$4,IF(AND(H195&gt;Experiencia1,H195&lt;=Experiencia2),Puntajes!$D$5,IF(AND(H195&gt;Experiencia2,H195&lt;=Experiencia3),Puntajes!$D$6,IF(H195&gt;Experiencia3,Puntajes!$D$7,0)))))</f>
        <v/>
      </c>
    </row>
    <row r="196" spans="3:9" ht="14" x14ac:dyDescent="0.15">
      <c r="C196" s="127">
        <v>18</v>
      </c>
      <c r="D196" s="128" t="str">
        <f>IF(ISERROR(VLOOKUP(C196,'Capacidad Financiera'!$B$12:$X$62720,2,0)),"",VLOOKUP(C196,'Capacidad Financiera'!$B$12:$X$3580,2,0))</f>
        <v>CONSORCIO VIAS HN</v>
      </c>
      <c r="E196" s="129">
        <f>IF(ISERROR(VLOOKUP(C196,'Capacidad Financiera'!$B$12:$X$62720,3,0)),"",VLOOKUP(C196,'Capacidad Financiera'!$B$12:$X$62720,3,0))</f>
        <v>1</v>
      </c>
      <c r="F196" s="130"/>
      <c r="G196" s="130" t="str">
        <f>IF(OR(D196="",E196="",F196=""),"",IF(C197="",IF(C196&lt;&gt;"",IF(ISERROR(VLOOKUP($A$10,POA!$A$2:$D$25,2,0)),"",VLOOKUP($A$10,POA!$A$2:$D$25,2,0)),""),""))</f>
        <v/>
      </c>
      <c r="H196" s="251" t="str">
        <f>IF(OR(D196="",E196="",F196=""),"",IF(C197="",IF(C196&lt;&gt;"",F196/G196,""),""))</f>
        <v/>
      </c>
      <c r="I196" s="249" t="str">
        <f>IF(C197="",IF(F196="","",IF(AND(H196&gt;0,H196&lt;=Experiencia1),Puntajes!$D$4,IF(AND(H196&gt;Experiencia1,H196&lt;=Experiencia2),Puntajes!$D$5,IF(AND(H196&gt;Experiencia2,H196&lt;=Experiencia3),Puntajes!$D$6,IF(H196&gt;Experiencia3,Puntajes!$D$7,0))))),"")</f>
        <v/>
      </c>
    </row>
    <row r="197" spans="3:9" ht="14" x14ac:dyDescent="0.15">
      <c r="C197" s="131">
        <f>+'Capacidad Financiera'!B200</f>
        <v>18.100000000000001</v>
      </c>
      <c r="D197" s="192" t="str">
        <f>IF(ISERROR(VLOOKUP(C197,'Capacidad Financiera'!$B$12:$X$62720,2,0)),"",VLOOKUP(C197,'Capacidad Financiera'!$B$12:$X$3580,2,0))</f>
        <v>LUIS FERNANDO HOYOS PEREZ</v>
      </c>
      <c r="E197" s="248">
        <f>IF(ISERROR(VLOOKUP(C197,'Capacidad Financiera'!$B$12:$X$62720,3,0)),"",VLOOKUP(C197,'Capacidad Financiera'!$B$12:$X$62720,3,0))</f>
        <v>0.6</v>
      </c>
      <c r="F197" s="231">
        <v>57481912334</v>
      </c>
      <c r="G197" s="231">
        <f>IF(OR(D197="",E197="",F197=""),"",IF(C197&lt;&gt;"",IF(ISERROR(VLOOKUP($A$10,POA!$A$2:$D$25,2,0)),"",VLOOKUP($A$10,POA!$A$2:$D$25,2,0)),""))</f>
        <v>4167150295</v>
      </c>
      <c r="H197" s="254">
        <f>IF(OR(D197="",E197="",F197=""),"",IF(C197&lt;&gt;"",F197/(G197*E197),""))</f>
        <v>22.990096454712425</v>
      </c>
      <c r="I197" s="256">
        <f>IF(OR(D197="",E197="",F197=""),"",IF(AND(H197&gt;0,H197&lt;=Experiencia1),Puntajes!$D$4,IF(AND(H197&gt;Experiencia1,H197&lt;=Experiencia2),Puntajes!$D$5,IF(AND(H197&gt;Experiencia2,H197&lt;=Experiencia3),Puntajes!$D$6,IF(H197&gt;Experiencia3,Puntajes!$D$7,0)))))</f>
        <v>120</v>
      </c>
    </row>
    <row r="198" spans="3:9" ht="14" x14ac:dyDescent="0.15">
      <c r="C198" s="131">
        <f>+'Capacidad Financiera'!B201</f>
        <v>18.200000000000003</v>
      </c>
      <c r="D198" s="192" t="str">
        <f>IF(ISERROR(VLOOKUP(C198,'Capacidad Financiera'!$B$12:$X$62720,2,0)),"",VLOOKUP(C198,'Capacidad Financiera'!$B$12:$X$3580,2,0))</f>
        <v>VICTOR RAUL NEIRA DELBASTO</v>
      </c>
      <c r="E198" s="248">
        <f>IF(ISERROR(VLOOKUP(C198,'Capacidad Financiera'!$B$12:$X$62720,3,0)),"",VLOOKUP(C198,'Capacidad Financiera'!$B$12:$X$62720,3,0))</f>
        <v>0.4</v>
      </c>
      <c r="F198" s="231">
        <v>12332984787.200001</v>
      </c>
      <c r="G198" s="231">
        <f>IF(OR(D198="",E198="",F198=""),"",IF(C198&lt;&gt;"",IF(ISERROR(VLOOKUP($A$10,POA!$A$2:$D$25,2,0)),"",VLOOKUP($A$10,POA!$A$2:$D$25,2,0)),""))</f>
        <v>4167150295</v>
      </c>
      <c r="H198" s="254">
        <f t="shared" ref="H198:H206" si="17">IF(OR(D198="",E198="",F198=""),"",IF(C198&lt;&gt;"",F198/(G198*E198),""))</f>
        <v>7.3989320723552163</v>
      </c>
      <c r="I198" s="256">
        <f>IF(OR(D198="",E198="",F198=""),"",IF(AND(H198&gt;0,H198&lt;=Experiencia1),Puntajes!$D$4,IF(AND(H198&gt;Experiencia1,H198&lt;=Experiencia2),Puntajes!$D$5,IF(AND(H198&gt;Experiencia2,H198&lt;=Experiencia3),Puntajes!$D$6,IF(H198&gt;Experiencia3,Puntajes!$D$7,0)))))</f>
        <v>100</v>
      </c>
    </row>
    <row r="199" spans="3:9" ht="15" thickBot="1" x14ac:dyDescent="0.2">
      <c r="C199" s="131" t="str">
        <f>+'Capacidad Financiera'!B202</f>
        <v/>
      </c>
      <c r="D199" s="192">
        <f>IF(ISERROR(VLOOKUP(C199,'Capacidad Financiera'!$B$12:$X$62720,2,0)),"",VLOOKUP(C199,'Capacidad Financiera'!$B$12:$X$3580,2,0))</f>
        <v>0</v>
      </c>
      <c r="E199" s="248">
        <f>IF(ISERROR(VLOOKUP(C199,'Capacidad Financiera'!$B$12:$X$62720,3,0)),"",VLOOKUP(C199,'Capacidad Financiera'!$B$12:$X$62720,3,0))</f>
        <v>0</v>
      </c>
      <c r="F199" s="231"/>
      <c r="G199" s="231" t="str">
        <f>IF(OR(D199="",E199="",F199=""),"",IF(C199&lt;&gt;"",IF(ISERROR(VLOOKUP($A$10,POA!$A$2:$D$25,2,0)),"",VLOOKUP($A$10,POA!$A$2:$D$25,2,0)),""))</f>
        <v/>
      </c>
      <c r="H199" s="254" t="str">
        <f t="shared" si="17"/>
        <v/>
      </c>
      <c r="I199" s="256" t="str">
        <f>IF(OR(D199="",E199="",F199=""),"",IF(AND(H199&gt;0,H199&lt;=Experiencia1),Puntajes!$D$4,IF(AND(H199&gt;Experiencia1,H199&lt;=Experiencia2),Puntajes!$D$5,IF(AND(H199&gt;Experiencia2,H199&lt;=Experiencia3),Puntajes!$D$6,IF(H199&gt;Experiencia3,Puntajes!$D$7,0)))))</f>
        <v/>
      </c>
    </row>
    <row r="200" spans="3:9" ht="14" hidden="1" x14ac:dyDescent="0.15">
      <c r="C200" s="131" t="str">
        <f>+'Capacidad Financiera'!B203</f>
        <v/>
      </c>
      <c r="D200" s="192">
        <f>IF(ISERROR(VLOOKUP(C200,'Capacidad Financiera'!$B$12:$X$62720,2,0)),"",VLOOKUP(C200,'Capacidad Financiera'!$B$12:$X$3580,2,0))</f>
        <v>0</v>
      </c>
      <c r="E200" s="248">
        <f>IF(ISERROR(VLOOKUP(C200,'Capacidad Financiera'!$B$12:$X$62720,3,0)),"",VLOOKUP(C200,'Capacidad Financiera'!$B$12:$X$62720,3,0))</f>
        <v>0</v>
      </c>
      <c r="F200" s="231"/>
      <c r="G200" s="231" t="str">
        <f>IF(OR(D200="",E200="",F200=""),"",IF(C200&lt;&gt;"",IF(ISERROR(VLOOKUP($A$10,POA!$A$2:$D$25,2,0)),"",VLOOKUP($A$10,POA!$A$2:$D$25,2,0)),""))</f>
        <v/>
      </c>
      <c r="H200" s="254" t="str">
        <f t="shared" si="17"/>
        <v/>
      </c>
      <c r="I200" s="256" t="str">
        <f>IF(OR(D200="",E200="",F200=""),"",IF(AND(H200&gt;0,H200&lt;=Experiencia1),Puntajes!$D$4,IF(AND(H200&gt;Experiencia1,H200&lt;=Experiencia2),Puntajes!$D$5,IF(AND(H200&gt;Experiencia2,H200&lt;=Experiencia3),Puntajes!$D$6,IF(H200&gt;Experiencia3,Puntajes!$D$7,0)))))</f>
        <v/>
      </c>
    </row>
    <row r="201" spans="3:9" ht="14" hidden="1" x14ac:dyDescent="0.15">
      <c r="C201" s="131" t="str">
        <f>+'Capacidad Financiera'!B204</f>
        <v/>
      </c>
      <c r="D201" s="192">
        <f>IF(ISERROR(VLOOKUP(C201,'Capacidad Financiera'!$B$12:$X$62720,2,0)),"",VLOOKUP(C201,'Capacidad Financiera'!$B$12:$X$3580,2,0))</f>
        <v>0</v>
      </c>
      <c r="E201" s="248">
        <f>IF(ISERROR(VLOOKUP(C201,'Capacidad Financiera'!$B$12:$X$62720,3,0)),"",VLOOKUP(C201,'Capacidad Financiera'!$B$12:$X$62720,3,0))</f>
        <v>0</v>
      </c>
      <c r="F201" s="231"/>
      <c r="G201" s="231" t="str">
        <f>IF(OR(D201="",E201="",F201=""),"",IF(C201&lt;&gt;"",IF(ISERROR(VLOOKUP($A$10,POA!$A$2:$D$25,2,0)),"",VLOOKUP($A$10,POA!$A$2:$D$25,2,0)),""))</f>
        <v/>
      </c>
      <c r="H201" s="254" t="str">
        <f t="shared" si="17"/>
        <v/>
      </c>
      <c r="I201" s="256" t="str">
        <f>IF(OR(D201="",E201="",F201=""),"",IF(AND(H201&gt;0,H201&lt;=Experiencia1),Puntajes!$D$4,IF(AND(H201&gt;Experiencia1,H201&lt;=Experiencia2),Puntajes!$D$5,IF(AND(H201&gt;Experiencia2,H201&lt;=Experiencia3),Puntajes!$D$6,IF(H201&gt;Experiencia3,Puntajes!$D$7,0)))))</f>
        <v/>
      </c>
    </row>
    <row r="202" spans="3:9" ht="14" hidden="1" x14ac:dyDescent="0.15">
      <c r="C202" s="131" t="str">
        <f>+'Capacidad Financiera'!B205</f>
        <v/>
      </c>
      <c r="D202" s="192">
        <f>IF(ISERROR(VLOOKUP(C202,'Capacidad Financiera'!$B$12:$X$62720,2,0)),"",VLOOKUP(C202,'Capacidad Financiera'!$B$12:$X$3580,2,0))</f>
        <v>0</v>
      </c>
      <c r="E202" s="248">
        <f>IF(ISERROR(VLOOKUP(C202,'Capacidad Financiera'!$B$12:$X$62720,3,0)),"",VLOOKUP(C202,'Capacidad Financiera'!$B$12:$X$62720,3,0))</f>
        <v>0</v>
      </c>
      <c r="F202" s="231"/>
      <c r="G202" s="231" t="str">
        <f>IF(OR(D202="",E202="",F202=""),"",IF(C202&lt;&gt;"",IF(ISERROR(VLOOKUP($A$10,POA!$A$2:$D$25,2,0)),"",VLOOKUP($A$10,POA!$A$2:$D$25,2,0)),""))</f>
        <v/>
      </c>
      <c r="H202" s="254" t="str">
        <f t="shared" si="17"/>
        <v/>
      </c>
      <c r="I202" s="256" t="str">
        <f>IF(OR(D202="",E202="",F202=""),"",IF(AND(H202&gt;0,H202&lt;=Experiencia1),Puntajes!$D$4,IF(AND(H202&gt;Experiencia1,H202&lt;=Experiencia2),Puntajes!$D$5,IF(AND(H202&gt;Experiencia2,H202&lt;=Experiencia3),Puntajes!$D$6,IF(H202&gt;Experiencia3,Puntajes!$D$7,0)))))</f>
        <v/>
      </c>
    </row>
    <row r="203" spans="3:9" ht="14" hidden="1" x14ac:dyDescent="0.15">
      <c r="C203" s="131" t="str">
        <f>+'Capacidad Financiera'!B206</f>
        <v/>
      </c>
      <c r="D203" s="192">
        <f>IF(ISERROR(VLOOKUP(C203,'Capacidad Financiera'!$B$12:$X$62720,2,0)),"",VLOOKUP(C203,'Capacidad Financiera'!$B$12:$X$3580,2,0))</f>
        <v>0</v>
      </c>
      <c r="E203" s="248">
        <f>IF(ISERROR(VLOOKUP(C203,'Capacidad Financiera'!$B$12:$X$62720,3,0)),"",VLOOKUP(C203,'Capacidad Financiera'!$B$12:$X$62720,3,0))</f>
        <v>0</v>
      </c>
      <c r="F203" s="231"/>
      <c r="G203" s="231" t="str">
        <f>IF(OR(D203="",E203="",F203=""),"",IF(C203&lt;&gt;"",IF(ISERROR(VLOOKUP($A$10,POA!$A$2:$D$25,2,0)),"",VLOOKUP($A$10,POA!$A$2:$D$25,2,0)),""))</f>
        <v/>
      </c>
      <c r="H203" s="254" t="str">
        <f t="shared" si="17"/>
        <v/>
      </c>
      <c r="I203" s="256" t="str">
        <f>IF(OR(D203="",E203="",F203=""),"",IF(AND(H203&gt;0,H203&lt;=Experiencia1),Puntajes!$D$4,IF(AND(H203&gt;Experiencia1,H203&lt;=Experiencia2),Puntajes!$D$5,IF(AND(H203&gt;Experiencia2,H203&lt;=Experiencia3),Puntajes!$D$6,IF(H203&gt;Experiencia3,Puntajes!$D$7,0)))))</f>
        <v/>
      </c>
    </row>
    <row r="204" spans="3:9" ht="14" hidden="1" x14ac:dyDescent="0.15">
      <c r="C204" s="131" t="str">
        <f>+'Capacidad Financiera'!B207</f>
        <v/>
      </c>
      <c r="D204" s="192">
        <f>IF(ISERROR(VLOOKUP(C204,'Capacidad Financiera'!$B$12:$X$62720,2,0)),"",VLOOKUP(C204,'Capacidad Financiera'!$B$12:$X$3580,2,0))</f>
        <v>0</v>
      </c>
      <c r="E204" s="248">
        <f>IF(ISERROR(VLOOKUP(C204,'Capacidad Financiera'!$B$12:$X$62720,3,0)),"",VLOOKUP(C204,'Capacidad Financiera'!$B$12:$X$62720,3,0))</f>
        <v>0</v>
      </c>
      <c r="F204" s="231"/>
      <c r="G204" s="231" t="str">
        <f>IF(OR(D204="",E204="",F204=""),"",IF(C204&lt;&gt;"",IF(ISERROR(VLOOKUP($A$10,POA!$A$2:$D$25,2,0)),"",VLOOKUP($A$10,POA!$A$2:$D$25,2,0)),""))</f>
        <v/>
      </c>
      <c r="H204" s="254" t="str">
        <f t="shared" si="17"/>
        <v/>
      </c>
      <c r="I204" s="256" t="str">
        <f>IF(OR(D204="",E204="",F204=""),"",IF(AND(H204&gt;0,H204&lt;=Experiencia1),Puntajes!$D$4,IF(AND(H204&gt;Experiencia1,H204&lt;=Experiencia2),Puntajes!$D$5,IF(AND(H204&gt;Experiencia2,H204&lt;=Experiencia3),Puntajes!$D$6,IF(H204&gt;Experiencia3,Puntajes!$D$7,0)))))</f>
        <v/>
      </c>
    </row>
    <row r="205" spans="3:9" ht="14" hidden="1" x14ac:dyDescent="0.15">
      <c r="C205" s="131" t="str">
        <f>+'Capacidad Financiera'!B208</f>
        <v/>
      </c>
      <c r="D205" s="192">
        <f>IF(ISERROR(VLOOKUP(C205,'Capacidad Financiera'!$B$12:$X$62720,2,0)),"",VLOOKUP(C205,'Capacidad Financiera'!$B$12:$X$3580,2,0))</f>
        <v>0</v>
      </c>
      <c r="E205" s="248">
        <f>IF(ISERROR(VLOOKUP(C205,'Capacidad Financiera'!$B$12:$X$62720,3,0)),"",VLOOKUP(C205,'Capacidad Financiera'!$B$12:$X$62720,3,0))</f>
        <v>0</v>
      </c>
      <c r="F205" s="231"/>
      <c r="G205" s="231" t="str">
        <f>IF(OR(D205="",E205="",F205=""),"",IF(C205&lt;&gt;"",IF(ISERROR(VLOOKUP($A$10,POA!$A$2:$D$25,2,0)),"",VLOOKUP($A$10,POA!$A$2:$D$25,2,0)),""))</f>
        <v/>
      </c>
      <c r="H205" s="254" t="str">
        <f t="shared" si="17"/>
        <v/>
      </c>
      <c r="I205" s="256" t="str">
        <f>IF(OR(D205="",E205="",F205=""),"",IF(AND(H205&gt;0,H205&lt;=Experiencia1),Puntajes!$D$4,IF(AND(H205&gt;Experiencia1,H205&lt;=Experiencia2),Puntajes!$D$5,IF(AND(H205&gt;Experiencia2,H205&lt;=Experiencia3),Puntajes!$D$6,IF(H205&gt;Experiencia3,Puntajes!$D$7,0)))))</f>
        <v/>
      </c>
    </row>
    <row r="206" spans="3:9" ht="15" hidden="1" thickBot="1" x14ac:dyDescent="0.2">
      <c r="C206" s="132" t="str">
        <f>+'Capacidad Financiera'!B209</f>
        <v/>
      </c>
      <c r="D206" s="133">
        <f>IF(ISERROR(VLOOKUP(C206,'Capacidad Financiera'!$B$12:$X$62720,2,0)),"",VLOOKUP(C206,'Capacidad Financiera'!$B$12:$X$3580,2,0))</f>
        <v>0</v>
      </c>
      <c r="E206" s="134">
        <f>IF(ISERROR(VLOOKUP(C206,'Capacidad Financiera'!$B$12:$X$62720,3,0)),"",VLOOKUP(C206,'Capacidad Financiera'!$B$12:$X$62720,3,0))</f>
        <v>0</v>
      </c>
      <c r="F206" s="232"/>
      <c r="G206" s="232" t="str">
        <f>IF(OR(D206="",E206="",F206=""),"",IF(C206&lt;&gt;"",IF(ISERROR(VLOOKUP($A$10,POA!$A$2:$D$25,2,0)),"",VLOOKUP($A$10,POA!$A$2:$D$25,2,0)),""))</f>
        <v/>
      </c>
      <c r="H206" s="255" t="str">
        <f t="shared" si="17"/>
        <v/>
      </c>
      <c r="I206" s="257" t="str">
        <f>IF(OR(D206="",E206="",F206=""),"",IF(AND(H206&gt;0,H206&lt;=Experiencia1),Puntajes!$D$4,IF(AND(H206&gt;Experiencia1,H206&lt;=Experiencia2),Puntajes!$D$5,IF(AND(H206&gt;Experiencia2,H206&lt;=Experiencia3),Puntajes!$D$6,IF(H206&gt;Experiencia3,Puntajes!$D$7,0)))))</f>
        <v/>
      </c>
    </row>
    <row r="207" spans="3:9" ht="14" x14ac:dyDescent="0.15">
      <c r="C207" s="127">
        <v>19</v>
      </c>
      <c r="D207" s="128" t="str">
        <f>IF(ISERROR(VLOOKUP(C207,'Capacidad Financiera'!$B$12:$X$62720,2,0)),"",VLOOKUP(C207,'Capacidad Financiera'!$B$12:$X$3580,2,0))</f>
        <v>EXPLANAN S.A.</v>
      </c>
      <c r="E207" s="129">
        <f>IF(ISERROR(VLOOKUP(C207,'Capacidad Financiera'!$B$12:$X$62720,3,0)),"",VLOOKUP(C207,'Capacidad Financiera'!$B$12:$X$62720,3,0))</f>
        <v>1</v>
      </c>
      <c r="F207" s="130"/>
      <c r="G207" s="130" t="str">
        <f>IF(OR(D207="",E207="",F207=""),"",IF(C208="",IF(C207&lt;&gt;"",IF(ISERROR(VLOOKUP($A$10,POA!$A$2:$D$25,2,0)),"",VLOOKUP($A$10,POA!$A$2:$D$25,2,0)),""),""))</f>
        <v/>
      </c>
      <c r="H207" s="251" t="str">
        <f>IF(OR(D207="",E207="",F207=""),"",IF(C208="",IF(C207&lt;&gt;"",F207/G207,""),""))</f>
        <v/>
      </c>
      <c r="I207" s="249" t="str">
        <f>IF(C208="",IF(F207="","",IF(AND(H207&gt;0,H207&lt;=Experiencia1),Puntajes!$D$4,IF(AND(H207&gt;Experiencia1,H207&lt;=Experiencia2),Puntajes!$D$5,IF(AND(H207&gt;Experiencia2,H207&lt;=Experiencia3),Puntajes!$D$6,IF(H207&gt;Experiencia3,Puntajes!$D$7,0))))),"")</f>
        <v/>
      </c>
    </row>
    <row r="208" spans="3:9" ht="14" x14ac:dyDescent="0.15">
      <c r="C208" s="131">
        <f>+'Capacidad Financiera'!B211</f>
        <v>19.100000000000001</v>
      </c>
      <c r="D208" s="192" t="str">
        <f>IF(ISERROR(VLOOKUP(C208,'Capacidad Financiera'!$B$12:$X$62720,2,0)),"",VLOOKUP(C208,'Capacidad Financiera'!$B$12:$X$3580,2,0))</f>
        <v>EXPLANAN S.A.</v>
      </c>
      <c r="E208" s="248">
        <f>IF(ISERROR(VLOOKUP(C208,'Capacidad Financiera'!$B$12:$X$62720,3,0)),"",VLOOKUP(C208,'Capacidad Financiera'!$B$12:$X$62720,3,0))</f>
        <v>1</v>
      </c>
      <c r="F208" s="231">
        <v>186289450229.34</v>
      </c>
      <c r="G208" s="231">
        <f>IF(OR(D208="",E208="",F208=""),"",IF(C208&lt;&gt;"",IF(ISERROR(VLOOKUP($A$10,POA!$A$2:$D$25,2,0)),"",VLOOKUP($A$10,POA!$A$2:$D$25,2,0)),""))</f>
        <v>4167150295</v>
      </c>
      <c r="H208" s="254">
        <f>IF(OR(D208="",E208="",F208=""),"",IF(C208&lt;&gt;"",F208/(G208*E208),""))</f>
        <v>44.704279193592178</v>
      </c>
      <c r="I208" s="256">
        <f>IF(OR(D208="",E208="",F208=""),"",IF(AND(H208&gt;0,H208&lt;=Experiencia1),Puntajes!$D$4,IF(AND(H208&gt;Experiencia1,H208&lt;=Experiencia2),Puntajes!$D$5,IF(AND(H208&gt;Experiencia2,H208&lt;=Experiencia3),Puntajes!$D$6,IF(H208&gt;Experiencia3,Puntajes!$D$7,0)))))</f>
        <v>120</v>
      </c>
    </row>
    <row r="209" spans="1:9" ht="15" thickBot="1" x14ac:dyDescent="0.2">
      <c r="C209" s="131" t="str">
        <f>+'Capacidad Financiera'!B212</f>
        <v/>
      </c>
      <c r="D209" s="192">
        <f>IF(ISERROR(VLOOKUP(C209,'Capacidad Financiera'!$B$12:$X$62720,2,0)),"",VLOOKUP(C209,'Capacidad Financiera'!$B$12:$X$3580,2,0))</f>
        <v>0</v>
      </c>
      <c r="E209" s="248">
        <f>IF(ISERROR(VLOOKUP(C209,'Capacidad Financiera'!$B$12:$X$62720,3,0)),"",VLOOKUP(C209,'Capacidad Financiera'!$B$12:$X$62720,3,0))</f>
        <v>0</v>
      </c>
      <c r="F209" s="231"/>
      <c r="G209" s="231" t="str">
        <f>IF(OR(D209="",E209="",F209=""),"",IF(C209&lt;&gt;"",IF(ISERROR(VLOOKUP($A$10,POA!$A$2:$D$25,2,0)),"",VLOOKUP($A$10,POA!$A$2:$D$25,2,0)),""))</f>
        <v/>
      </c>
      <c r="H209" s="254" t="str">
        <f t="shared" ref="H209:H217" si="18">IF(OR(D209="",E209="",F209=""),"",IF(C209&lt;&gt;"",F209/(G209*E209),""))</f>
        <v/>
      </c>
      <c r="I209" s="256" t="str">
        <f>IF(OR(D209="",E209="",F209=""),"",IF(AND(H209&gt;0,H209&lt;=Experiencia1),Puntajes!$D$4,IF(AND(H209&gt;Experiencia1,H209&lt;=Experiencia2),Puntajes!$D$5,IF(AND(H209&gt;Experiencia2,H209&lt;=Experiencia3),Puntajes!$D$6,IF(H209&gt;Experiencia3,Puntajes!$D$7,0)))))</f>
        <v/>
      </c>
    </row>
    <row r="210" spans="1:9" ht="14" hidden="1" x14ac:dyDescent="0.15">
      <c r="C210" s="131" t="str">
        <f>+'Capacidad Financiera'!B213</f>
        <v/>
      </c>
      <c r="D210" s="192">
        <f>IF(ISERROR(VLOOKUP(C210,'Capacidad Financiera'!$B$12:$X$62720,2,0)),"",VLOOKUP(C210,'Capacidad Financiera'!$B$12:$X$3580,2,0))</f>
        <v>0</v>
      </c>
      <c r="E210" s="248">
        <f>IF(ISERROR(VLOOKUP(C210,'Capacidad Financiera'!$B$12:$X$62720,3,0)),"",VLOOKUP(C210,'Capacidad Financiera'!$B$12:$X$62720,3,0))</f>
        <v>0</v>
      </c>
      <c r="F210" s="231"/>
      <c r="G210" s="231" t="str">
        <f>IF(OR(D210="",E210="",F210=""),"",IF(C210&lt;&gt;"",IF(ISERROR(VLOOKUP($A$10,POA!$A$2:$D$25,2,0)),"",VLOOKUP($A$10,POA!$A$2:$D$25,2,0)),""))</f>
        <v/>
      </c>
      <c r="H210" s="254" t="str">
        <f t="shared" si="18"/>
        <v/>
      </c>
      <c r="I210" s="256" t="str">
        <f>IF(OR(D210="",E210="",F210=""),"",IF(AND(H210&gt;0,H210&lt;=Experiencia1),Puntajes!$D$4,IF(AND(H210&gt;Experiencia1,H210&lt;=Experiencia2),Puntajes!$D$5,IF(AND(H210&gt;Experiencia2,H210&lt;=Experiencia3),Puntajes!$D$6,IF(H210&gt;Experiencia3,Puntajes!$D$7,0)))))</f>
        <v/>
      </c>
    </row>
    <row r="211" spans="1:9" ht="14" hidden="1" x14ac:dyDescent="0.15">
      <c r="C211" s="131" t="str">
        <f>+'Capacidad Financiera'!B214</f>
        <v/>
      </c>
      <c r="D211" s="192">
        <f>IF(ISERROR(VLOOKUP(C211,'Capacidad Financiera'!$B$12:$X$62720,2,0)),"",VLOOKUP(C211,'Capacidad Financiera'!$B$12:$X$3580,2,0))</f>
        <v>0</v>
      </c>
      <c r="E211" s="248">
        <f>IF(ISERROR(VLOOKUP(C211,'Capacidad Financiera'!$B$12:$X$62720,3,0)),"",VLOOKUP(C211,'Capacidad Financiera'!$B$12:$X$62720,3,0))</f>
        <v>0</v>
      </c>
      <c r="F211" s="231"/>
      <c r="G211" s="231" t="str">
        <f>IF(OR(D211="",E211="",F211=""),"",IF(C211&lt;&gt;"",IF(ISERROR(VLOOKUP($A$10,POA!$A$2:$D$25,2,0)),"",VLOOKUP($A$10,POA!$A$2:$D$25,2,0)),""))</f>
        <v/>
      </c>
      <c r="H211" s="254" t="str">
        <f t="shared" si="18"/>
        <v/>
      </c>
      <c r="I211" s="256" t="str">
        <f>IF(OR(D211="",E211="",F211=""),"",IF(AND(H211&gt;0,H211&lt;=Experiencia1),Puntajes!$D$4,IF(AND(H211&gt;Experiencia1,H211&lt;=Experiencia2),Puntajes!$D$5,IF(AND(H211&gt;Experiencia2,H211&lt;=Experiencia3),Puntajes!$D$6,IF(H211&gt;Experiencia3,Puntajes!$D$7,0)))))</f>
        <v/>
      </c>
    </row>
    <row r="212" spans="1:9" ht="14" hidden="1" x14ac:dyDescent="0.15">
      <c r="C212" s="131" t="str">
        <f>+'Capacidad Financiera'!B215</f>
        <v/>
      </c>
      <c r="D212" s="192">
        <f>IF(ISERROR(VLOOKUP(C212,'Capacidad Financiera'!$B$12:$X$62720,2,0)),"",VLOOKUP(C212,'Capacidad Financiera'!$B$12:$X$3580,2,0))</f>
        <v>0</v>
      </c>
      <c r="E212" s="248">
        <f>IF(ISERROR(VLOOKUP(C212,'Capacidad Financiera'!$B$12:$X$62720,3,0)),"",VLOOKUP(C212,'Capacidad Financiera'!$B$12:$X$62720,3,0))</f>
        <v>0</v>
      </c>
      <c r="F212" s="231"/>
      <c r="G212" s="231" t="str">
        <f>IF(OR(D212="",E212="",F212=""),"",IF(C212&lt;&gt;"",IF(ISERROR(VLOOKUP($A$10,POA!$A$2:$D$25,2,0)),"",VLOOKUP($A$10,POA!$A$2:$D$25,2,0)),""))</f>
        <v/>
      </c>
      <c r="H212" s="254" t="str">
        <f t="shared" si="18"/>
        <v/>
      </c>
      <c r="I212" s="256" t="str">
        <f>IF(OR(D212="",E212="",F212=""),"",IF(AND(H212&gt;0,H212&lt;=Experiencia1),Puntajes!$D$4,IF(AND(H212&gt;Experiencia1,H212&lt;=Experiencia2),Puntajes!$D$5,IF(AND(H212&gt;Experiencia2,H212&lt;=Experiencia3),Puntajes!$D$6,IF(H212&gt;Experiencia3,Puntajes!$D$7,0)))))</f>
        <v/>
      </c>
    </row>
    <row r="213" spans="1:9" ht="14" hidden="1" x14ac:dyDescent="0.15">
      <c r="C213" s="131" t="str">
        <f>+'Capacidad Financiera'!B216</f>
        <v/>
      </c>
      <c r="D213" s="192">
        <f>IF(ISERROR(VLOOKUP(C213,'Capacidad Financiera'!$B$12:$X$62720,2,0)),"",VLOOKUP(C213,'Capacidad Financiera'!$B$12:$X$3580,2,0))</f>
        <v>0</v>
      </c>
      <c r="E213" s="248">
        <f>IF(ISERROR(VLOOKUP(C213,'Capacidad Financiera'!$B$12:$X$62720,3,0)),"",VLOOKUP(C213,'Capacidad Financiera'!$B$12:$X$62720,3,0))</f>
        <v>0</v>
      </c>
      <c r="F213" s="231"/>
      <c r="G213" s="231" t="str">
        <f>IF(OR(D213="",E213="",F213=""),"",IF(C213&lt;&gt;"",IF(ISERROR(VLOOKUP($A$10,POA!$A$2:$D$25,2,0)),"",VLOOKUP($A$10,POA!$A$2:$D$25,2,0)),""))</f>
        <v/>
      </c>
      <c r="H213" s="254" t="str">
        <f t="shared" si="18"/>
        <v/>
      </c>
      <c r="I213" s="256" t="str">
        <f>IF(OR(D213="",E213="",F213=""),"",IF(AND(H213&gt;0,H213&lt;=Experiencia1),Puntajes!$D$4,IF(AND(H213&gt;Experiencia1,H213&lt;=Experiencia2),Puntajes!$D$5,IF(AND(H213&gt;Experiencia2,H213&lt;=Experiencia3),Puntajes!$D$6,IF(H213&gt;Experiencia3,Puntajes!$D$7,0)))))</f>
        <v/>
      </c>
    </row>
    <row r="214" spans="1:9" ht="14" hidden="1" x14ac:dyDescent="0.15">
      <c r="C214" s="131" t="str">
        <f>+'Capacidad Financiera'!B217</f>
        <v/>
      </c>
      <c r="D214" s="192">
        <f>IF(ISERROR(VLOOKUP(C214,'Capacidad Financiera'!$B$12:$X$62720,2,0)),"",VLOOKUP(C214,'Capacidad Financiera'!$B$12:$X$3580,2,0))</f>
        <v>0</v>
      </c>
      <c r="E214" s="248">
        <f>IF(ISERROR(VLOOKUP(C214,'Capacidad Financiera'!$B$12:$X$62720,3,0)),"",VLOOKUP(C214,'Capacidad Financiera'!$B$12:$X$62720,3,0))</f>
        <v>0</v>
      </c>
      <c r="F214" s="231"/>
      <c r="G214" s="231" t="str">
        <f>IF(OR(D214="",E214="",F214=""),"",IF(C214&lt;&gt;"",IF(ISERROR(VLOOKUP($A$10,POA!$A$2:$D$25,2,0)),"",VLOOKUP($A$10,POA!$A$2:$D$25,2,0)),""))</f>
        <v/>
      </c>
      <c r="H214" s="254" t="str">
        <f t="shared" si="18"/>
        <v/>
      </c>
      <c r="I214" s="256" t="str">
        <f>IF(OR(D214="",E214="",F214=""),"",IF(AND(H214&gt;0,H214&lt;=Experiencia1),Puntajes!$D$4,IF(AND(H214&gt;Experiencia1,H214&lt;=Experiencia2),Puntajes!$D$5,IF(AND(H214&gt;Experiencia2,H214&lt;=Experiencia3),Puntajes!$D$6,IF(H214&gt;Experiencia3,Puntajes!$D$7,0)))))</f>
        <v/>
      </c>
    </row>
    <row r="215" spans="1:9" ht="14" hidden="1" x14ac:dyDescent="0.15">
      <c r="C215" s="131" t="str">
        <f>+'Capacidad Financiera'!B218</f>
        <v/>
      </c>
      <c r="D215" s="192">
        <f>IF(ISERROR(VLOOKUP(C215,'Capacidad Financiera'!$B$12:$X$62720,2,0)),"",VLOOKUP(C215,'Capacidad Financiera'!$B$12:$X$3580,2,0))</f>
        <v>0</v>
      </c>
      <c r="E215" s="248">
        <f>IF(ISERROR(VLOOKUP(C215,'Capacidad Financiera'!$B$12:$X$62720,3,0)),"",VLOOKUP(C215,'Capacidad Financiera'!$B$12:$X$62720,3,0))</f>
        <v>0</v>
      </c>
      <c r="F215" s="231"/>
      <c r="G215" s="231" t="str">
        <f>IF(OR(D215="",E215="",F215=""),"",IF(C215&lt;&gt;"",IF(ISERROR(VLOOKUP($A$10,POA!$A$2:$D$25,2,0)),"",VLOOKUP($A$10,POA!$A$2:$D$25,2,0)),""))</f>
        <v/>
      </c>
      <c r="H215" s="254" t="str">
        <f t="shared" si="18"/>
        <v/>
      </c>
      <c r="I215" s="256" t="str">
        <f>IF(OR(D215="",E215="",F215=""),"",IF(AND(H215&gt;0,H215&lt;=Experiencia1),Puntajes!$D$4,IF(AND(H215&gt;Experiencia1,H215&lt;=Experiencia2),Puntajes!$D$5,IF(AND(H215&gt;Experiencia2,H215&lt;=Experiencia3),Puntajes!$D$6,IF(H215&gt;Experiencia3,Puntajes!$D$7,0)))))</f>
        <v/>
      </c>
    </row>
    <row r="216" spans="1:9" ht="14" hidden="1" x14ac:dyDescent="0.15">
      <c r="C216" s="131" t="str">
        <f>+'Capacidad Financiera'!B219</f>
        <v/>
      </c>
      <c r="D216" s="192">
        <f>IF(ISERROR(VLOOKUP(C216,'Capacidad Financiera'!$B$12:$X$62720,2,0)),"",VLOOKUP(C216,'Capacidad Financiera'!$B$12:$X$3580,2,0))</f>
        <v>0</v>
      </c>
      <c r="E216" s="248">
        <f>IF(ISERROR(VLOOKUP(C216,'Capacidad Financiera'!$B$12:$X$62720,3,0)),"",VLOOKUP(C216,'Capacidad Financiera'!$B$12:$X$62720,3,0))</f>
        <v>0</v>
      </c>
      <c r="F216" s="231"/>
      <c r="G216" s="231" t="str">
        <f>IF(OR(D216="",E216="",F216=""),"",IF(C216&lt;&gt;"",IF(ISERROR(VLOOKUP($A$10,POA!$A$2:$D$25,2,0)),"",VLOOKUP($A$10,POA!$A$2:$D$25,2,0)),""))</f>
        <v/>
      </c>
      <c r="H216" s="254" t="str">
        <f t="shared" si="18"/>
        <v/>
      </c>
      <c r="I216" s="256" t="str">
        <f>IF(OR(D216="",E216="",F216=""),"",IF(AND(H216&gt;0,H216&lt;=Experiencia1),Puntajes!$D$4,IF(AND(H216&gt;Experiencia1,H216&lt;=Experiencia2),Puntajes!$D$5,IF(AND(H216&gt;Experiencia2,H216&lt;=Experiencia3),Puntajes!$D$6,IF(H216&gt;Experiencia3,Puntajes!$D$7,0)))))</f>
        <v/>
      </c>
    </row>
    <row r="217" spans="1:9" ht="15" hidden="1" thickBot="1" x14ac:dyDescent="0.2">
      <c r="C217" s="132" t="str">
        <f>+'Capacidad Financiera'!B220</f>
        <v/>
      </c>
      <c r="D217" s="133">
        <f>IF(ISERROR(VLOOKUP(C217,'Capacidad Financiera'!$B$12:$X$62720,2,0)),"",VLOOKUP(C217,'Capacidad Financiera'!$B$12:$X$3580,2,0))</f>
        <v>0</v>
      </c>
      <c r="E217" s="134">
        <f>IF(ISERROR(VLOOKUP(C217,'Capacidad Financiera'!$B$12:$X$62720,3,0)),"",VLOOKUP(C217,'Capacidad Financiera'!$B$12:$X$62720,3,0))</f>
        <v>0</v>
      </c>
      <c r="F217" s="232"/>
      <c r="G217" s="232" t="str">
        <f>IF(OR(D217="",E217="",F217=""),"",IF(C217&lt;&gt;"",IF(ISERROR(VLOOKUP($A$10,POA!$A$2:$D$25,2,0)),"",VLOOKUP($A$10,POA!$A$2:$D$25,2,0)),""))</f>
        <v/>
      </c>
      <c r="H217" s="255" t="str">
        <f t="shared" si="18"/>
        <v/>
      </c>
      <c r="I217" s="257" t="str">
        <f>IF(OR(D217="",E217="",F217=""),"",IF(AND(H217&gt;0,H217&lt;=Experiencia1),Puntajes!$D$4,IF(AND(H217&gt;Experiencia1,H217&lt;=Experiencia2),Puntajes!$D$5,IF(AND(H217&gt;Experiencia2,H217&lt;=Experiencia3),Puntajes!$D$6,IF(H217&gt;Experiencia3,Puntajes!$D$7,0)))))</f>
        <v/>
      </c>
    </row>
    <row r="218" spans="1:9" ht="14" x14ac:dyDescent="0.15">
      <c r="C218" s="127">
        <v>20</v>
      </c>
      <c r="D218" s="128" t="str">
        <f>IF(ISERROR(VLOOKUP(C218,'Capacidad Financiera'!$B$12:$X$62720,2,0)),"",VLOOKUP(C218,'Capacidad Financiera'!$B$12:$X$3580,2,0))</f>
        <v>CONSORCIO VIAL LA CALERA</v>
      </c>
      <c r="E218" s="129">
        <f>IF(ISERROR(VLOOKUP(C218,'Capacidad Financiera'!$B$12:$X$62720,3,0)),"",VLOOKUP(C218,'Capacidad Financiera'!$B$12:$X$62720,3,0))</f>
        <v>1</v>
      </c>
      <c r="F218" s="130"/>
      <c r="G218" s="130" t="str">
        <f>IF(OR(D218="",E218="",F218=""),"",IF(C219="",IF(C218&lt;&gt;"",IF(ISERROR(VLOOKUP($A$10,POA!$A$2:$D$25,2,0)),"",VLOOKUP($A$10,POA!$A$2:$D$25,2,0)),""),""))</f>
        <v/>
      </c>
      <c r="H218" s="251" t="str">
        <f>IF(OR(D218="",E218="",F218=""),"",IF(C219="",IF(C218&lt;&gt;"",F218/G218,""),""))</f>
        <v/>
      </c>
      <c r="I218" s="249" t="str">
        <f>IF(C219="",IF(F218="","",IF(AND(H218&gt;0,H218&lt;=Experiencia1),Puntajes!$D$4,IF(AND(H218&gt;Experiencia1,H218&lt;=Experiencia2),Puntajes!$D$5,IF(AND(H218&gt;Experiencia2,H218&lt;=Experiencia3),Puntajes!$D$6,IF(H218&gt;Experiencia3,Puntajes!$D$7,0))))),"")</f>
        <v/>
      </c>
    </row>
    <row r="219" spans="1:9" ht="14" x14ac:dyDescent="0.15">
      <c r="C219" s="131">
        <f>+'Capacidad Financiera'!B222</f>
        <v>20.100000000000001</v>
      </c>
      <c r="D219" s="192" t="str">
        <f>IF(ISERROR(VLOOKUP(C219,'Capacidad Financiera'!$B$12:$X$62720,2,0)),"",VLOOKUP(C219,'Capacidad Financiera'!$B$12:$X$3580,2,0))</f>
        <v>ARMANDO VALENCIA VALENCIA</v>
      </c>
      <c r="E219" s="248">
        <f>IF(ISERROR(VLOOKUP(C219,'Capacidad Financiera'!$B$12:$X$62720,3,0)),"",VLOOKUP(C219,'Capacidad Financiera'!$B$12:$X$62720,3,0))</f>
        <v>0.6</v>
      </c>
      <c r="F219" s="231">
        <v>42448606076.800003</v>
      </c>
      <c r="G219" s="231">
        <f>IF(OR(D219="",E219="",F219=""),"",IF(C219&lt;&gt;"",IF(ISERROR(VLOOKUP($A$10,POA!$A$2:$D$25,2,0)),"",VLOOKUP($A$10,POA!$A$2:$D$25,2,0)),""))</f>
        <v>4167150295</v>
      </c>
      <c r="H219" s="254">
        <f>IF(OR(D219="",E219="",F219=""),"",IF(C219&lt;&gt;"",F219/(G219*E219),""))</f>
        <v>16.977471841981323</v>
      </c>
      <c r="I219" s="256">
        <f>IF(OR(D219="",E219="",F219=""),"",IF(AND(H219&gt;0,H219&lt;=Experiencia1),Puntajes!$D$4,IF(AND(H219&gt;Experiencia1,H219&lt;=Experiencia2),Puntajes!$D$5,IF(AND(H219&gt;Experiencia2,H219&lt;=Experiencia3),Puntajes!$D$6,IF(H219&gt;Experiencia3,Puntajes!$D$7,0)))))</f>
        <v>120</v>
      </c>
    </row>
    <row r="220" spans="1:9" ht="14" x14ac:dyDescent="0.15">
      <c r="A220" s="270" t="s">
        <v>715</v>
      </c>
      <c r="C220" s="131">
        <f>+'Capacidad Financiera'!B223</f>
        <v>20.200000000000003</v>
      </c>
      <c r="D220" s="271" t="str">
        <f>IF(ISERROR(VLOOKUP(C220,'Capacidad Financiera'!$B$12:$X$62720,2,0)),"",VLOOKUP(C220,'Capacidad Financiera'!$B$12:$X$3580,2,0))</f>
        <v>OLGA VELEZ MESA</v>
      </c>
      <c r="E220" s="248">
        <f>IF(ISERROR(VLOOKUP(C220,'Capacidad Financiera'!$B$12:$X$62720,3,0)),"",VLOOKUP(C220,'Capacidad Financiera'!$B$12:$X$62720,3,0))</f>
        <v>0.4</v>
      </c>
      <c r="F220" s="231">
        <v>2401763980</v>
      </c>
      <c r="G220" s="231">
        <f>IF(OR(D220="",E220="",F220=""),"",IF(C220&lt;&gt;"",IF(ISERROR(VLOOKUP($A$10,POA!$A$2:$D$25,2,0)),"",VLOOKUP($A$10,POA!$A$2:$D$25,2,0)),""))</f>
        <v>4167150295</v>
      </c>
      <c r="H220" s="254">
        <f t="shared" ref="H220:H228" si="19">IF(OR(D220="",E220="",F220=""),"",IF(C220&lt;&gt;"",F220/(G220*E220),""))</f>
        <v>1.4408911426123641</v>
      </c>
      <c r="I220" s="256">
        <f>IF(OR(D220="",E220="",F220=""),"",IF(AND(H220&gt;0,H220&lt;=Experiencia1),Puntajes!$D$4,IF(AND(H220&gt;Experiencia1,H220&lt;=Experiencia2),Puntajes!$D$5,IF(AND(H220&gt;Experiencia2,H220&lt;=Experiencia3),Puntajes!$D$6,IF(H220&gt;Experiencia3,Puntajes!$D$7,0)))))</f>
        <v>60</v>
      </c>
    </row>
    <row r="221" spans="1:9" ht="15" thickBot="1" x14ac:dyDescent="0.2">
      <c r="C221" s="131" t="str">
        <f>+'Capacidad Financiera'!B224</f>
        <v/>
      </c>
      <c r="D221" s="192">
        <f>IF(ISERROR(VLOOKUP(C221,'Capacidad Financiera'!$B$12:$X$62720,2,0)),"",VLOOKUP(C221,'Capacidad Financiera'!$B$12:$X$3580,2,0))</f>
        <v>0</v>
      </c>
      <c r="E221" s="248">
        <f>IF(ISERROR(VLOOKUP(C221,'Capacidad Financiera'!$B$12:$X$62720,3,0)),"",VLOOKUP(C221,'Capacidad Financiera'!$B$12:$X$62720,3,0))</f>
        <v>0</v>
      </c>
      <c r="F221" s="231"/>
      <c r="G221" s="231" t="str">
        <f>IF(OR(D221="",E221="",F221=""),"",IF(C221&lt;&gt;"",IF(ISERROR(VLOOKUP($A$10,POA!$A$2:$D$25,2,0)),"",VLOOKUP($A$10,POA!$A$2:$D$25,2,0)),""))</f>
        <v/>
      </c>
      <c r="H221" s="254" t="str">
        <f t="shared" si="19"/>
        <v/>
      </c>
      <c r="I221" s="256" t="str">
        <f>IF(OR(D221="",E221="",F221=""),"",IF(AND(H221&gt;0,H221&lt;=Experiencia1),Puntajes!$D$4,IF(AND(H221&gt;Experiencia1,H221&lt;=Experiencia2),Puntajes!$D$5,IF(AND(H221&gt;Experiencia2,H221&lt;=Experiencia3),Puntajes!$D$6,IF(H221&gt;Experiencia3,Puntajes!$D$7,0)))))</f>
        <v/>
      </c>
    </row>
    <row r="222" spans="1:9" ht="14" hidden="1" x14ac:dyDescent="0.15">
      <c r="C222" s="131" t="str">
        <f>+'Capacidad Financiera'!B225</f>
        <v/>
      </c>
      <c r="D222" s="192">
        <f>IF(ISERROR(VLOOKUP(C222,'Capacidad Financiera'!$B$12:$X$62720,2,0)),"",VLOOKUP(C222,'Capacidad Financiera'!$B$12:$X$3580,2,0))</f>
        <v>0</v>
      </c>
      <c r="E222" s="248">
        <f>IF(ISERROR(VLOOKUP(C222,'Capacidad Financiera'!$B$12:$X$62720,3,0)),"",VLOOKUP(C222,'Capacidad Financiera'!$B$12:$X$62720,3,0))</f>
        <v>0</v>
      </c>
      <c r="F222" s="231"/>
      <c r="G222" s="231" t="str">
        <f>IF(OR(D222="",E222="",F222=""),"",IF(C222&lt;&gt;"",IF(ISERROR(VLOOKUP($A$10,POA!$A$2:$D$25,2,0)),"",VLOOKUP($A$10,POA!$A$2:$D$25,2,0)),""))</f>
        <v/>
      </c>
      <c r="H222" s="254" t="str">
        <f t="shared" si="19"/>
        <v/>
      </c>
      <c r="I222" s="256" t="str">
        <f>IF(OR(D222="",E222="",F222=""),"",IF(AND(H222&gt;0,H222&lt;=Experiencia1),Puntajes!$D$4,IF(AND(H222&gt;Experiencia1,H222&lt;=Experiencia2),Puntajes!$D$5,IF(AND(H222&gt;Experiencia2,H222&lt;=Experiencia3),Puntajes!$D$6,IF(H222&gt;Experiencia3,Puntajes!$D$7,0)))))</f>
        <v/>
      </c>
    </row>
    <row r="223" spans="1:9" ht="14" hidden="1" x14ac:dyDescent="0.15">
      <c r="C223" s="131" t="str">
        <f>+'Capacidad Financiera'!B226</f>
        <v/>
      </c>
      <c r="D223" s="192">
        <f>IF(ISERROR(VLOOKUP(C223,'Capacidad Financiera'!$B$12:$X$62720,2,0)),"",VLOOKUP(C223,'Capacidad Financiera'!$B$12:$X$3580,2,0))</f>
        <v>0</v>
      </c>
      <c r="E223" s="248">
        <f>IF(ISERROR(VLOOKUP(C223,'Capacidad Financiera'!$B$12:$X$62720,3,0)),"",VLOOKUP(C223,'Capacidad Financiera'!$B$12:$X$62720,3,0))</f>
        <v>0</v>
      </c>
      <c r="F223" s="231"/>
      <c r="G223" s="231" t="str">
        <f>IF(OR(D223="",E223="",F223=""),"",IF(C223&lt;&gt;"",IF(ISERROR(VLOOKUP($A$10,POA!$A$2:$D$25,2,0)),"",VLOOKUP($A$10,POA!$A$2:$D$25,2,0)),""))</f>
        <v/>
      </c>
      <c r="H223" s="254" t="str">
        <f t="shared" si="19"/>
        <v/>
      </c>
      <c r="I223" s="256" t="str">
        <f>IF(OR(D223="",E223="",F223=""),"",IF(AND(H223&gt;0,H223&lt;=Experiencia1),Puntajes!$D$4,IF(AND(H223&gt;Experiencia1,H223&lt;=Experiencia2),Puntajes!$D$5,IF(AND(H223&gt;Experiencia2,H223&lt;=Experiencia3),Puntajes!$D$6,IF(H223&gt;Experiencia3,Puntajes!$D$7,0)))))</f>
        <v/>
      </c>
    </row>
    <row r="224" spans="1:9" ht="14" hidden="1" x14ac:dyDescent="0.15">
      <c r="C224" s="131" t="str">
        <f>+'Capacidad Financiera'!B227</f>
        <v/>
      </c>
      <c r="D224" s="192">
        <f>IF(ISERROR(VLOOKUP(C224,'Capacidad Financiera'!$B$12:$X$62720,2,0)),"",VLOOKUP(C224,'Capacidad Financiera'!$B$12:$X$3580,2,0))</f>
        <v>0</v>
      </c>
      <c r="E224" s="248">
        <f>IF(ISERROR(VLOOKUP(C224,'Capacidad Financiera'!$B$12:$X$62720,3,0)),"",VLOOKUP(C224,'Capacidad Financiera'!$B$12:$X$62720,3,0))</f>
        <v>0</v>
      </c>
      <c r="F224" s="231"/>
      <c r="G224" s="231" t="str">
        <f>IF(OR(D224="",E224="",F224=""),"",IF(C224&lt;&gt;"",IF(ISERROR(VLOOKUP($A$10,POA!$A$2:$D$25,2,0)),"",VLOOKUP($A$10,POA!$A$2:$D$25,2,0)),""))</f>
        <v/>
      </c>
      <c r="H224" s="254" t="str">
        <f t="shared" si="19"/>
        <v/>
      </c>
      <c r="I224" s="256" t="str">
        <f>IF(OR(D224="",E224="",F224=""),"",IF(AND(H224&gt;0,H224&lt;=Experiencia1),Puntajes!$D$4,IF(AND(H224&gt;Experiencia1,H224&lt;=Experiencia2),Puntajes!$D$5,IF(AND(H224&gt;Experiencia2,H224&lt;=Experiencia3),Puntajes!$D$6,IF(H224&gt;Experiencia3,Puntajes!$D$7,0)))))</f>
        <v/>
      </c>
    </row>
    <row r="225" spans="3:9" ht="14" hidden="1" x14ac:dyDescent="0.15">
      <c r="C225" s="131" t="str">
        <f>+'Capacidad Financiera'!B228</f>
        <v/>
      </c>
      <c r="D225" s="192">
        <f>IF(ISERROR(VLOOKUP(C225,'Capacidad Financiera'!$B$12:$X$62720,2,0)),"",VLOOKUP(C225,'Capacidad Financiera'!$B$12:$X$3580,2,0))</f>
        <v>0</v>
      </c>
      <c r="E225" s="248">
        <f>IF(ISERROR(VLOOKUP(C225,'Capacidad Financiera'!$B$12:$X$62720,3,0)),"",VLOOKUP(C225,'Capacidad Financiera'!$B$12:$X$62720,3,0))</f>
        <v>0</v>
      </c>
      <c r="F225" s="231"/>
      <c r="G225" s="231" t="str">
        <f>IF(OR(D225="",E225="",F225=""),"",IF(C225&lt;&gt;"",IF(ISERROR(VLOOKUP($A$10,POA!$A$2:$D$25,2,0)),"",VLOOKUP($A$10,POA!$A$2:$D$25,2,0)),""))</f>
        <v/>
      </c>
      <c r="H225" s="254" t="str">
        <f t="shared" si="19"/>
        <v/>
      </c>
      <c r="I225" s="256" t="str">
        <f>IF(OR(D225="",E225="",F225=""),"",IF(AND(H225&gt;0,H225&lt;=Experiencia1),Puntajes!$D$4,IF(AND(H225&gt;Experiencia1,H225&lt;=Experiencia2),Puntajes!$D$5,IF(AND(H225&gt;Experiencia2,H225&lt;=Experiencia3),Puntajes!$D$6,IF(H225&gt;Experiencia3,Puntajes!$D$7,0)))))</f>
        <v/>
      </c>
    </row>
    <row r="226" spans="3:9" ht="14" hidden="1" x14ac:dyDescent="0.15">
      <c r="C226" s="131" t="str">
        <f>+'Capacidad Financiera'!B229</f>
        <v/>
      </c>
      <c r="D226" s="192">
        <f>IF(ISERROR(VLOOKUP(C226,'Capacidad Financiera'!$B$12:$X$62720,2,0)),"",VLOOKUP(C226,'Capacidad Financiera'!$B$12:$X$3580,2,0))</f>
        <v>0</v>
      </c>
      <c r="E226" s="248">
        <f>IF(ISERROR(VLOOKUP(C226,'Capacidad Financiera'!$B$12:$X$62720,3,0)),"",VLOOKUP(C226,'Capacidad Financiera'!$B$12:$X$62720,3,0))</f>
        <v>0</v>
      </c>
      <c r="F226" s="231"/>
      <c r="G226" s="231" t="str">
        <f>IF(OR(D226="",E226="",F226=""),"",IF(C226&lt;&gt;"",IF(ISERROR(VLOOKUP($A$10,POA!$A$2:$D$25,2,0)),"",VLOOKUP($A$10,POA!$A$2:$D$25,2,0)),""))</f>
        <v/>
      </c>
      <c r="H226" s="254" t="str">
        <f t="shared" si="19"/>
        <v/>
      </c>
      <c r="I226" s="256" t="str">
        <f>IF(OR(D226="",E226="",F226=""),"",IF(AND(H226&gt;0,H226&lt;=Experiencia1),Puntajes!$D$4,IF(AND(H226&gt;Experiencia1,H226&lt;=Experiencia2),Puntajes!$D$5,IF(AND(H226&gt;Experiencia2,H226&lt;=Experiencia3),Puntajes!$D$6,IF(H226&gt;Experiencia3,Puntajes!$D$7,0)))))</f>
        <v/>
      </c>
    </row>
    <row r="227" spans="3:9" ht="14" hidden="1" x14ac:dyDescent="0.15">
      <c r="C227" s="131" t="str">
        <f>+'Capacidad Financiera'!B230</f>
        <v/>
      </c>
      <c r="D227" s="192">
        <f>IF(ISERROR(VLOOKUP(C227,'Capacidad Financiera'!$B$12:$X$62720,2,0)),"",VLOOKUP(C227,'Capacidad Financiera'!$B$12:$X$3580,2,0))</f>
        <v>0</v>
      </c>
      <c r="E227" s="248">
        <f>IF(ISERROR(VLOOKUP(C227,'Capacidad Financiera'!$B$12:$X$62720,3,0)),"",VLOOKUP(C227,'Capacidad Financiera'!$B$12:$X$62720,3,0))</f>
        <v>0</v>
      </c>
      <c r="F227" s="231"/>
      <c r="G227" s="231" t="str">
        <f>IF(OR(D227="",E227="",F227=""),"",IF(C227&lt;&gt;"",IF(ISERROR(VLOOKUP($A$10,POA!$A$2:$D$25,2,0)),"",VLOOKUP($A$10,POA!$A$2:$D$25,2,0)),""))</f>
        <v/>
      </c>
      <c r="H227" s="254" t="str">
        <f t="shared" si="19"/>
        <v/>
      </c>
      <c r="I227" s="256" t="str">
        <f>IF(OR(D227="",E227="",F227=""),"",IF(AND(H227&gt;0,H227&lt;=Experiencia1),Puntajes!$D$4,IF(AND(H227&gt;Experiencia1,H227&lt;=Experiencia2),Puntajes!$D$5,IF(AND(H227&gt;Experiencia2,H227&lt;=Experiencia3),Puntajes!$D$6,IF(H227&gt;Experiencia3,Puntajes!$D$7,0)))))</f>
        <v/>
      </c>
    </row>
    <row r="228" spans="3:9" ht="15" hidden="1" thickBot="1" x14ac:dyDescent="0.2">
      <c r="C228" s="132" t="str">
        <f>+'Capacidad Financiera'!B231</f>
        <v/>
      </c>
      <c r="D228" s="133">
        <f>IF(ISERROR(VLOOKUP(C228,'Capacidad Financiera'!$B$12:$X$62720,2,0)),"",VLOOKUP(C228,'Capacidad Financiera'!$B$12:$X$3580,2,0))</f>
        <v>0</v>
      </c>
      <c r="E228" s="134">
        <f>IF(ISERROR(VLOOKUP(C228,'Capacidad Financiera'!$B$12:$X$62720,3,0)),"",VLOOKUP(C228,'Capacidad Financiera'!$B$12:$X$62720,3,0))</f>
        <v>0</v>
      </c>
      <c r="F228" s="232"/>
      <c r="G228" s="232" t="str">
        <f>IF(OR(D228="",E228="",F228=""),"",IF(C228&lt;&gt;"",IF(ISERROR(VLOOKUP($A$10,POA!$A$2:$D$25,2,0)),"",VLOOKUP($A$10,POA!$A$2:$D$25,2,0)),""))</f>
        <v/>
      </c>
      <c r="H228" s="255" t="str">
        <f t="shared" si="19"/>
        <v/>
      </c>
      <c r="I228" s="257" t="str">
        <f>IF(OR(D228="",E228="",F228=""),"",IF(AND(H228&gt;0,H228&lt;=Experiencia1),Puntajes!$D$4,IF(AND(H228&gt;Experiencia1,H228&lt;=Experiencia2),Puntajes!$D$5,IF(AND(H228&gt;Experiencia2,H228&lt;=Experiencia3),Puntajes!$D$6,IF(H228&gt;Experiencia3,Puntajes!$D$7,0)))))</f>
        <v/>
      </c>
    </row>
    <row r="229" spans="3:9" ht="14" x14ac:dyDescent="0.15">
      <c r="C229" s="127">
        <v>21</v>
      </c>
      <c r="D229" s="128" t="str">
        <f>IF(ISERROR(VLOOKUP(C229,'Capacidad Financiera'!$B$12:$X$62720,2,0)),"",VLOOKUP(C229,'Capacidad Financiera'!$B$12:$X$3580,2,0))</f>
        <v>CONSORCIO VIAL COLOMBIA 2014</v>
      </c>
      <c r="E229" s="129">
        <f>IF(ISERROR(VLOOKUP(C229,'Capacidad Financiera'!$B$12:$X$62720,3,0)),"",VLOOKUP(C229,'Capacidad Financiera'!$B$12:$X$62720,3,0))</f>
        <v>1</v>
      </c>
      <c r="F229" s="130"/>
      <c r="G229" s="130" t="str">
        <f>IF(OR(D229="",E229="",F229=""),"",IF(C230="",IF(C229&lt;&gt;"",IF(ISERROR(VLOOKUP($A$10,POA!$A$2:$D$25,2,0)),"",VLOOKUP($A$10,POA!$A$2:$D$25,2,0)),""),""))</f>
        <v/>
      </c>
      <c r="H229" s="251" t="str">
        <f>IF(OR(D229="",E229="",F229=""),"",IF(C230="",IF(C229&lt;&gt;"",F229/G229,""),""))</f>
        <v/>
      </c>
      <c r="I229" s="249" t="str">
        <f>IF(C230="",IF(F229="","",IF(AND(H229&gt;0,H229&lt;=Experiencia1),Puntajes!$D$4,IF(AND(H229&gt;Experiencia1,H229&lt;=Experiencia2),Puntajes!$D$5,IF(AND(H229&gt;Experiencia2,H229&lt;=Experiencia3),Puntajes!$D$6,IF(H229&gt;Experiencia3,Puntajes!$D$7,0))))),"")</f>
        <v/>
      </c>
    </row>
    <row r="230" spans="3:9" ht="14" x14ac:dyDescent="0.15">
      <c r="C230" s="131">
        <f>+'Capacidad Financiera'!B233</f>
        <v>21.1</v>
      </c>
      <c r="D230" s="192" t="str">
        <f>IF(ISERROR(VLOOKUP(C230,'Capacidad Financiera'!$B$12:$X$62720,2,0)),"",VLOOKUP(C230,'Capacidad Financiera'!$B$12:$X$3580,2,0))</f>
        <v>SARIA S.A.S.</v>
      </c>
      <c r="E230" s="248">
        <f>IF(ISERROR(VLOOKUP(C230,'Capacidad Financiera'!$B$12:$X$62720,3,0)),"",VLOOKUP(C230,'Capacidad Financiera'!$B$12:$X$62720,3,0))</f>
        <v>0.5</v>
      </c>
      <c r="F230" s="231">
        <v>25168733128</v>
      </c>
      <c r="G230" s="231">
        <f>IF(OR(D230="",E230="",F230=""),"",IF(C230&lt;&gt;"",IF(ISERROR(VLOOKUP($A$10,POA!$A$2:$D$25,2,0)),"",VLOOKUP($A$10,POA!$A$2:$D$25,2,0)),""))</f>
        <v>4167150295</v>
      </c>
      <c r="H230" s="254">
        <f>IF(OR(D230="",E230="",F230=""),"",IF(C230&lt;&gt;"",F230/(G230*E230),""))</f>
        <v>12.079589813786642</v>
      </c>
      <c r="I230" s="256">
        <f>IF(OR(D230="",E230="",F230=""),"",IF(AND(H230&gt;0,H230&lt;=Experiencia1),Puntajes!$D$4,IF(AND(H230&gt;Experiencia1,H230&lt;=Experiencia2),Puntajes!$D$5,IF(AND(H230&gt;Experiencia2,H230&lt;=Experiencia3),Puntajes!$D$6,IF(H230&gt;Experiencia3,Puntajes!$D$7,0)))))</f>
        <v>120</v>
      </c>
    </row>
    <row r="231" spans="3:9" ht="14" x14ac:dyDescent="0.15">
      <c r="C231" s="131">
        <f>+'Capacidad Financiera'!B234</f>
        <v>21.200000000000003</v>
      </c>
      <c r="D231" s="192" t="str">
        <f>IF(ISERROR(VLOOKUP(C231,'Capacidad Financiera'!$B$12:$X$62720,2,0)),"",VLOOKUP(C231,'Capacidad Financiera'!$B$12:$X$3580,2,0))</f>
        <v>TRAINCO S.A.</v>
      </c>
      <c r="E231" s="248">
        <f>IF(ISERROR(VLOOKUP(C231,'Capacidad Financiera'!$B$12:$X$62720,3,0)),"",VLOOKUP(C231,'Capacidad Financiera'!$B$12:$X$62720,3,0))</f>
        <v>0.5</v>
      </c>
      <c r="F231" s="231">
        <v>169341484309.54001</v>
      </c>
      <c r="G231" s="231">
        <f>IF(OR(D231="",E231="",F231=""),"",IF(C231&lt;&gt;"",IF(ISERROR(VLOOKUP($A$10,POA!$A$2:$D$25,2,0)),"",VLOOKUP($A$10,POA!$A$2:$D$25,2,0)),""))</f>
        <v>4167150295</v>
      </c>
      <c r="H231" s="254">
        <f t="shared" ref="H231:H239" si="20">IF(OR(D231="",E231="",F231=""),"",IF(C231&lt;&gt;"",F231/(G231*E231),""))</f>
        <v>81.274478874796628</v>
      </c>
      <c r="I231" s="256">
        <f>IF(OR(D231="",E231="",F231=""),"",IF(AND(H231&gt;0,H231&lt;=Experiencia1),Puntajes!$D$4,IF(AND(H231&gt;Experiencia1,H231&lt;=Experiencia2),Puntajes!$D$5,IF(AND(H231&gt;Experiencia2,H231&lt;=Experiencia3),Puntajes!$D$6,IF(H231&gt;Experiencia3,Puntajes!$D$7,0)))))</f>
        <v>120</v>
      </c>
    </row>
    <row r="232" spans="3:9" ht="15" thickBot="1" x14ac:dyDescent="0.2">
      <c r="C232" s="131" t="str">
        <f>+'Capacidad Financiera'!B235</f>
        <v/>
      </c>
      <c r="D232" s="192">
        <f>IF(ISERROR(VLOOKUP(C232,'Capacidad Financiera'!$B$12:$X$62720,2,0)),"",VLOOKUP(C232,'Capacidad Financiera'!$B$12:$X$3580,2,0))</f>
        <v>0</v>
      </c>
      <c r="E232" s="248">
        <f>IF(ISERROR(VLOOKUP(C232,'Capacidad Financiera'!$B$12:$X$62720,3,0)),"",VLOOKUP(C232,'Capacidad Financiera'!$B$12:$X$62720,3,0))</f>
        <v>0</v>
      </c>
      <c r="F232" s="231"/>
      <c r="G232" s="231" t="str">
        <f>IF(OR(D232="",E232="",F232=""),"",IF(C232&lt;&gt;"",IF(ISERROR(VLOOKUP($A$10,POA!$A$2:$D$25,2,0)),"",VLOOKUP($A$10,POA!$A$2:$D$25,2,0)),""))</f>
        <v/>
      </c>
      <c r="H232" s="254" t="str">
        <f t="shared" si="20"/>
        <v/>
      </c>
      <c r="I232" s="256" t="str">
        <f>IF(OR(D232="",E232="",F232=""),"",IF(AND(H232&gt;0,H232&lt;=Experiencia1),Puntajes!$D$4,IF(AND(H232&gt;Experiencia1,H232&lt;=Experiencia2),Puntajes!$D$5,IF(AND(H232&gt;Experiencia2,H232&lt;=Experiencia3),Puntajes!$D$6,IF(H232&gt;Experiencia3,Puntajes!$D$7,0)))))</f>
        <v/>
      </c>
    </row>
    <row r="233" spans="3:9" ht="14" hidden="1" x14ac:dyDescent="0.15">
      <c r="C233" s="131" t="str">
        <f>+'Capacidad Financiera'!B236</f>
        <v/>
      </c>
      <c r="D233" s="192">
        <f>IF(ISERROR(VLOOKUP(C233,'Capacidad Financiera'!$B$12:$X$62720,2,0)),"",VLOOKUP(C233,'Capacidad Financiera'!$B$12:$X$3580,2,0))</f>
        <v>0</v>
      </c>
      <c r="E233" s="248">
        <f>IF(ISERROR(VLOOKUP(C233,'Capacidad Financiera'!$B$12:$X$62720,3,0)),"",VLOOKUP(C233,'Capacidad Financiera'!$B$12:$X$62720,3,0))</f>
        <v>0</v>
      </c>
      <c r="F233" s="231"/>
      <c r="G233" s="231" t="str">
        <f>IF(OR(D233="",E233="",F233=""),"",IF(C233&lt;&gt;"",IF(ISERROR(VLOOKUP($A$10,POA!$A$2:$D$25,2,0)),"",VLOOKUP($A$10,POA!$A$2:$D$25,2,0)),""))</f>
        <v/>
      </c>
      <c r="H233" s="254" t="str">
        <f t="shared" si="20"/>
        <v/>
      </c>
      <c r="I233" s="256" t="str">
        <f>IF(OR(D233="",E233="",F233=""),"",IF(AND(H233&gt;0,H233&lt;=Experiencia1),Puntajes!$D$4,IF(AND(H233&gt;Experiencia1,H233&lt;=Experiencia2),Puntajes!$D$5,IF(AND(H233&gt;Experiencia2,H233&lt;=Experiencia3),Puntajes!$D$6,IF(H233&gt;Experiencia3,Puntajes!$D$7,0)))))</f>
        <v/>
      </c>
    </row>
    <row r="234" spans="3:9" ht="14" hidden="1" x14ac:dyDescent="0.15">
      <c r="C234" s="131" t="str">
        <f>+'Capacidad Financiera'!B237</f>
        <v/>
      </c>
      <c r="D234" s="192">
        <f>IF(ISERROR(VLOOKUP(C234,'Capacidad Financiera'!$B$12:$X$62720,2,0)),"",VLOOKUP(C234,'Capacidad Financiera'!$B$12:$X$3580,2,0))</f>
        <v>0</v>
      </c>
      <c r="E234" s="248">
        <f>IF(ISERROR(VLOOKUP(C234,'Capacidad Financiera'!$B$12:$X$62720,3,0)),"",VLOOKUP(C234,'Capacidad Financiera'!$B$12:$X$62720,3,0))</f>
        <v>0</v>
      </c>
      <c r="F234" s="231"/>
      <c r="G234" s="231" t="str">
        <f>IF(OR(D234="",E234="",F234=""),"",IF(C234&lt;&gt;"",IF(ISERROR(VLOOKUP($A$10,POA!$A$2:$D$25,2,0)),"",VLOOKUP($A$10,POA!$A$2:$D$25,2,0)),""))</f>
        <v/>
      </c>
      <c r="H234" s="254" t="str">
        <f t="shared" si="20"/>
        <v/>
      </c>
      <c r="I234" s="256" t="str">
        <f>IF(OR(D234="",E234="",F234=""),"",IF(AND(H234&gt;0,H234&lt;=Experiencia1),Puntajes!$D$4,IF(AND(H234&gt;Experiencia1,H234&lt;=Experiencia2),Puntajes!$D$5,IF(AND(H234&gt;Experiencia2,H234&lt;=Experiencia3),Puntajes!$D$6,IF(H234&gt;Experiencia3,Puntajes!$D$7,0)))))</f>
        <v/>
      </c>
    </row>
    <row r="235" spans="3:9" ht="14" hidden="1" x14ac:dyDescent="0.15">
      <c r="C235" s="131" t="str">
        <f>+'Capacidad Financiera'!B238</f>
        <v/>
      </c>
      <c r="D235" s="192">
        <f>IF(ISERROR(VLOOKUP(C235,'Capacidad Financiera'!$B$12:$X$62720,2,0)),"",VLOOKUP(C235,'Capacidad Financiera'!$B$12:$X$3580,2,0))</f>
        <v>0</v>
      </c>
      <c r="E235" s="248">
        <f>IF(ISERROR(VLOOKUP(C235,'Capacidad Financiera'!$B$12:$X$62720,3,0)),"",VLOOKUP(C235,'Capacidad Financiera'!$B$12:$X$62720,3,0))</f>
        <v>0</v>
      </c>
      <c r="F235" s="231"/>
      <c r="G235" s="231" t="str">
        <f>IF(OR(D235="",E235="",F235=""),"",IF(C235&lt;&gt;"",IF(ISERROR(VLOOKUP($A$10,POA!$A$2:$D$25,2,0)),"",VLOOKUP($A$10,POA!$A$2:$D$25,2,0)),""))</f>
        <v/>
      </c>
      <c r="H235" s="254" t="str">
        <f t="shared" si="20"/>
        <v/>
      </c>
      <c r="I235" s="256" t="str">
        <f>IF(OR(D235="",E235="",F235=""),"",IF(AND(H235&gt;0,H235&lt;=Experiencia1),Puntajes!$D$4,IF(AND(H235&gt;Experiencia1,H235&lt;=Experiencia2),Puntajes!$D$5,IF(AND(H235&gt;Experiencia2,H235&lt;=Experiencia3),Puntajes!$D$6,IF(H235&gt;Experiencia3,Puntajes!$D$7,0)))))</f>
        <v/>
      </c>
    </row>
    <row r="236" spans="3:9" ht="14" hidden="1" x14ac:dyDescent="0.15">
      <c r="C236" s="131" t="str">
        <f>+'Capacidad Financiera'!B239</f>
        <v/>
      </c>
      <c r="D236" s="192">
        <f>IF(ISERROR(VLOOKUP(C236,'Capacidad Financiera'!$B$12:$X$62720,2,0)),"",VLOOKUP(C236,'Capacidad Financiera'!$B$12:$X$3580,2,0))</f>
        <v>0</v>
      </c>
      <c r="E236" s="248">
        <f>IF(ISERROR(VLOOKUP(C236,'Capacidad Financiera'!$B$12:$X$62720,3,0)),"",VLOOKUP(C236,'Capacidad Financiera'!$B$12:$X$62720,3,0))</f>
        <v>0</v>
      </c>
      <c r="F236" s="231"/>
      <c r="G236" s="231" t="str">
        <f>IF(OR(D236="",E236="",F236=""),"",IF(C236&lt;&gt;"",IF(ISERROR(VLOOKUP($A$10,POA!$A$2:$D$25,2,0)),"",VLOOKUP($A$10,POA!$A$2:$D$25,2,0)),""))</f>
        <v/>
      </c>
      <c r="H236" s="254" t="str">
        <f t="shared" si="20"/>
        <v/>
      </c>
      <c r="I236" s="256" t="str">
        <f>IF(OR(D236="",E236="",F236=""),"",IF(AND(H236&gt;0,H236&lt;=Experiencia1),Puntajes!$D$4,IF(AND(H236&gt;Experiencia1,H236&lt;=Experiencia2),Puntajes!$D$5,IF(AND(H236&gt;Experiencia2,H236&lt;=Experiencia3),Puntajes!$D$6,IF(H236&gt;Experiencia3,Puntajes!$D$7,0)))))</f>
        <v/>
      </c>
    </row>
    <row r="237" spans="3:9" ht="14" hidden="1" x14ac:dyDescent="0.15">
      <c r="C237" s="131" t="str">
        <f>+'Capacidad Financiera'!B240</f>
        <v/>
      </c>
      <c r="D237" s="192">
        <f>IF(ISERROR(VLOOKUP(C237,'Capacidad Financiera'!$B$12:$X$62720,2,0)),"",VLOOKUP(C237,'Capacidad Financiera'!$B$12:$X$3580,2,0))</f>
        <v>0</v>
      </c>
      <c r="E237" s="248">
        <f>IF(ISERROR(VLOOKUP(C237,'Capacidad Financiera'!$B$12:$X$62720,3,0)),"",VLOOKUP(C237,'Capacidad Financiera'!$B$12:$X$62720,3,0))</f>
        <v>0</v>
      </c>
      <c r="F237" s="231"/>
      <c r="G237" s="231" t="str">
        <f>IF(OR(D237="",E237="",F237=""),"",IF(C237&lt;&gt;"",IF(ISERROR(VLOOKUP($A$10,POA!$A$2:$D$25,2,0)),"",VLOOKUP($A$10,POA!$A$2:$D$25,2,0)),""))</f>
        <v/>
      </c>
      <c r="H237" s="254" t="str">
        <f t="shared" si="20"/>
        <v/>
      </c>
      <c r="I237" s="256" t="str">
        <f>IF(OR(D237="",E237="",F237=""),"",IF(AND(H237&gt;0,H237&lt;=Experiencia1),Puntajes!$D$4,IF(AND(H237&gt;Experiencia1,H237&lt;=Experiencia2),Puntajes!$D$5,IF(AND(H237&gt;Experiencia2,H237&lt;=Experiencia3),Puntajes!$D$6,IF(H237&gt;Experiencia3,Puntajes!$D$7,0)))))</f>
        <v/>
      </c>
    </row>
    <row r="238" spans="3:9" ht="14" hidden="1" x14ac:dyDescent="0.15">
      <c r="C238" s="131" t="str">
        <f>+'Capacidad Financiera'!B241</f>
        <v/>
      </c>
      <c r="D238" s="192">
        <f>IF(ISERROR(VLOOKUP(C238,'Capacidad Financiera'!$B$12:$X$62720,2,0)),"",VLOOKUP(C238,'Capacidad Financiera'!$B$12:$X$3580,2,0))</f>
        <v>0</v>
      </c>
      <c r="E238" s="248">
        <f>IF(ISERROR(VLOOKUP(C238,'Capacidad Financiera'!$B$12:$X$62720,3,0)),"",VLOOKUP(C238,'Capacidad Financiera'!$B$12:$X$62720,3,0))</f>
        <v>0</v>
      </c>
      <c r="F238" s="231"/>
      <c r="G238" s="231" t="str">
        <f>IF(OR(D238="",E238="",F238=""),"",IF(C238&lt;&gt;"",IF(ISERROR(VLOOKUP($A$10,POA!$A$2:$D$25,2,0)),"",VLOOKUP($A$10,POA!$A$2:$D$25,2,0)),""))</f>
        <v/>
      </c>
      <c r="H238" s="254" t="str">
        <f t="shared" si="20"/>
        <v/>
      </c>
      <c r="I238" s="256" t="str">
        <f>IF(OR(D238="",E238="",F238=""),"",IF(AND(H238&gt;0,H238&lt;=Experiencia1),Puntajes!$D$4,IF(AND(H238&gt;Experiencia1,H238&lt;=Experiencia2),Puntajes!$D$5,IF(AND(H238&gt;Experiencia2,H238&lt;=Experiencia3),Puntajes!$D$6,IF(H238&gt;Experiencia3,Puntajes!$D$7,0)))))</f>
        <v/>
      </c>
    </row>
    <row r="239" spans="3:9" ht="15" hidden="1" thickBot="1" x14ac:dyDescent="0.2">
      <c r="C239" s="132" t="str">
        <f>+'Capacidad Financiera'!B242</f>
        <v/>
      </c>
      <c r="D239" s="133">
        <f>IF(ISERROR(VLOOKUP(C239,'Capacidad Financiera'!$B$12:$X$62720,2,0)),"",VLOOKUP(C239,'Capacidad Financiera'!$B$12:$X$3580,2,0))</f>
        <v>0</v>
      </c>
      <c r="E239" s="134">
        <f>IF(ISERROR(VLOOKUP(C239,'Capacidad Financiera'!$B$12:$X$62720,3,0)),"",VLOOKUP(C239,'Capacidad Financiera'!$B$12:$X$62720,3,0))</f>
        <v>0</v>
      </c>
      <c r="F239" s="232"/>
      <c r="G239" s="232" t="str">
        <f>IF(OR(D239="",E239="",F239=""),"",IF(C239&lt;&gt;"",IF(ISERROR(VLOOKUP($A$10,POA!$A$2:$D$25,2,0)),"",VLOOKUP($A$10,POA!$A$2:$D$25,2,0)),""))</f>
        <v/>
      </c>
      <c r="H239" s="255" t="str">
        <f t="shared" si="20"/>
        <v/>
      </c>
      <c r="I239" s="257" t="str">
        <f>IF(OR(D239="",E239="",F239=""),"",IF(AND(H239&gt;0,H239&lt;=Experiencia1),Puntajes!$D$4,IF(AND(H239&gt;Experiencia1,H239&lt;=Experiencia2),Puntajes!$D$5,IF(AND(H239&gt;Experiencia2,H239&lt;=Experiencia3),Puntajes!$D$6,IF(H239&gt;Experiencia3,Puntajes!$D$7,0)))))</f>
        <v/>
      </c>
    </row>
    <row r="240" spans="3:9" ht="14" x14ac:dyDescent="0.15">
      <c r="C240" s="127">
        <v>22</v>
      </c>
      <c r="D240" s="128" t="str">
        <f>IF(ISERROR(VLOOKUP(C240,'Capacidad Financiera'!$B$12:$X$62720,2,0)),"",VLOOKUP(C240,'Capacidad Financiera'!$B$12:$X$3580,2,0))</f>
        <v>INGENIERIA Y CONSTRUCCIONES S.A.S</v>
      </c>
      <c r="E240" s="129">
        <f>IF(ISERROR(VLOOKUP(C240,'Capacidad Financiera'!$B$12:$X$62720,3,0)),"",VLOOKUP(C240,'Capacidad Financiera'!$B$12:$X$62720,3,0))</f>
        <v>1</v>
      </c>
      <c r="F240" s="130"/>
      <c r="G240" s="130" t="str">
        <f>IF(OR(D240="",E240="",F240=""),"",IF(C241="",IF(C240&lt;&gt;"",IF(ISERROR(VLOOKUP($A$10,POA!$A$2:$D$25,2,0)),"",VLOOKUP($A$10,POA!$A$2:$D$25,2,0)),""),""))</f>
        <v/>
      </c>
      <c r="H240" s="251" t="str">
        <f>IF(OR(D240="",E240="",F240=""),"",IF(C241="",IF(C240&lt;&gt;"",F240/G240,""),""))</f>
        <v/>
      </c>
      <c r="I240" s="249" t="str">
        <f>IF(C241="",IF(F240="","",IF(AND(H240&gt;0,H240&lt;=Experiencia1),Puntajes!$D$4,IF(AND(H240&gt;Experiencia1,H240&lt;=Experiencia2),Puntajes!$D$5,IF(AND(H240&gt;Experiencia2,H240&lt;=Experiencia3),Puntajes!$D$6,IF(H240&gt;Experiencia3,Puntajes!$D$7,0))))),"")</f>
        <v/>
      </c>
    </row>
    <row r="241" spans="3:9" ht="14" x14ac:dyDescent="0.15">
      <c r="C241" s="131">
        <f>+'Capacidad Financiera'!B244</f>
        <v>22.1</v>
      </c>
      <c r="D241" s="192" t="str">
        <f>IF(ISERROR(VLOOKUP(C241,'Capacidad Financiera'!$B$12:$X$62720,2,0)),"",VLOOKUP(C241,'Capacidad Financiera'!$B$12:$X$3580,2,0))</f>
        <v>INGENIERIA Y CONSTRUCCIONES S.A.S</v>
      </c>
      <c r="E241" s="248">
        <f>IF(ISERROR(VLOOKUP(C241,'Capacidad Financiera'!$B$12:$X$62720,3,0)),"",VLOOKUP(C241,'Capacidad Financiera'!$B$12:$X$62720,3,0))</f>
        <v>1</v>
      </c>
      <c r="F241" s="231">
        <v>50228871123.199997</v>
      </c>
      <c r="G241" s="231">
        <f>IF(OR(D241="",E241="",F241=""),"",IF(C241&lt;&gt;"",IF(ISERROR(VLOOKUP($A$10,POA!$A$2:$D$25,2,0)),"",VLOOKUP($A$10,POA!$A$2:$D$25,2,0)),""))</f>
        <v>4167150295</v>
      </c>
      <c r="H241" s="254">
        <f>IF(OR(D241="",E241="",F241=""),"",IF(C241&lt;&gt;"",F241/(G241*E241),""))</f>
        <v>12.053530006697297</v>
      </c>
      <c r="I241" s="256">
        <f>IF(OR(D241="",E241="",F241=""),"",IF(AND(H241&gt;0,H241&lt;=Experiencia1),Puntajes!$D$4,IF(AND(H241&gt;Experiencia1,H241&lt;=Experiencia2),Puntajes!$D$5,IF(AND(H241&gt;Experiencia2,H241&lt;=Experiencia3),Puntajes!$D$6,IF(H241&gt;Experiencia3,Puntajes!$D$7,0)))))</f>
        <v>120</v>
      </c>
    </row>
    <row r="242" spans="3:9" ht="15" thickBot="1" x14ac:dyDescent="0.2">
      <c r="C242" s="131" t="str">
        <f>+'Capacidad Financiera'!B245</f>
        <v/>
      </c>
      <c r="D242" s="192">
        <f>IF(ISERROR(VLOOKUP(C242,'Capacidad Financiera'!$B$12:$X$62720,2,0)),"",VLOOKUP(C242,'Capacidad Financiera'!$B$12:$X$3580,2,0))</f>
        <v>0</v>
      </c>
      <c r="E242" s="248">
        <f>IF(ISERROR(VLOOKUP(C242,'Capacidad Financiera'!$B$12:$X$62720,3,0)),"",VLOOKUP(C242,'Capacidad Financiera'!$B$12:$X$62720,3,0))</f>
        <v>0</v>
      </c>
      <c r="F242" s="231"/>
      <c r="G242" s="231" t="str">
        <f>IF(OR(D242="",E242="",F242=""),"",IF(C242&lt;&gt;"",IF(ISERROR(VLOOKUP($A$10,POA!$A$2:$D$25,2,0)),"",VLOOKUP($A$10,POA!$A$2:$D$25,2,0)),""))</f>
        <v/>
      </c>
      <c r="H242" s="254" t="str">
        <f t="shared" ref="H242:H250" si="21">IF(OR(D242="",E242="",F242=""),"",IF(C242&lt;&gt;"",F242/(G242*E242),""))</f>
        <v/>
      </c>
      <c r="I242" s="256" t="str">
        <f>IF(OR(D242="",E242="",F242=""),"",IF(AND(H242&gt;0,H242&lt;=Experiencia1),Puntajes!$D$4,IF(AND(H242&gt;Experiencia1,H242&lt;=Experiencia2),Puntajes!$D$5,IF(AND(H242&gt;Experiencia2,H242&lt;=Experiencia3),Puntajes!$D$6,IF(H242&gt;Experiencia3,Puntajes!$D$7,0)))))</f>
        <v/>
      </c>
    </row>
    <row r="243" spans="3:9" ht="14" hidden="1" x14ac:dyDescent="0.15">
      <c r="C243" s="131" t="str">
        <f>+'Capacidad Financiera'!B246</f>
        <v/>
      </c>
      <c r="D243" s="192">
        <f>IF(ISERROR(VLOOKUP(C243,'Capacidad Financiera'!$B$12:$X$62720,2,0)),"",VLOOKUP(C243,'Capacidad Financiera'!$B$12:$X$3580,2,0))</f>
        <v>0</v>
      </c>
      <c r="E243" s="248">
        <f>IF(ISERROR(VLOOKUP(C243,'Capacidad Financiera'!$B$12:$X$62720,3,0)),"",VLOOKUP(C243,'Capacidad Financiera'!$B$12:$X$62720,3,0))</f>
        <v>0</v>
      </c>
      <c r="F243" s="231"/>
      <c r="G243" s="231" t="str">
        <f>IF(OR(D243="",E243="",F243=""),"",IF(C243&lt;&gt;"",IF(ISERROR(VLOOKUP($A$10,POA!$A$2:$D$25,2,0)),"",VLOOKUP($A$10,POA!$A$2:$D$25,2,0)),""))</f>
        <v/>
      </c>
      <c r="H243" s="254" t="str">
        <f t="shared" si="21"/>
        <v/>
      </c>
      <c r="I243" s="256" t="str">
        <f>IF(OR(D243="",E243="",F243=""),"",IF(AND(H243&gt;0,H243&lt;=Experiencia1),Puntajes!$D$4,IF(AND(H243&gt;Experiencia1,H243&lt;=Experiencia2),Puntajes!$D$5,IF(AND(H243&gt;Experiencia2,H243&lt;=Experiencia3),Puntajes!$D$6,IF(H243&gt;Experiencia3,Puntajes!$D$7,0)))))</f>
        <v/>
      </c>
    </row>
    <row r="244" spans="3:9" ht="14" hidden="1" x14ac:dyDescent="0.15">
      <c r="C244" s="131" t="str">
        <f>+'Capacidad Financiera'!B247</f>
        <v/>
      </c>
      <c r="D244" s="192">
        <f>IF(ISERROR(VLOOKUP(C244,'Capacidad Financiera'!$B$12:$X$62720,2,0)),"",VLOOKUP(C244,'Capacidad Financiera'!$B$12:$X$3580,2,0))</f>
        <v>0</v>
      </c>
      <c r="E244" s="248">
        <f>IF(ISERROR(VLOOKUP(C244,'Capacidad Financiera'!$B$12:$X$62720,3,0)),"",VLOOKUP(C244,'Capacidad Financiera'!$B$12:$X$62720,3,0))</f>
        <v>0</v>
      </c>
      <c r="F244" s="231"/>
      <c r="G244" s="231" t="str">
        <f>IF(OR(D244="",E244="",F244=""),"",IF(C244&lt;&gt;"",IF(ISERROR(VLOOKUP($A$10,POA!$A$2:$D$25,2,0)),"",VLOOKUP($A$10,POA!$A$2:$D$25,2,0)),""))</f>
        <v/>
      </c>
      <c r="H244" s="254" t="str">
        <f t="shared" si="21"/>
        <v/>
      </c>
      <c r="I244" s="256" t="str">
        <f>IF(OR(D244="",E244="",F244=""),"",IF(AND(H244&gt;0,H244&lt;=Experiencia1),Puntajes!$D$4,IF(AND(H244&gt;Experiencia1,H244&lt;=Experiencia2),Puntajes!$D$5,IF(AND(H244&gt;Experiencia2,H244&lt;=Experiencia3),Puntajes!$D$6,IF(H244&gt;Experiencia3,Puntajes!$D$7,0)))))</f>
        <v/>
      </c>
    </row>
    <row r="245" spans="3:9" ht="14" hidden="1" x14ac:dyDescent="0.15">
      <c r="C245" s="131" t="str">
        <f>+'Capacidad Financiera'!B248</f>
        <v/>
      </c>
      <c r="D245" s="192">
        <f>IF(ISERROR(VLOOKUP(C245,'Capacidad Financiera'!$B$12:$X$62720,2,0)),"",VLOOKUP(C245,'Capacidad Financiera'!$B$12:$X$3580,2,0))</f>
        <v>0</v>
      </c>
      <c r="E245" s="248">
        <f>IF(ISERROR(VLOOKUP(C245,'Capacidad Financiera'!$B$12:$X$62720,3,0)),"",VLOOKUP(C245,'Capacidad Financiera'!$B$12:$X$62720,3,0))</f>
        <v>0</v>
      </c>
      <c r="F245" s="231"/>
      <c r="G245" s="231" t="str">
        <f>IF(OR(D245="",E245="",F245=""),"",IF(C245&lt;&gt;"",IF(ISERROR(VLOOKUP($A$10,POA!$A$2:$D$25,2,0)),"",VLOOKUP($A$10,POA!$A$2:$D$25,2,0)),""))</f>
        <v/>
      </c>
      <c r="H245" s="254" t="str">
        <f t="shared" si="21"/>
        <v/>
      </c>
      <c r="I245" s="256" t="str">
        <f>IF(OR(D245="",E245="",F245=""),"",IF(AND(H245&gt;0,H245&lt;=Experiencia1),Puntajes!$D$4,IF(AND(H245&gt;Experiencia1,H245&lt;=Experiencia2),Puntajes!$D$5,IF(AND(H245&gt;Experiencia2,H245&lt;=Experiencia3),Puntajes!$D$6,IF(H245&gt;Experiencia3,Puntajes!$D$7,0)))))</f>
        <v/>
      </c>
    </row>
    <row r="246" spans="3:9" ht="14" hidden="1" x14ac:dyDescent="0.15">
      <c r="C246" s="131" t="str">
        <f>+'Capacidad Financiera'!B249</f>
        <v/>
      </c>
      <c r="D246" s="192">
        <f>IF(ISERROR(VLOOKUP(C246,'Capacidad Financiera'!$B$12:$X$62720,2,0)),"",VLOOKUP(C246,'Capacidad Financiera'!$B$12:$X$3580,2,0))</f>
        <v>0</v>
      </c>
      <c r="E246" s="248">
        <f>IF(ISERROR(VLOOKUP(C246,'Capacidad Financiera'!$B$12:$X$62720,3,0)),"",VLOOKUP(C246,'Capacidad Financiera'!$B$12:$X$62720,3,0))</f>
        <v>0</v>
      </c>
      <c r="F246" s="231"/>
      <c r="G246" s="231" t="str">
        <f>IF(OR(D246="",E246="",F246=""),"",IF(C246&lt;&gt;"",IF(ISERROR(VLOOKUP($A$10,POA!$A$2:$D$25,2,0)),"",VLOOKUP($A$10,POA!$A$2:$D$25,2,0)),""))</f>
        <v/>
      </c>
      <c r="H246" s="254" t="str">
        <f t="shared" si="21"/>
        <v/>
      </c>
      <c r="I246" s="256" t="str">
        <f>IF(OR(D246="",E246="",F246=""),"",IF(AND(H246&gt;0,H246&lt;=Experiencia1),Puntajes!$D$4,IF(AND(H246&gt;Experiencia1,H246&lt;=Experiencia2),Puntajes!$D$5,IF(AND(H246&gt;Experiencia2,H246&lt;=Experiencia3),Puntajes!$D$6,IF(H246&gt;Experiencia3,Puntajes!$D$7,0)))))</f>
        <v/>
      </c>
    </row>
    <row r="247" spans="3:9" ht="14" hidden="1" x14ac:dyDescent="0.15">
      <c r="C247" s="131" t="str">
        <f>+'Capacidad Financiera'!B250</f>
        <v/>
      </c>
      <c r="D247" s="192">
        <f>IF(ISERROR(VLOOKUP(C247,'Capacidad Financiera'!$B$12:$X$62720,2,0)),"",VLOOKUP(C247,'Capacidad Financiera'!$B$12:$X$3580,2,0))</f>
        <v>0</v>
      </c>
      <c r="E247" s="248">
        <f>IF(ISERROR(VLOOKUP(C247,'Capacidad Financiera'!$B$12:$X$62720,3,0)),"",VLOOKUP(C247,'Capacidad Financiera'!$B$12:$X$62720,3,0))</f>
        <v>0</v>
      </c>
      <c r="F247" s="231"/>
      <c r="G247" s="231" t="str">
        <f>IF(OR(D247="",E247="",F247=""),"",IF(C247&lt;&gt;"",IF(ISERROR(VLOOKUP($A$10,POA!$A$2:$D$25,2,0)),"",VLOOKUP($A$10,POA!$A$2:$D$25,2,0)),""))</f>
        <v/>
      </c>
      <c r="H247" s="254" t="str">
        <f t="shared" si="21"/>
        <v/>
      </c>
      <c r="I247" s="256" t="str">
        <f>IF(OR(D247="",E247="",F247=""),"",IF(AND(H247&gt;0,H247&lt;=Experiencia1),Puntajes!$D$4,IF(AND(H247&gt;Experiencia1,H247&lt;=Experiencia2),Puntajes!$D$5,IF(AND(H247&gt;Experiencia2,H247&lt;=Experiencia3),Puntajes!$D$6,IF(H247&gt;Experiencia3,Puntajes!$D$7,0)))))</f>
        <v/>
      </c>
    </row>
    <row r="248" spans="3:9" ht="14" hidden="1" x14ac:dyDescent="0.15">
      <c r="C248" s="131" t="str">
        <f>+'Capacidad Financiera'!B251</f>
        <v/>
      </c>
      <c r="D248" s="192">
        <f>IF(ISERROR(VLOOKUP(C248,'Capacidad Financiera'!$B$12:$X$62720,2,0)),"",VLOOKUP(C248,'Capacidad Financiera'!$B$12:$X$3580,2,0))</f>
        <v>0</v>
      </c>
      <c r="E248" s="248">
        <f>IF(ISERROR(VLOOKUP(C248,'Capacidad Financiera'!$B$12:$X$62720,3,0)),"",VLOOKUP(C248,'Capacidad Financiera'!$B$12:$X$62720,3,0))</f>
        <v>0</v>
      </c>
      <c r="F248" s="231"/>
      <c r="G248" s="231" t="str">
        <f>IF(OR(D248="",E248="",F248=""),"",IF(C248&lt;&gt;"",IF(ISERROR(VLOOKUP($A$10,POA!$A$2:$D$25,2,0)),"",VLOOKUP($A$10,POA!$A$2:$D$25,2,0)),""))</f>
        <v/>
      </c>
      <c r="H248" s="254" t="str">
        <f t="shared" si="21"/>
        <v/>
      </c>
      <c r="I248" s="256" t="str">
        <f>IF(OR(D248="",E248="",F248=""),"",IF(AND(H248&gt;0,H248&lt;=Experiencia1),Puntajes!$D$4,IF(AND(H248&gt;Experiencia1,H248&lt;=Experiencia2),Puntajes!$D$5,IF(AND(H248&gt;Experiencia2,H248&lt;=Experiencia3),Puntajes!$D$6,IF(H248&gt;Experiencia3,Puntajes!$D$7,0)))))</f>
        <v/>
      </c>
    </row>
    <row r="249" spans="3:9" ht="14" hidden="1" x14ac:dyDescent="0.15">
      <c r="C249" s="131" t="str">
        <f>+'Capacidad Financiera'!B252</f>
        <v/>
      </c>
      <c r="D249" s="192">
        <f>IF(ISERROR(VLOOKUP(C249,'Capacidad Financiera'!$B$12:$X$62720,2,0)),"",VLOOKUP(C249,'Capacidad Financiera'!$B$12:$X$3580,2,0))</f>
        <v>0</v>
      </c>
      <c r="E249" s="248">
        <f>IF(ISERROR(VLOOKUP(C249,'Capacidad Financiera'!$B$12:$X$62720,3,0)),"",VLOOKUP(C249,'Capacidad Financiera'!$B$12:$X$62720,3,0))</f>
        <v>0</v>
      </c>
      <c r="F249" s="231"/>
      <c r="G249" s="231" t="str">
        <f>IF(OR(D249="",E249="",F249=""),"",IF(C249&lt;&gt;"",IF(ISERROR(VLOOKUP($A$10,POA!$A$2:$D$25,2,0)),"",VLOOKUP($A$10,POA!$A$2:$D$25,2,0)),""))</f>
        <v/>
      </c>
      <c r="H249" s="254" t="str">
        <f t="shared" si="21"/>
        <v/>
      </c>
      <c r="I249" s="256" t="str">
        <f>IF(OR(D249="",E249="",F249=""),"",IF(AND(H249&gt;0,H249&lt;=Experiencia1),Puntajes!$D$4,IF(AND(H249&gt;Experiencia1,H249&lt;=Experiencia2),Puntajes!$D$5,IF(AND(H249&gt;Experiencia2,H249&lt;=Experiencia3),Puntajes!$D$6,IF(H249&gt;Experiencia3,Puntajes!$D$7,0)))))</f>
        <v/>
      </c>
    </row>
    <row r="250" spans="3:9" ht="15" hidden="1" thickBot="1" x14ac:dyDescent="0.2">
      <c r="C250" s="132" t="str">
        <f>+'Capacidad Financiera'!B253</f>
        <v/>
      </c>
      <c r="D250" s="133">
        <f>IF(ISERROR(VLOOKUP(C250,'Capacidad Financiera'!$B$12:$X$62720,2,0)),"",VLOOKUP(C250,'Capacidad Financiera'!$B$12:$X$3580,2,0))</f>
        <v>0</v>
      </c>
      <c r="E250" s="134">
        <f>IF(ISERROR(VLOOKUP(C250,'Capacidad Financiera'!$B$12:$X$62720,3,0)),"",VLOOKUP(C250,'Capacidad Financiera'!$B$12:$X$62720,3,0))</f>
        <v>0</v>
      </c>
      <c r="F250" s="232"/>
      <c r="G250" s="232" t="str">
        <f>IF(OR(D250="",E250="",F250=""),"",IF(C250&lt;&gt;"",IF(ISERROR(VLOOKUP($A$10,POA!$A$2:$D$25,2,0)),"",VLOOKUP($A$10,POA!$A$2:$D$25,2,0)),""))</f>
        <v/>
      </c>
      <c r="H250" s="255" t="str">
        <f t="shared" si="21"/>
        <v/>
      </c>
      <c r="I250" s="257" t="str">
        <f>IF(OR(D250="",E250="",F250=""),"",IF(AND(H250&gt;0,H250&lt;=Experiencia1),Puntajes!$D$4,IF(AND(H250&gt;Experiencia1,H250&lt;=Experiencia2),Puntajes!$D$5,IF(AND(H250&gt;Experiencia2,H250&lt;=Experiencia3),Puntajes!$D$6,IF(H250&gt;Experiencia3,Puntajes!$D$7,0)))))</f>
        <v/>
      </c>
    </row>
    <row r="251" spans="3:9" ht="14" x14ac:dyDescent="0.15">
      <c r="C251" s="127">
        <v>23</v>
      </c>
      <c r="D251" s="128" t="str">
        <f>IF(ISERROR(VLOOKUP(C251,'Capacidad Financiera'!$B$12:$X$62720,2,0)),"",VLOOKUP(C251,'Capacidad Financiera'!$B$12:$X$3580,2,0))</f>
        <v>CONSORCIO VIAL SUCRE 2014</v>
      </c>
      <c r="E251" s="129">
        <f>IF(ISERROR(VLOOKUP(C251,'Capacidad Financiera'!$B$12:$X$62720,3,0)),"",VLOOKUP(C251,'Capacidad Financiera'!$B$12:$X$62720,3,0))</f>
        <v>1</v>
      </c>
      <c r="F251" s="130"/>
      <c r="G251" s="130" t="str">
        <f>IF(OR(D251="",E251="",F251=""),"",IF(C252="",IF(C251&lt;&gt;"",IF(ISERROR(VLOOKUP($A$10,POA!$A$2:$D$25,2,0)),"",VLOOKUP($A$10,POA!$A$2:$D$25,2,0)),""),""))</f>
        <v/>
      </c>
      <c r="H251" s="251" t="str">
        <f>IF(OR(D251="",E251="",F251=""),"",IF(C252="",IF(C251&lt;&gt;"",F251/G251,""),""))</f>
        <v/>
      </c>
      <c r="I251" s="249" t="str">
        <f>IF(C252="",IF(F251="","",IF(AND(H251&gt;0,H251&lt;=Experiencia1),Puntajes!$D$4,IF(AND(H251&gt;Experiencia1,H251&lt;=Experiencia2),Puntajes!$D$5,IF(AND(H251&gt;Experiencia2,H251&lt;=Experiencia3),Puntajes!$D$6,IF(H251&gt;Experiencia3,Puntajes!$D$7,0))))),"")</f>
        <v/>
      </c>
    </row>
    <row r="252" spans="3:9" ht="14" x14ac:dyDescent="0.15">
      <c r="C252" s="131">
        <f>+'Capacidad Financiera'!B255</f>
        <v>23.1</v>
      </c>
      <c r="D252" s="192" t="str">
        <f>IF(ISERROR(VLOOKUP(C252,'Capacidad Financiera'!$B$12:$X$62720,2,0)),"",VLOOKUP(C252,'Capacidad Financiera'!$B$12:$X$3580,2,0))</f>
        <v>PROVIAS S.A.S.</v>
      </c>
      <c r="E252" s="248">
        <f>IF(ISERROR(VLOOKUP(C252,'Capacidad Financiera'!$B$12:$X$62720,3,0)),"",VLOOKUP(C252,'Capacidad Financiera'!$B$12:$X$62720,3,0))</f>
        <v>0.75</v>
      </c>
      <c r="F252" s="231">
        <v>155046613296.76001</v>
      </c>
      <c r="G252" s="231">
        <f>IF(OR(D252="",E252="",F252=""),"",IF(C252&lt;&gt;"",IF(ISERROR(VLOOKUP($A$10,POA!$A$2:$D$25,2,0)),"",VLOOKUP($A$10,POA!$A$2:$D$25,2,0)),""))</f>
        <v>4167150295</v>
      </c>
      <c r="H252" s="254">
        <f>IF(OR(D252="",E252="",F252=""),"",IF(C252&lt;&gt;"",F252/(G252*E252),""))</f>
        <v>49.609158080297497</v>
      </c>
      <c r="I252" s="256">
        <f>IF(OR(D252="",E252="",F252=""),"",IF(AND(H252&gt;0,H252&lt;=Experiencia1),Puntajes!$D$4,IF(AND(H252&gt;Experiencia1,H252&lt;=Experiencia2),Puntajes!$D$5,IF(AND(H252&gt;Experiencia2,H252&lt;=Experiencia3),Puntajes!$D$6,IF(H252&gt;Experiencia3,Puntajes!$D$7,0)))))</f>
        <v>120</v>
      </c>
    </row>
    <row r="253" spans="3:9" ht="14" x14ac:dyDescent="0.15">
      <c r="C253" s="131">
        <f>+'Capacidad Financiera'!B256</f>
        <v>23.200000000000003</v>
      </c>
      <c r="D253" s="192" t="str">
        <f>IF(ISERROR(VLOOKUP(C253,'Capacidad Financiera'!$B$12:$X$62720,2,0)),"",VLOOKUP(C253,'Capacidad Financiera'!$B$12:$X$3580,2,0))</f>
        <v>ICG PROYECTOS S.A.S.</v>
      </c>
      <c r="E253" s="248">
        <f>IF(ISERROR(VLOOKUP(C253,'Capacidad Financiera'!$B$12:$X$62720,3,0)),"",VLOOKUP(C253,'Capacidad Financiera'!$B$12:$X$62720,3,0))</f>
        <v>0.25</v>
      </c>
      <c r="F253" s="231">
        <v>5484553536</v>
      </c>
      <c r="G253" s="231">
        <f>IF(OR(D253="",E253="",F253=""),"",IF(C253&lt;&gt;"",IF(ISERROR(VLOOKUP($A$10,POA!$A$2:$D$25,2,0)),"",VLOOKUP($A$10,POA!$A$2:$D$25,2,0)),""))</f>
        <v>4167150295</v>
      </c>
      <c r="H253" s="254">
        <f t="shared" ref="H253:H261" si="22">IF(OR(D253="",E253="",F253=""),"",IF(C253&lt;&gt;"",F253/(G253*E253),""))</f>
        <v>5.2645603328305199</v>
      </c>
      <c r="I253" s="256">
        <f>IF(OR(D253="",E253="",F253=""),"",IF(AND(H253&gt;0,H253&lt;=Experiencia1),Puntajes!$D$4,IF(AND(H253&gt;Experiencia1,H253&lt;=Experiencia2),Puntajes!$D$5,IF(AND(H253&gt;Experiencia2,H253&lt;=Experiencia3),Puntajes!$D$6,IF(H253&gt;Experiencia3,Puntajes!$D$7,0)))))</f>
        <v>80</v>
      </c>
    </row>
    <row r="254" spans="3:9" ht="15" thickBot="1" x14ac:dyDescent="0.2">
      <c r="C254" s="131" t="str">
        <f>+'Capacidad Financiera'!B257</f>
        <v/>
      </c>
      <c r="D254" s="192">
        <f>IF(ISERROR(VLOOKUP(C254,'Capacidad Financiera'!$B$12:$X$62720,2,0)),"",VLOOKUP(C254,'Capacidad Financiera'!$B$12:$X$3580,2,0))</f>
        <v>0</v>
      </c>
      <c r="E254" s="248">
        <f>IF(ISERROR(VLOOKUP(C254,'Capacidad Financiera'!$B$12:$X$62720,3,0)),"",VLOOKUP(C254,'Capacidad Financiera'!$B$12:$X$62720,3,0))</f>
        <v>0</v>
      </c>
      <c r="F254" s="231"/>
      <c r="G254" s="231" t="str">
        <f>IF(OR(D254="",E254="",F254=""),"",IF(C254&lt;&gt;"",IF(ISERROR(VLOOKUP($A$10,POA!$A$2:$D$25,2,0)),"",VLOOKUP($A$10,POA!$A$2:$D$25,2,0)),""))</f>
        <v/>
      </c>
      <c r="H254" s="254" t="str">
        <f t="shared" si="22"/>
        <v/>
      </c>
      <c r="I254" s="256" t="str">
        <f>IF(OR(D254="",E254="",F254=""),"",IF(AND(H254&gt;0,H254&lt;=Experiencia1),Puntajes!$D$4,IF(AND(H254&gt;Experiencia1,H254&lt;=Experiencia2),Puntajes!$D$5,IF(AND(H254&gt;Experiencia2,H254&lt;=Experiencia3),Puntajes!$D$6,IF(H254&gt;Experiencia3,Puntajes!$D$7,0)))))</f>
        <v/>
      </c>
    </row>
    <row r="255" spans="3:9" ht="14" hidden="1" x14ac:dyDescent="0.15">
      <c r="C255" s="131" t="str">
        <f>+'Capacidad Financiera'!B258</f>
        <v/>
      </c>
      <c r="D255" s="192">
        <f>IF(ISERROR(VLOOKUP(C255,'Capacidad Financiera'!$B$12:$X$62720,2,0)),"",VLOOKUP(C255,'Capacidad Financiera'!$B$12:$X$3580,2,0))</f>
        <v>0</v>
      </c>
      <c r="E255" s="248">
        <f>IF(ISERROR(VLOOKUP(C255,'Capacidad Financiera'!$B$12:$X$62720,3,0)),"",VLOOKUP(C255,'Capacidad Financiera'!$B$12:$X$62720,3,0))</f>
        <v>0</v>
      </c>
      <c r="F255" s="231"/>
      <c r="G255" s="231" t="str">
        <f>IF(OR(D255="",E255="",F255=""),"",IF(C255&lt;&gt;"",IF(ISERROR(VLOOKUP($A$10,POA!$A$2:$D$25,2,0)),"",VLOOKUP($A$10,POA!$A$2:$D$25,2,0)),""))</f>
        <v/>
      </c>
      <c r="H255" s="254" t="str">
        <f t="shared" si="22"/>
        <v/>
      </c>
      <c r="I255" s="256" t="str">
        <f>IF(OR(D255="",E255="",F255=""),"",IF(AND(H255&gt;0,H255&lt;=Experiencia1),Puntajes!$D$4,IF(AND(H255&gt;Experiencia1,H255&lt;=Experiencia2),Puntajes!$D$5,IF(AND(H255&gt;Experiencia2,H255&lt;=Experiencia3),Puntajes!$D$6,IF(H255&gt;Experiencia3,Puntajes!$D$7,0)))))</f>
        <v/>
      </c>
    </row>
    <row r="256" spans="3:9" ht="14" hidden="1" x14ac:dyDescent="0.15">
      <c r="C256" s="131" t="str">
        <f>+'Capacidad Financiera'!B259</f>
        <v/>
      </c>
      <c r="D256" s="192">
        <f>IF(ISERROR(VLOOKUP(C256,'Capacidad Financiera'!$B$12:$X$62720,2,0)),"",VLOOKUP(C256,'Capacidad Financiera'!$B$12:$X$3580,2,0))</f>
        <v>0</v>
      </c>
      <c r="E256" s="248">
        <f>IF(ISERROR(VLOOKUP(C256,'Capacidad Financiera'!$B$12:$X$62720,3,0)),"",VLOOKUP(C256,'Capacidad Financiera'!$B$12:$X$62720,3,0))</f>
        <v>0</v>
      </c>
      <c r="F256" s="231"/>
      <c r="G256" s="231" t="str">
        <f>IF(OR(D256="",E256="",F256=""),"",IF(C256&lt;&gt;"",IF(ISERROR(VLOOKUP($A$10,POA!$A$2:$D$25,2,0)),"",VLOOKUP($A$10,POA!$A$2:$D$25,2,0)),""))</f>
        <v/>
      </c>
      <c r="H256" s="254" t="str">
        <f t="shared" si="22"/>
        <v/>
      </c>
      <c r="I256" s="256" t="str">
        <f>IF(OR(D256="",E256="",F256=""),"",IF(AND(H256&gt;0,H256&lt;=Experiencia1),Puntajes!$D$4,IF(AND(H256&gt;Experiencia1,H256&lt;=Experiencia2),Puntajes!$D$5,IF(AND(H256&gt;Experiencia2,H256&lt;=Experiencia3),Puntajes!$D$6,IF(H256&gt;Experiencia3,Puntajes!$D$7,0)))))</f>
        <v/>
      </c>
    </row>
    <row r="257" spans="3:9" ht="14" hidden="1" x14ac:dyDescent="0.15">
      <c r="C257" s="131" t="str">
        <f>+'Capacidad Financiera'!B260</f>
        <v/>
      </c>
      <c r="D257" s="192">
        <f>IF(ISERROR(VLOOKUP(C257,'Capacidad Financiera'!$B$12:$X$62720,2,0)),"",VLOOKUP(C257,'Capacidad Financiera'!$B$12:$X$3580,2,0))</f>
        <v>0</v>
      </c>
      <c r="E257" s="248">
        <f>IF(ISERROR(VLOOKUP(C257,'Capacidad Financiera'!$B$12:$X$62720,3,0)),"",VLOOKUP(C257,'Capacidad Financiera'!$B$12:$X$62720,3,0))</f>
        <v>0</v>
      </c>
      <c r="F257" s="231"/>
      <c r="G257" s="231" t="str">
        <f>IF(OR(D257="",E257="",F257=""),"",IF(C257&lt;&gt;"",IF(ISERROR(VLOOKUP($A$10,POA!$A$2:$D$25,2,0)),"",VLOOKUP($A$10,POA!$A$2:$D$25,2,0)),""))</f>
        <v/>
      </c>
      <c r="H257" s="254" t="str">
        <f t="shared" si="22"/>
        <v/>
      </c>
      <c r="I257" s="256" t="str">
        <f>IF(OR(D257="",E257="",F257=""),"",IF(AND(H257&gt;0,H257&lt;=Experiencia1),Puntajes!$D$4,IF(AND(H257&gt;Experiencia1,H257&lt;=Experiencia2),Puntajes!$D$5,IF(AND(H257&gt;Experiencia2,H257&lt;=Experiencia3),Puntajes!$D$6,IF(H257&gt;Experiencia3,Puntajes!$D$7,0)))))</f>
        <v/>
      </c>
    </row>
    <row r="258" spans="3:9" ht="14" hidden="1" x14ac:dyDescent="0.15">
      <c r="C258" s="131" t="str">
        <f>+'Capacidad Financiera'!B261</f>
        <v/>
      </c>
      <c r="D258" s="192">
        <f>IF(ISERROR(VLOOKUP(C258,'Capacidad Financiera'!$B$12:$X$62720,2,0)),"",VLOOKUP(C258,'Capacidad Financiera'!$B$12:$X$3580,2,0))</f>
        <v>0</v>
      </c>
      <c r="E258" s="248">
        <f>IF(ISERROR(VLOOKUP(C258,'Capacidad Financiera'!$B$12:$X$62720,3,0)),"",VLOOKUP(C258,'Capacidad Financiera'!$B$12:$X$62720,3,0))</f>
        <v>0</v>
      </c>
      <c r="F258" s="231"/>
      <c r="G258" s="231" t="str">
        <f>IF(OR(D258="",E258="",F258=""),"",IF(C258&lt;&gt;"",IF(ISERROR(VLOOKUP($A$10,POA!$A$2:$D$25,2,0)),"",VLOOKUP($A$10,POA!$A$2:$D$25,2,0)),""))</f>
        <v/>
      </c>
      <c r="H258" s="254" t="str">
        <f t="shared" si="22"/>
        <v/>
      </c>
      <c r="I258" s="256" t="str">
        <f>IF(OR(D258="",E258="",F258=""),"",IF(AND(H258&gt;0,H258&lt;=Experiencia1),Puntajes!$D$4,IF(AND(H258&gt;Experiencia1,H258&lt;=Experiencia2),Puntajes!$D$5,IF(AND(H258&gt;Experiencia2,H258&lt;=Experiencia3),Puntajes!$D$6,IF(H258&gt;Experiencia3,Puntajes!$D$7,0)))))</f>
        <v/>
      </c>
    </row>
    <row r="259" spans="3:9" ht="14" hidden="1" x14ac:dyDescent="0.15">
      <c r="C259" s="131" t="str">
        <f>+'Capacidad Financiera'!B262</f>
        <v/>
      </c>
      <c r="D259" s="192">
        <f>IF(ISERROR(VLOOKUP(C259,'Capacidad Financiera'!$B$12:$X$62720,2,0)),"",VLOOKUP(C259,'Capacidad Financiera'!$B$12:$X$3580,2,0))</f>
        <v>0</v>
      </c>
      <c r="E259" s="248">
        <f>IF(ISERROR(VLOOKUP(C259,'Capacidad Financiera'!$B$12:$X$62720,3,0)),"",VLOOKUP(C259,'Capacidad Financiera'!$B$12:$X$62720,3,0))</f>
        <v>0</v>
      </c>
      <c r="F259" s="231"/>
      <c r="G259" s="231" t="str">
        <f>IF(OR(D259="",E259="",F259=""),"",IF(C259&lt;&gt;"",IF(ISERROR(VLOOKUP($A$10,POA!$A$2:$D$25,2,0)),"",VLOOKUP($A$10,POA!$A$2:$D$25,2,0)),""))</f>
        <v/>
      </c>
      <c r="H259" s="254" t="str">
        <f t="shared" si="22"/>
        <v/>
      </c>
      <c r="I259" s="256" t="str">
        <f>IF(OR(D259="",E259="",F259=""),"",IF(AND(H259&gt;0,H259&lt;=Experiencia1),Puntajes!$D$4,IF(AND(H259&gt;Experiencia1,H259&lt;=Experiencia2),Puntajes!$D$5,IF(AND(H259&gt;Experiencia2,H259&lt;=Experiencia3),Puntajes!$D$6,IF(H259&gt;Experiencia3,Puntajes!$D$7,0)))))</f>
        <v/>
      </c>
    </row>
    <row r="260" spans="3:9" ht="14" hidden="1" x14ac:dyDescent="0.15">
      <c r="C260" s="131" t="str">
        <f>+'Capacidad Financiera'!B263</f>
        <v/>
      </c>
      <c r="D260" s="192">
        <f>IF(ISERROR(VLOOKUP(C260,'Capacidad Financiera'!$B$12:$X$62720,2,0)),"",VLOOKUP(C260,'Capacidad Financiera'!$B$12:$X$3580,2,0))</f>
        <v>0</v>
      </c>
      <c r="E260" s="248">
        <f>IF(ISERROR(VLOOKUP(C260,'Capacidad Financiera'!$B$12:$X$62720,3,0)),"",VLOOKUP(C260,'Capacidad Financiera'!$B$12:$X$62720,3,0))</f>
        <v>0</v>
      </c>
      <c r="F260" s="231"/>
      <c r="G260" s="231" t="str">
        <f>IF(OR(D260="",E260="",F260=""),"",IF(C260&lt;&gt;"",IF(ISERROR(VLOOKUP($A$10,POA!$A$2:$D$25,2,0)),"",VLOOKUP($A$10,POA!$A$2:$D$25,2,0)),""))</f>
        <v/>
      </c>
      <c r="H260" s="254" t="str">
        <f t="shared" si="22"/>
        <v/>
      </c>
      <c r="I260" s="256" t="str">
        <f>IF(OR(D260="",E260="",F260=""),"",IF(AND(H260&gt;0,H260&lt;=Experiencia1),Puntajes!$D$4,IF(AND(H260&gt;Experiencia1,H260&lt;=Experiencia2),Puntajes!$D$5,IF(AND(H260&gt;Experiencia2,H260&lt;=Experiencia3),Puntajes!$D$6,IF(H260&gt;Experiencia3,Puntajes!$D$7,0)))))</f>
        <v/>
      </c>
    </row>
    <row r="261" spans="3:9" ht="15" hidden="1" thickBot="1" x14ac:dyDescent="0.2">
      <c r="C261" s="132" t="str">
        <f>+'Capacidad Financiera'!B264</f>
        <v/>
      </c>
      <c r="D261" s="133">
        <f>IF(ISERROR(VLOOKUP(C261,'Capacidad Financiera'!$B$12:$X$62720,2,0)),"",VLOOKUP(C261,'Capacidad Financiera'!$B$12:$X$3580,2,0))</f>
        <v>0</v>
      </c>
      <c r="E261" s="134">
        <f>IF(ISERROR(VLOOKUP(C261,'Capacidad Financiera'!$B$12:$X$62720,3,0)),"",VLOOKUP(C261,'Capacidad Financiera'!$B$12:$X$62720,3,0))</f>
        <v>0</v>
      </c>
      <c r="F261" s="232"/>
      <c r="G261" s="232" t="str">
        <f>IF(OR(D261="",E261="",F261=""),"",IF(C261&lt;&gt;"",IF(ISERROR(VLOOKUP($A$10,POA!$A$2:$D$25,2,0)),"",VLOOKUP($A$10,POA!$A$2:$D$25,2,0)),""))</f>
        <v/>
      </c>
      <c r="H261" s="255" t="str">
        <f t="shared" si="22"/>
        <v/>
      </c>
      <c r="I261" s="257" t="str">
        <f>IF(OR(D261="",E261="",F261=""),"",IF(AND(H261&gt;0,H261&lt;=Experiencia1),Puntajes!$D$4,IF(AND(H261&gt;Experiencia1,H261&lt;=Experiencia2),Puntajes!$D$5,IF(AND(H261&gt;Experiencia2,H261&lt;=Experiencia3),Puntajes!$D$6,IF(H261&gt;Experiencia3,Puntajes!$D$7,0)))))</f>
        <v/>
      </c>
    </row>
    <row r="262" spans="3:9" ht="14" x14ac:dyDescent="0.15">
      <c r="C262" s="127">
        <v>24</v>
      </c>
      <c r="D262" s="128" t="str">
        <f>IF(ISERROR(VLOOKUP(C262,'Capacidad Financiera'!$B$12:$X$62720,2,0)),"",VLOOKUP(C262,'Capacidad Financiera'!$B$12:$X$3580,2,0))</f>
        <v>INGENIERIA Y VIAS S.A.S.</v>
      </c>
      <c r="E262" s="129">
        <f>IF(ISERROR(VLOOKUP(C262,'Capacidad Financiera'!$B$12:$X$62720,3,0)),"",VLOOKUP(C262,'Capacidad Financiera'!$B$12:$X$62720,3,0))</f>
        <v>1</v>
      </c>
      <c r="F262" s="130"/>
      <c r="G262" s="130" t="str">
        <f>IF(OR(D262="",E262="",F262=""),"",IF(C263="",IF(C262&lt;&gt;"",IF(ISERROR(VLOOKUP($A$10,POA!$A$2:$D$25,2,0)),"",VLOOKUP($A$10,POA!$A$2:$D$25,2,0)),""),""))</f>
        <v/>
      </c>
      <c r="H262" s="251" t="str">
        <f>IF(OR(D262="",E262="",F262=""),"",IF(C263="",IF(C262&lt;&gt;"",F262/G262,""),""))</f>
        <v/>
      </c>
      <c r="I262" s="249" t="str">
        <f>IF(C263="",IF(F262="","",IF(AND(H262&gt;0,H262&lt;=Experiencia1),Puntajes!$D$4,IF(AND(H262&gt;Experiencia1,H262&lt;=Experiencia2),Puntajes!$D$5,IF(AND(H262&gt;Experiencia2,H262&lt;=Experiencia3),Puntajes!$D$6,IF(H262&gt;Experiencia3,Puntajes!$D$7,0))))),"")</f>
        <v/>
      </c>
    </row>
    <row r="263" spans="3:9" ht="14" x14ac:dyDescent="0.15">
      <c r="C263" s="131">
        <f>+'Capacidad Financiera'!B266</f>
        <v>24.1</v>
      </c>
      <c r="D263" s="192" t="str">
        <f>IF(ISERROR(VLOOKUP(C263,'Capacidad Financiera'!$B$12:$X$62720,2,0)),"",VLOOKUP(C263,'Capacidad Financiera'!$B$12:$X$3580,2,0))</f>
        <v>INGENIERIA Y VIAS S.A.S.</v>
      </c>
      <c r="E263" s="248">
        <f>IF(ISERROR(VLOOKUP(C263,'Capacidad Financiera'!$B$12:$X$62720,3,0)),"",VLOOKUP(C263,'Capacidad Financiera'!$B$12:$X$62720,3,0))</f>
        <v>1</v>
      </c>
      <c r="F263" s="231">
        <v>156610976306.39999</v>
      </c>
      <c r="G263" s="231">
        <f>IF(OR(D263="",E263="",F263=""),"",IF(C263&lt;&gt;"",IF(ISERROR(VLOOKUP($A$10,POA!$A$2:$D$25,2,0)),"",VLOOKUP($A$10,POA!$A$2:$D$25,2,0)),""))</f>
        <v>4167150295</v>
      </c>
      <c r="H263" s="254">
        <f>IF(OR(D263="",E263="",F263=""),"",IF(C263&lt;&gt;"",F263/(G263*E263),""))</f>
        <v>37.582272109146473</v>
      </c>
      <c r="I263" s="256">
        <f>IF(OR(D263="",E263="",F263=""),"",IF(AND(H263&gt;0,H263&lt;=Experiencia1),Puntajes!$D$4,IF(AND(H263&gt;Experiencia1,H263&lt;=Experiencia2),Puntajes!$D$5,IF(AND(H263&gt;Experiencia2,H263&lt;=Experiencia3),Puntajes!$D$6,IF(H263&gt;Experiencia3,Puntajes!$D$7,0)))))</f>
        <v>120</v>
      </c>
    </row>
    <row r="264" spans="3:9" ht="15" thickBot="1" x14ac:dyDescent="0.2">
      <c r="C264" s="131" t="str">
        <f>+'Capacidad Financiera'!B267</f>
        <v/>
      </c>
      <c r="D264" s="192">
        <f>IF(ISERROR(VLOOKUP(C264,'Capacidad Financiera'!$B$12:$X$62720,2,0)),"",VLOOKUP(C264,'Capacidad Financiera'!$B$12:$X$3580,2,0))</f>
        <v>0</v>
      </c>
      <c r="E264" s="248">
        <f>IF(ISERROR(VLOOKUP(C264,'Capacidad Financiera'!$B$12:$X$62720,3,0)),"",VLOOKUP(C264,'Capacidad Financiera'!$B$12:$X$62720,3,0))</f>
        <v>0</v>
      </c>
      <c r="F264" s="231"/>
      <c r="G264" s="231" t="str">
        <f>IF(OR(D264="",E264="",F264=""),"",IF(C264&lt;&gt;"",IF(ISERROR(VLOOKUP($A$10,POA!$A$2:$D$25,2,0)),"",VLOOKUP($A$10,POA!$A$2:$D$25,2,0)),""))</f>
        <v/>
      </c>
      <c r="H264" s="254" t="str">
        <f t="shared" ref="H264:H272" si="23">IF(OR(D264="",E264="",F264=""),"",IF(C264&lt;&gt;"",F264/(G264*E264),""))</f>
        <v/>
      </c>
      <c r="I264" s="256" t="str">
        <f>IF(OR(D264="",E264="",F264=""),"",IF(AND(H264&gt;0,H264&lt;=Experiencia1),Puntajes!$D$4,IF(AND(H264&gt;Experiencia1,H264&lt;=Experiencia2),Puntajes!$D$5,IF(AND(H264&gt;Experiencia2,H264&lt;=Experiencia3),Puntajes!$D$6,IF(H264&gt;Experiencia3,Puntajes!$D$7,0)))))</f>
        <v/>
      </c>
    </row>
    <row r="265" spans="3:9" ht="14" hidden="1" x14ac:dyDescent="0.15">
      <c r="C265" s="131" t="str">
        <f>+'Capacidad Financiera'!B268</f>
        <v/>
      </c>
      <c r="D265" s="192">
        <f>IF(ISERROR(VLOOKUP(C265,'Capacidad Financiera'!$B$12:$X$62720,2,0)),"",VLOOKUP(C265,'Capacidad Financiera'!$B$12:$X$3580,2,0))</f>
        <v>0</v>
      </c>
      <c r="E265" s="248">
        <f>IF(ISERROR(VLOOKUP(C265,'Capacidad Financiera'!$B$12:$X$62720,3,0)),"",VLOOKUP(C265,'Capacidad Financiera'!$B$12:$X$62720,3,0))</f>
        <v>0</v>
      </c>
      <c r="F265" s="231"/>
      <c r="G265" s="231" t="str">
        <f>IF(OR(D265="",E265="",F265=""),"",IF(C265&lt;&gt;"",IF(ISERROR(VLOOKUP($A$10,POA!$A$2:$D$25,2,0)),"",VLOOKUP($A$10,POA!$A$2:$D$25,2,0)),""))</f>
        <v/>
      </c>
      <c r="H265" s="254" t="str">
        <f t="shared" si="23"/>
        <v/>
      </c>
      <c r="I265" s="256" t="str">
        <f>IF(OR(D265="",E265="",F265=""),"",IF(AND(H265&gt;0,H265&lt;=Experiencia1),Puntajes!$D$4,IF(AND(H265&gt;Experiencia1,H265&lt;=Experiencia2),Puntajes!$D$5,IF(AND(H265&gt;Experiencia2,H265&lt;=Experiencia3),Puntajes!$D$6,IF(H265&gt;Experiencia3,Puntajes!$D$7,0)))))</f>
        <v/>
      </c>
    </row>
    <row r="266" spans="3:9" ht="14" hidden="1" x14ac:dyDescent="0.15">
      <c r="C266" s="131" t="str">
        <f>+'Capacidad Financiera'!B269</f>
        <v/>
      </c>
      <c r="D266" s="192">
        <f>IF(ISERROR(VLOOKUP(C266,'Capacidad Financiera'!$B$12:$X$62720,2,0)),"",VLOOKUP(C266,'Capacidad Financiera'!$B$12:$X$3580,2,0))</f>
        <v>0</v>
      </c>
      <c r="E266" s="248">
        <f>IF(ISERROR(VLOOKUP(C266,'Capacidad Financiera'!$B$12:$X$62720,3,0)),"",VLOOKUP(C266,'Capacidad Financiera'!$B$12:$X$62720,3,0))</f>
        <v>0</v>
      </c>
      <c r="F266" s="231"/>
      <c r="G266" s="231" t="str">
        <f>IF(OR(D266="",E266="",F266=""),"",IF(C266&lt;&gt;"",IF(ISERROR(VLOOKUP($A$10,POA!$A$2:$D$25,2,0)),"",VLOOKUP($A$10,POA!$A$2:$D$25,2,0)),""))</f>
        <v/>
      </c>
      <c r="H266" s="254" t="str">
        <f t="shared" si="23"/>
        <v/>
      </c>
      <c r="I266" s="256" t="str">
        <f>IF(OR(D266="",E266="",F266=""),"",IF(AND(H266&gt;0,H266&lt;=Experiencia1),Puntajes!$D$4,IF(AND(H266&gt;Experiencia1,H266&lt;=Experiencia2),Puntajes!$D$5,IF(AND(H266&gt;Experiencia2,H266&lt;=Experiencia3),Puntajes!$D$6,IF(H266&gt;Experiencia3,Puntajes!$D$7,0)))))</f>
        <v/>
      </c>
    </row>
    <row r="267" spans="3:9" ht="14" hidden="1" x14ac:dyDescent="0.15">
      <c r="C267" s="131" t="str">
        <f>+'Capacidad Financiera'!B270</f>
        <v/>
      </c>
      <c r="D267" s="192">
        <f>IF(ISERROR(VLOOKUP(C267,'Capacidad Financiera'!$B$12:$X$62720,2,0)),"",VLOOKUP(C267,'Capacidad Financiera'!$B$12:$X$3580,2,0))</f>
        <v>0</v>
      </c>
      <c r="E267" s="248">
        <f>IF(ISERROR(VLOOKUP(C267,'Capacidad Financiera'!$B$12:$X$62720,3,0)),"",VLOOKUP(C267,'Capacidad Financiera'!$B$12:$X$62720,3,0))</f>
        <v>0</v>
      </c>
      <c r="F267" s="231"/>
      <c r="G267" s="231" t="str">
        <f>IF(OR(D267="",E267="",F267=""),"",IF(C267&lt;&gt;"",IF(ISERROR(VLOOKUP($A$10,POA!$A$2:$D$25,2,0)),"",VLOOKUP($A$10,POA!$A$2:$D$25,2,0)),""))</f>
        <v/>
      </c>
      <c r="H267" s="254" t="str">
        <f t="shared" si="23"/>
        <v/>
      </c>
      <c r="I267" s="256" t="str">
        <f>IF(OR(D267="",E267="",F267=""),"",IF(AND(H267&gt;0,H267&lt;=Experiencia1),Puntajes!$D$4,IF(AND(H267&gt;Experiencia1,H267&lt;=Experiencia2),Puntajes!$D$5,IF(AND(H267&gt;Experiencia2,H267&lt;=Experiencia3),Puntajes!$D$6,IF(H267&gt;Experiencia3,Puntajes!$D$7,0)))))</f>
        <v/>
      </c>
    </row>
    <row r="268" spans="3:9" ht="14" hidden="1" x14ac:dyDescent="0.15">
      <c r="C268" s="131" t="str">
        <f>+'Capacidad Financiera'!B271</f>
        <v/>
      </c>
      <c r="D268" s="192">
        <f>IF(ISERROR(VLOOKUP(C268,'Capacidad Financiera'!$B$12:$X$62720,2,0)),"",VLOOKUP(C268,'Capacidad Financiera'!$B$12:$X$3580,2,0))</f>
        <v>0</v>
      </c>
      <c r="E268" s="248">
        <f>IF(ISERROR(VLOOKUP(C268,'Capacidad Financiera'!$B$12:$X$62720,3,0)),"",VLOOKUP(C268,'Capacidad Financiera'!$B$12:$X$62720,3,0))</f>
        <v>0</v>
      </c>
      <c r="F268" s="231"/>
      <c r="G268" s="231" t="str">
        <f>IF(OR(D268="",E268="",F268=""),"",IF(C268&lt;&gt;"",IF(ISERROR(VLOOKUP($A$10,POA!$A$2:$D$25,2,0)),"",VLOOKUP($A$10,POA!$A$2:$D$25,2,0)),""))</f>
        <v/>
      </c>
      <c r="H268" s="254" t="str">
        <f t="shared" si="23"/>
        <v/>
      </c>
      <c r="I268" s="256" t="str">
        <f>IF(OR(D268="",E268="",F268=""),"",IF(AND(H268&gt;0,H268&lt;=Experiencia1),Puntajes!$D$4,IF(AND(H268&gt;Experiencia1,H268&lt;=Experiencia2),Puntajes!$D$5,IF(AND(H268&gt;Experiencia2,H268&lt;=Experiencia3),Puntajes!$D$6,IF(H268&gt;Experiencia3,Puntajes!$D$7,0)))))</f>
        <v/>
      </c>
    </row>
    <row r="269" spans="3:9" ht="14" hidden="1" x14ac:dyDescent="0.15">
      <c r="C269" s="131" t="str">
        <f>+'Capacidad Financiera'!B272</f>
        <v/>
      </c>
      <c r="D269" s="192">
        <f>IF(ISERROR(VLOOKUP(C269,'Capacidad Financiera'!$B$12:$X$62720,2,0)),"",VLOOKUP(C269,'Capacidad Financiera'!$B$12:$X$3580,2,0))</f>
        <v>0</v>
      </c>
      <c r="E269" s="248">
        <f>IF(ISERROR(VLOOKUP(C269,'Capacidad Financiera'!$B$12:$X$62720,3,0)),"",VLOOKUP(C269,'Capacidad Financiera'!$B$12:$X$62720,3,0))</f>
        <v>0</v>
      </c>
      <c r="F269" s="231"/>
      <c r="G269" s="231" t="str">
        <f>IF(OR(D269="",E269="",F269=""),"",IF(C269&lt;&gt;"",IF(ISERROR(VLOOKUP($A$10,POA!$A$2:$D$25,2,0)),"",VLOOKUP($A$10,POA!$A$2:$D$25,2,0)),""))</f>
        <v/>
      </c>
      <c r="H269" s="254" t="str">
        <f t="shared" si="23"/>
        <v/>
      </c>
      <c r="I269" s="256" t="str">
        <f>IF(OR(D269="",E269="",F269=""),"",IF(AND(H269&gt;0,H269&lt;=Experiencia1),Puntajes!$D$4,IF(AND(H269&gt;Experiencia1,H269&lt;=Experiencia2),Puntajes!$D$5,IF(AND(H269&gt;Experiencia2,H269&lt;=Experiencia3),Puntajes!$D$6,IF(H269&gt;Experiencia3,Puntajes!$D$7,0)))))</f>
        <v/>
      </c>
    </row>
    <row r="270" spans="3:9" ht="14" hidden="1" x14ac:dyDescent="0.15">
      <c r="C270" s="131" t="str">
        <f>+'Capacidad Financiera'!B273</f>
        <v/>
      </c>
      <c r="D270" s="192">
        <f>IF(ISERROR(VLOOKUP(C270,'Capacidad Financiera'!$B$12:$X$62720,2,0)),"",VLOOKUP(C270,'Capacidad Financiera'!$B$12:$X$3580,2,0))</f>
        <v>0</v>
      </c>
      <c r="E270" s="248">
        <f>IF(ISERROR(VLOOKUP(C270,'Capacidad Financiera'!$B$12:$X$62720,3,0)),"",VLOOKUP(C270,'Capacidad Financiera'!$B$12:$X$62720,3,0))</f>
        <v>0</v>
      </c>
      <c r="F270" s="231"/>
      <c r="G270" s="231" t="str">
        <f>IF(OR(D270="",E270="",F270=""),"",IF(C270&lt;&gt;"",IF(ISERROR(VLOOKUP($A$10,POA!$A$2:$D$25,2,0)),"",VLOOKUP($A$10,POA!$A$2:$D$25,2,0)),""))</f>
        <v/>
      </c>
      <c r="H270" s="254" t="str">
        <f t="shared" si="23"/>
        <v/>
      </c>
      <c r="I270" s="256" t="str">
        <f>IF(OR(D270="",E270="",F270=""),"",IF(AND(H270&gt;0,H270&lt;=Experiencia1),Puntajes!$D$4,IF(AND(H270&gt;Experiencia1,H270&lt;=Experiencia2),Puntajes!$D$5,IF(AND(H270&gt;Experiencia2,H270&lt;=Experiencia3),Puntajes!$D$6,IF(H270&gt;Experiencia3,Puntajes!$D$7,0)))))</f>
        <v/>
      </c>
    </row>
    <row r="271" spans="3:9" ht="14" hidden="1" x14ac:dyDescent="0.15">
      <c r="C271" s="131" t="str">
        <f>+'Capacidad Financiera'!B274</f>
        <v/>
      </c>
      <c r="D271" s="192">
        <f>IF(ISERROR(VLOOKUP(C271,'Capacidad Financiera'!$B$12:$X$62720,2,0)),"",VLOOKUP(C271,'Capacidad Financiera'!$B$12:$X$3580,2,0))</f>
        <v>0</v>
      </c>
      <c r="E271" s="248">
        <f>IF(ISERROR(VLOOKUP(C271,'Capacidad Financiera'!$B$12:$X$62720,3,0)),"",VLOOKUP(C271,'Capacidad Financiera'!$B$12:$X$62720,3,0))</f>
        <v>0</v>
      </c>
      <c r="F271" s="231"/>
      <c r="G271" s="231" t="str">
        <f>IF(OR(D271="",E271="",F271=""),"",IF(C271&lt;&gt;"",IF(ISERROR(VLOOKUP($A$10,POA!$A$2:$D$25,2,0)),"",VLOOKUP($A$10,POA!$A$2:$D$25,2,0)),""))</f>
        <v/>
      </c>
      <c r="H271" s="254" t="str">
        <f t="shared" si="23"/>
        <v/>
      </c>
      <c r="I271" s="256" t="str">
        <f>IF(OR(D271="",E271="",F271=""),"",IF(AND(H271&gt;0,H271&lt;=Experiencia1),Puntajes!$D$4,IF(AND(H271&gt;Experiencia1,H271&lt;=Experiencia2),Puntajes!$D$5,IF(AND(H271&gt;Experiencia2,H271&lt;=Experiencia3),Puntajes!$D$6,IF(H271&gt;Experiencia3,Puntajes!$D$7,0)))))</f>
        <v/>
      </c>
    </row>
    <row r="272" spans="3:9" ht="15" hidden="1" thickBot="1" x14ac:dyDescent="0.2">
      <c r="C272" s="132" t="str">
        <f>+'Capacidad Financiera'!B275</f>
        <v/>
      </c>
      <c r="D272" s="133">
        <f>IF(ISERROR(VLOOKUP(C272,'Capacidad Financiera'!$B$12:$X$62720,2,0)),"",VLOOKUP(C272,'Capacidad Financiera'!$B$12:$X$3580,2,0))</f>
        <v>0</v>
      </c>
      <c r="E272" s="134">
        <f>IF(ISERROR(VLOOKUP(C272,'Capacidad Financiera'!$B$12:$X$62720,3,0)),"",VLOOKUP(C272,'Capacidad Financiera'!$B$12:$X$62720,3,0))</f>
        <v>0</v>
      </c>
      <c r="F272" s="232"/>
      <c r="G272" s="232" t="str">
        <f>IF(OR(D272="",E272="",F272=""),"",IF(C272&lt;&gt;"",IF(ISERROR(VLOOKUP($A$10,POA!$A$2:$D$25,2,0)),"",VLOOKUP($A$10,POA!$A$2:$D$25,2,0)),""))</f>
        <v/>
      </c>
      <c r="H272" s="255" t="str">
        <f t="shared" si="23"/>
        <v/>
      </c>
      <c r="I272" s="257" t="str">
        <f>IF(OR(D272="",E272="",F272=""),"",IF(AND(H272&gt;0,H272&lt;=Experiencia1),Puntajes!$D$4,IF(AND(H272&gt;Experiencia1,H272&lt;=Experiencia2),Puntajes!$D$5,IF(AND(H272&gt;Experiencia2,H272&lt;=Experiencia3),Puntajes!$D$6,IF(H272&gt;Experiencia3,Puntajes!$D$7,0)))))</f>
        <v/>
      </c>
    </row>
    <row r="273" spans="3:9" ht="14" x14ac:dyDescent="0.15">
      <c r="C273" s="127">
        <v>25</v>
      </c>
      <c r="D273" s="128" t="str">
        <f>IF(ISERROR(VLOOKUP(C273,'Capacidad Financiera'!$B$12:$X$62720,2,0)),"",VLOOKUP(C273,'Capacidad Financiera'!$B$12:$X$3580,2,0))</f>
        <v>GUSTAVO VELANDIA POVEDA</v>
      </c>
      <c r="E273" s="129">
        <f>IF(ISERROR(VLOOKUP(C273,'Capacidad Financiera'!$B$12:$X$62720,3,0)),"",VLOOKUP(C273,'Capacidad Financiera'!$B$12:$X$62720,3,0))</f>
        <v>1</v>
      </c>
      <c r="F273" s="130"/>
      <c r="G273" s="130" t="str">
        <f>IF(OR(D273="",E273="",F273=""),"",IF(C274="",IF(C273&lt;&gt;"",IF(ISERROR(VLOOKUP($A$10,POA!$A$2:$D$25,2,0)),"",VLOOKUP($A$10,POA!$A$2:$D$25,2,0)),""),""))</f>
        <v/>
      </c>
      <c r="H273" s="251" t="str">
        <f>IF(OR(D273="",E273="",F273=""),"",IF(C274="",IF(C273&lt;&gt;"",F273/G273,""),""))</f>
        <v/>
      </c>
      <c r="I273" s="249" t="str">
        <f>IF(C274="",IF(F273="","",IF(AND(H273&gt;0,H273&lt;=Experiencia1),Puntajes!$D$4,IF(AND(H273&gt;Experiencia1,H273&lt;=Experiencia2),Puntajes!$D$5,IF(AND(H273&gt;Experiencia2,H273&lt;=Experiencia3),Puntajes!$D$6,IF(H273&gt;Experiencia3,Puntajes!$D$7,0))))),"")</f>
        <v/>
      </c>
    </row>
    <row r="274" spans="3:9" ht="14" x14ac:dyDescent="0.15">
      <c r="C274" s="131">
        <f>+'Capacidad Financiera'!B277</f>
        <v>25.1</v>
      </c>
      <c r="D274" s="192" t="str">
        <f>IF(ISERROR(VLOOKUP(C274,'Capacidad Financiera'!$B$12:$X$62720,2,0)),"",VLOOKUP(C274,'Capacidad Financiera'!$B$12:$X$3580,2,0))</f>
        <v>GUSTAVO VELANDIA POVEDA</v>
      </c>
      <c r="E274" s="248">
        <f>IF(ISERROR(VLOOKUP(C274,'Capacidad Financiera'!$B$12:$X$62720,3,0)),"",VLOOKUP(C274,'Capacidad Financiera'!$B$12:$X$62720,3,0))</f>
        <v>1</v>
      </c>
      <c r="F274" s="231">
        <v>88531590455</v>
      </c>
      <c r="G274" s="231">
        <f>IF(OR(D274="",E274="",F274=""),"",IF(C274&lt;&gt;"",IF(ISERROR(VLOOKUP($A$10,POA!$A$2:$D$25,2,0)),"",VLOOKUP($A$10,POA!$A$2:$D$25,2,0)),""))</f>
        <v>4167150295</v>
      </c>
      <c r="H274" s="254">
        <f>IF(OR(D274="",E274="",F274=""),"",IF(C274&lt;&gt;"",F274/(G274*E274),""))</f>
        <v>21.245115771616295</v>
      </c>
      <c r="I274" s="256">
        <f>IF(OR(D274="",E274="",F274=""),"",IF(AND(H274&gt;0,H274&lt;=Experiencia1),Puntajes!$D$4,IF(AND(H274&gt;Experiencia1,H274&lt;=Experiencia2),Puntajes!$D$5,IF(AND(H274&gt;Experiencia2,H274&lt;=Experiencia3),Puntajes!$D$6,IF(H274&gt;Experiencia3,Puntajes!$D$7,0)))))</f>
        <v>120</v>
      </c>
    </row>
    <row r="275" spans="3:9" ht="15" thickBot="1" x14ac:dyDescent="0.2">
      <c r="C275" s="131" t="str">
        <f>+'Capacidad Financiera'!B278</f>
        <v/>
      </c>
      <c r="D275" s="192">
        <f>IF(ISERROR(VLOOKUP(C275,'Capacidad Financiera'!$B$12:$X$62720,2,0)),"",VLOOKUP(C275,'Capacidad Financiera'!$B$12:$X$3580,2,0))</f>
        <v>0</v>
      </c>
      <c r="E275" s="248">
        <f>IF(ISERROR(VLOOKUP(C275,'Capacidad Financiera'!$B$12:$X$62720,3,0)),"",VLOOKUP(C275,'Capacidad Financiera'!$B$12:$X$62720,3,0))</f>
        <v>0</v>
      </c>
      <c r="F275" s="231"/>
      <c r="G275" s="231" t="str">
        <f>IF(OR(D275="",E275="",F275=""),"",IF(C275&lt;&gt;"",IF(ISERROR(VLOOKUP($A$10,POA!$A$2:$D$25,2,0)),"",VLOOKUP($A$10,POA!$A$2:$D$25,2,0)),""))</f>
        <v/>
      </c>
      <c r="H275" s="254" t="str">
        <f t="shared" ref="H275:H283" si="24">IF(OR(D275="",E275="",F275=""),"",IF(C275&lt;&gt;"",F275/(G275*E275),""))</f>
        <v/>
      </c>
      <c r="I275" s="256" t="str">
        <f>IF(OR(D275="",E275="",F275=""),"",IF(AND(H275&gt;0,H275&lt;=Experiencia1),Puntajes!$D$4,IF(AND(H275&gt;Experiencia1,H275&lt;=Experiencia2),Puntajes!$D$5,IF(AND(H275&gt;Experiencia2,H275&lt;=Experiencia3),Puntajes!$D$6,IF(H275&gt;Experiencia3,Puntajes!$D$7,0)))))</f>
        <v/>
      </c>
    </row>
    <row r="276" spans="3:9" ht="14" hidden="1" x14ac:dyDescent="0.15">
      <c r="C276" s="131" t="str">
        <f>+'Capacidad Financiera'!B279</f>
        <v/>
      </c>
      <c r="D276" s="192">
        <f>IF(ISERROR(VLOOKUP(C276,'Capacidad Financiera'!$B$12:$X$62720,2,0)),"",VLOOKUP(C276,'Capacidad Financiera'!$B$12:$X$3580,2,0))</f>
        <v>0</v>
      </c>
      <c r="E276" s="248">
        <f>IF(ISERROR(VLOOKUP(C276,'Capacidad Financiera'!$B$12:$X$62720,3,0)),"",VLOOKUP(C276,'Capacidad Financiera'!$B$12:$X$62720,3,0))</f>
        <v>0</v>
      </c>
      <c r="F276" s="231"/>
      <c r="G276" s="231" t="str">
        <f>IF(OR(D276="",E276="",F276=""),"",IF(C276&lt;&gt;"",IF(ISERROR(VLOOKUP($A$10,POA!$A$2:$D$25,2,0)),"",VLOOKUP($A$10,POA!$A$2:$D$25,2,0)),""))</f>
        <v/>
      </c>
      <c r="H276" s="254" t="str">
        <f t="shared" si="24"/>
        <v/>
      </c>
      <c r="I276" s="256" t="str">
        <f>IF(OR(D276="",E276="",F276=""),"",IF(AND(H276&gt;0,H276&lt;=Experiencia1),Puntajes!$D$4,IF(AND(H276&gt;Experiencia1,H276&lt;=Experiencia2),Puntajes!$D$5,IF(AND(H276&gt;Experiencia2,H276&lt;=Experiencia3),Puntajes!$D$6,IF(H276&gt;Experiencia3,Puntajes!$D$7,0)))))</f>
        <v/>
      </c>
    </row>
    <row r="277" spans="3:9" ht="14" hidden="1" x14ac:dyDescent="0.15">
      <c r="C277" s="131" t="str">
        <f>+'Capacidad Financiera'!B280</f>
        <v/>
      </c>
      <c r="D277" s="192">
        <f>IF(ISERROR(VLOOKUP(C277,'Capacidad Financiera'!$B$12:$X$62720,2,0)),"",VLOOKUP(C277,'Capacidad Financiera'!$B$12:$X$3580,2,0))</f>
        <v>0</v>
      </c>
      <c r="E277" s="248">
        <f>IF(ISERROR(VLOOKUP(C277,'Capacidad Financiera'!$B$12:$X$62720,3,0)),"",VLOOKUP(C277,'Capacidad Financiera'!$B$12:$X$62720,3,0))</f>
        <v>0</v>
      </c>
      <c r="F277" s="231"/>
      <c r="G277" s="231" t="str">
        <f>IF(OR(D277="",E277="",F277=""),"",IF(C277&lt;&gt;"",IF(ISERROR(VLOOKUP($A$10,POA!$A$2:$D$25,2,0)),"",VLOOKUP($A$10,POA!$A$2:$D$25,2,0)),""))</f>
        <v/>
      </c>
      <c r="H277" s="254" t="str">
        <f t="shared" si="24"/>
        <v/>
      </c>
      <c r="I277" s="256" t="str">
        <f>IF(OR(D277="",E277="",F277=""),"",IF(AND(H277&gt;0,H277&lt;=Experiencia1),Puntajes!$D$4,IF(AND(H277&gt;Experiencia1,H277&lt;=Experiencia2),Puntajes!$D$5,IF(AND(H277&gt;Experiencia2,H277&lt;=Experiencia3),Puntajes!$D$6,IF(H277&gt;Experiencia3,Puntajes!$D$7,0)))))</f>
        <v/>
      </c>
    </row>
    <row r="278" spans="3:9" ht="14" hidden="1" x14ac:dyDescent="0.15">
      <c r="C278" s="131" t="str">
        <f>+'Capacidad Financiera'!B281</f>
        <v/>
      </c>
      <c r="D278" s="192">
        <f>IF(ISERROR(VLOOKUP(C278,'Capacidad Financiera'!$B$12:$X$62720,2,0)),"",VLOOKUP(C278,'Capacidad Financiera'!$B$12:$X$3580,2,0))</f>
        <v>0</v>
      </c>
      <c r="E278" s="248">
        <f>IF(ISERROR(VLOOKUP(C278,'Capacidad Financiera'!$B$12:$X$62720,3,0)),"",VLOOKUP(C278,'Capacidad Financiera'!$B$12:$X$62720,3,0))</f>
        <v>0</v>
      </c>
      <c r="F278" s="231"/>
      <c r="G278" s="231" t="str">
        <f>IF(OR(D278="",E278="",F278=""),"",IF(C278&lt;&gt;"",IF(ISERROR(VLOOKUP($A$10,POA!$A$2:$D$25,2,0)),"",VLOOKUP($A$10,POA!$A$2:$D$25,2,0)),""))</f>
        <v/>
      </c>
      <c r="H278" s="254" t="str">
        <f t="shared" si="24"/>
        <v/>
      </c>
      <c r="I278" s="256" t="str">
        <f>IF(OR(D278="",E278="",F278=""),"",IF(AND(H278&gt;0,H278&lt;=Experiencia1),Puntajes!$D$4,IF(AND(H278&gt;Experiencia1,H278&lt;=Experiencia2),Puntajes!$D$5,IF(AND(H278&gt;Experiencia2,H278&lt;=Experiencia3),Puntajes!$D$6,IF(H278&gt;Experiencia3,Puntajes!$D$7,0)))))</f>
        <v/>
      </c>
    </row>
    <row r="279" spans="3:9" ht="14" hidden="1" x14ac:dyDescent="0.15">
      <c r="C279" s="131" t="str">
        <f>+'Capacidad Financiera'!B282</f>
        <v/>
      </c>
      <c r="D279" s="192">
        <f>IF(ISERROR(VLOOKUP(C279,'Capacidad Financiera'!$B$12:$X$62720,2,0)),"",VLOOKUP(C279,'Capacidad Financiera'!$B$12:$X$3580,2,0))</f>
        <v>0</v>
      </c>
      <c r="E279" s="248">
        <f>IF(ISERROR(VLOOKUP(C279,'Capacidad Financiera'!$B$12:$X$62720,3,0)),"",VLOOKUP(C279,'Capacidad Financiera'!$B$12:$X$62720,3,0))</f>
        <v>0</v>
      </c>
      <c r="F279" s="231"/>
      <c r="G279" s="231" t="str">
        <f>IF(OR(D279="",E279="",F279=""),"",IF(C279&lt;&gt;"",IF(ISERROR(VLOOKUP($A$10,POA!$A$2:$D$25,2,0)),"",VLOOKUP($A$10,POA!$A$2:$D$25,2,0)),""))</f>
        <v/>
      </c>
      <c r="H279" s="254" t="str">
        <f t="shared" si="24"/>
        <v/>
      </c>
      <c r="I279" s="256" t="str">
        <f>IF(OR(D279="",E279="",F279=""),"",IF(AND(H279&gt;0,H279&lt;=Experiencia1),Puntajes!$D$4,IF(AND(H279&gt;Experiencia1,H279&lt;=Experiencia2),Puntajes!$D$5,IF(AND(H279&gt;Experiencia2,H279&lt;=Experiencia3),Puntajes!$D$6,IF(H279&gt;Experiencia3,Puntajes!$D$7,0)))))</f>
        <v/>
      </c>
    </row>
    <row r="280" spans="3:9" ht="14" hidden="1" x14ac:dyDescent="0.15">
      <c r="C280" s="131" t="str">
        <f>+'Capacidad Financiera'!B283</f>
        <v/>
      </c>
      <c r="D280" s="192">
        <f>IF(ISERROR(VLOOKUP(C280,'Capacidad Financiera'!$B$12:$X$62720,2,0)),"",VLOOKUP(C280,'Capacidad Financiera'!$B$12:$X$3580,2,0))</f>
        <v>0</v>
      </c>
      <c r="E280" s="248">
        <f>IF(ISERROR(VLOOKUP(C280,'Capacidad Financiera'!$B$12:$X$62720,3,0)),"",VLOOKUP(C280,'Capacidad Financiera'!$B$12:$X$62720,3,0))</f>
        <v>0</v>
      </c>
      <c r="F280" s="231"/>
      <c r="G280" s="231" t="str">
        <f>IF(OR(D280="",E280="",F280=""),"",IF(C280&lt;&gt;"",IF(ISERROR(VLOOKUP($A$10,POA!$A$2:$D$25,2,0)),"",VLOOKUP($A$10,POA!$A$2:$D$25,2,0)),""))</f>
        <v/>
      </c>
      <c r="H280" s="254" t="str">
        <f t="shared" si="24"/>
        <v/>
      </c>
      <c r="I280" s="256" t="str">
        <f>IF(OR(D280="",E280="",F280=""),"",IF(AND(H280&gt;0,H280&lt;=Experiencia1),Puntajes!$D$4,IF(AND(H280&gt;Experiencia1,H280&lt;=Experiencia2),Puntajes!$D$5,IF(AND(H280&gt;Experiencia2,H280&lt;=Experiencia3),Puntajes!$D$6,IF(H280&gt;Experiencia3,Puntajes!$D$7,0)))))</f>
        <v/>
      </c>
    </row>
    <row r="281" spans="3:9" ht="14" hidden="1" x14ac:dyDescent="0.15">
      <c r="C281" s="131" t="str">
        <f>+'Capacidad Financiera'!B284</f>
        <v/>
      </c>
      <c r="D281" s="192">
        <f>IF(ISERROR(VLOOKUP(C281,'Capacidad Financiera'!$B$12:$X$62720,2,0)),"",VLOOKUP(C281,'Capacidad Financiera'!$B$12:$X$3580,2,0))</f>
        <v>0</v>
      </c>
      <c r="E281" s="248">
        <f>IF(ISERROR(VLOOKUP(C281,'Capacidad Financiera'!$B$12:$X$62720,3,0)),"",VLOOKUP(C281,'Capacidad Financiera'!$B$12:$X$62720,3,0))</f>
        <v>0</v>
      </c>
      <c r="F281" s="231"/>
      <c r="G281" s="231" t="str">
        <f>IF(OR(D281="",E281="",F281=""),"",IF(C281&lt;&gt;"",IF(ISERROR(VLOOKUP($A$10,POA!$A$2:$D$25,2,0)),"",VLOOKUP($A$10,POA!$A$2:$D$25,2,0)),""))</f>
        <v/>
      </c>
      <c r="H281" s="254" t="str">
        <f t="shared" si="24"/>
        <v/>
      </c>
      <c r="I281" s="256" t="str">
        <f>IF(OR(D281="",E281="",F281=""),"",IF(AND(H281&gt;0,H281&lt;=Experiencia1),Puntajes!$D$4,IF(AND(H281&gt;Experiencia1,H281&lt;=Experiencia2),Puntajes!$D$5,IF(AND(H281&gt;Experiencia2,H281&lt;=Experiencia3),Puntajes!$D$6,IF(H281&gt;Experiencia3,Puntajes!$D$7,0)))))</f>
        <v/>
      </c>
    </row>
    <row r="282" spans="3:9" ht="14" hidden="1" x14ac:dyDescent="0.15">
      <c r="C282" s="131" t="str">
        <f>+'Capacidad Financiera'!B285</f>
        <v/>
      </c>
      <c r="D282" s="192">
        <f>IF(ISERROR(VLOOKUP(C282,'Capacidad Financiera'!$B$12:$X$62720,2,0)),"",VLOOKUP(C282,'Capacidad Financiera'!$B$12:$X$3580,2,0))</f>
        <v>0</v>
      </c>
      <c r="E282" s="248">
        <f>IF(ISERROR(VLOOKUP(C282,'Capacidad Financiera'!$B$12:$X$62720,3,0)),"",VLOOKUP(C282,'Capacidad Financiera'!$B$12:$X$62720,3,0))</f>
        <v>0</v>
      </c>
      <c r="F282" s="231"/>
      <c r="G282" s="231" t="str">
        <f>IF(OR(D282="",E282="",F282=""),"",IF(C282&lt;&gt;"",IF(ISERROR(VLOOKUP($A$10,POA!$A$2:$D$25,2,0)),"",VLOOKUP($A$10,POA!$A$2:$D$25,2,0)),""))</f>
        <v/>
      </c>
      <c r="H282" s="254" t="str">
        <f t="shared" si="24"/>
        <v/>
      </c>
      <c r="I282" s="256" t="str">
        <f>IF(OR(D282="",E282="",F282=""),"",IF(AND(H282&gt;0,H282&lt;=Experiencia1),Puntajes!$D$4,IF(AND(H282&gt;Experiencia1,H282&lt;=Experiencia2),Puntajes!$D$5,IF(AND(H282&gt;Experiencia2,H282&lt;=Experiencia3),Puntajes!$D$6,IF(H282&gt;Experiencia3,Puntajes!$D$7,0)))))</f>
        <v/>
      </c>
    </row>
    <row r="283" spans="3:9" ht="15" hidden="1" thickBot="1" x14ac:dyDescent="0.2">
      <c r="C283" s="132" t="str">
        <f>+'Capacidad Financiera'!B286</f>
        <v/>
      </c>
      <c r="D283" s="133">
        <f>IF(ISERROR(VLOOKUP(C283,'Capacidad Financiera'!$B$12:$X$62720,2,0)),"",VLOOKUP(C283,'Capacidad Financiera'!$B$12:$X$3580,2,0))</f>
        <v>0</v>
      </c>
      <c r="E283" s="134">
        <f>IF(ISERROR(VLOOKUP(C283,'Capacidad Financiera'!$B$12:$X$62720,3,0)),"",VLOOKUP(C283,'Capacidad Financiera'!$B$12:$X$62720,3,0))</f>
        <v>0</v>
      </c>
      <c r="F283" s="232"/>
      <c r="G283" s="232" t="str">
        <f>IF(OR(D283="",E283="",F283=""),"",IF(C283&lt;&gt;"",IF(ISERROR(VLOOKUP($A$10,POA!$A$2:$D$25,2,0)),"",VLOOKUP($A$10,POA!$A$2:$D$25,2,0)),""))</f>
        <v/>
      </c>
      <c r="H283" s="255" t="str">
        <f t="shared" si="24"/>
        <v/>
      </c>
      <c r="I283" s="257" t="str">
        <f>IF(OR(D283="",E283="",F283=""),"",IF(AND(H283&gt;0,H283&lt;=Experiencia1),Puntajes!$D$4,IF(AND(H283&gt;Experiencia1,H283&lt;=Experiencia2),Puntajes!$D$5,IF(AND(H283&gt;Experiencia2,H283&lt;=Experiencia3),Puntajes!$D$6,IF(H283&gt;Experiencia3,Puntajes!$D$7,0)))))</f>
        <v/>
      </c>
    </row>
    <row r="284" spans="3:9" ht="14" x14ac:dyDescent="0.15">
      <c r="C284" s="127">
        <v>26</v>
      </c>
      <c r="D284" s="128" t="str">
        <f>IF(ISERROR(VLOOKUP(C284,'Capacidad Financiera'!$B$12:$X$62720,2,0)),"",VLOOKUP(C284,'Capacidad Financiera'!$B$12:$X$3580,2,0))</f>
        <v>UNION TEMPORAL MACROVIAS</v>
      </c>
      <c r="E284" s="129">
        <f>IF(ISERROR(VLOOKUP(C284,'Capacidad Financiera'!$B$12:$X$62720,3,0)),"",VLOOKUP(C284,'Capacidad Financiera'!$B$12:$X$62720,3,0))</f>
        <v>1</v>
      </c>
      <c r="F284" s="130"/>
      <c r="G284" s="130" t="str">
        <f>IF(OR(D284="",E284="",F284=""),"",IF(C285="",IF(C284&lt;&gt;"",IF(ISERROR(VLOOKUP($A$10,POA!$A$2:$D$25,2,0)),"",VLOOKUP($A$10,POA!$A$2:$D$25,2,0)),""),""))</f>
        <v/>
      </c>
      <c r="H284" s="251" t="str">
        <f>IF(OR(D284="",E284="",F284=""),"",IF(C285="",IF(C284&lt;&gt;"",F284/G284,""),""))</f>
        <v/>
      </c>
      <c r="I284" s="249" t="str">
        <f>IF(C285="",IF(F284="","",IF(AND(H284&gt;0,H284&lt;=Experiencia1),Puntajes!$D$4,IF(AND(H284&gt;Experiencia1,H284&lt;=Experiencia2),Puntajes!$D$5,IF(AND(H284&gt;Experiencia2,H284&lt;=Experiencia3),Puntajes!$D$6,IF(H284&gt;Experiencia3,Puntajes!$D$7,0))))),"")</f>
        <v/>
      </c>
    </row>
    <row r="285" spans="3:9" ht="14" x14ac:dyDescent="0.15">
      <c r="C285" s="131">
        <f>+'Capacidad Financiera'!B288</f>
        <v>26.1</v>
      </c>
      <c r="D285" s="192" t="str">
        <f>IF(ISERROR(VLOOKUP(C285,'Capacidad Financiera'!$B$12:$X$62720,2,0)),"",VLOOKUP(C285,'Capacidad Financiera'!$B$12:$X$3580,2,0))</f>
        <v>SIBEL INGENIERIA S.A.S.</v>
      </c>
      <c r="E285" s="248">
        <f>IF(ISERROR(VLOOKUP(C285,'Capacidad Financiera'!$B$12:$X$62720,3,0)),"",VLOOKUP(C285,'Capacidad Financiera'!$B$12:$X$62720,3,0))</f>
        <v>0.34</v>
      </c>
      <c r="F285" s="231">
        <v>3632048112</v>
      </c>
      <c r="G285" s="231">
        <f>IF(OR(D285="",E285="",F285=""),"",IF(C285&lt;&gt;"",IF(ISERROR(VLOOKUP($A$10,POA!$A$2:$D$25,2,0)),"",VLOOKUP($A$10,POA!$A$2:$D$25,2,0)),""))</f>
        <v>4167150295</v>
      </c>
      <c r="H285" s="254">
        <f>IF(OR(D285="",E285="",F285=""),"",IF(C285&lt;&gt;"",F285/(G285*E285),""))</f>
        <v>2.5635011196683566</v>
      </c>
      <c r="I285" s="256">
        <f>IF(OR(D285="",E285="",F285=""),"",IF(AND(H285&gt;0,H285&lt;=Experiencia1),Puntajes!$D$4,IF(AND(H285&gt;Experiencia1,H285&lt;=Experiencia2),Puntajes!$D$5,IF(AND(H285&gt;Experiencia2,H285&lt;=Experiencia3),Puntajes!$D$6,IF(H285&gt;Experiencia3,Puntajes!$D$7,0)))))</f>
        <v>60</v>
      </c>
    </row>
    <row r="286" spans="3:9" ht="14" x14ac:dyDescent="0.15">
      <c r="C286" s="131">
        <f>+'Capacidad Financiera'!B289</f>
        <v>26.200000000000003</v>
      </c>
      <c r="D286" s="192" t="str">
        <f>IF(ISERROR(VLOOKUP(C286,'Capacidad Financiera'!$B$12:$X$62720,2,0)),"",VLOOKUP(C286,'Capacidad Financiera'!$B$12:$X$3580,2,0))</f>
        <v>MILTON RIVERA RINCON</v>
      </c>
      <c r="E286" s="248">
        <f>IF(ISERROR(VLOOKUP(C286,'Capacidad Financiera'!$B$12:$X$62720,3,0)),"",VLOOKUP(C286,'Capacidad Financiera'!$B$12:$X$62720,3,0))</f>
        <v>0.33</v>
      </c>
      <c r="F286" s="231">
        <v>40307109119.199997</v>
      </c>
      <c r="G286" s="231">
        <f>IF(OR(D286="",E286="",F286=""),"",IF(C286&lt;&gt;"",IF(ISERROR(VLOOKUP($A$10,POA!$A$2:$D$25,2,0)),"",VLOOKUP($A$10,POA!$A$2:$D$25,2,0)),""))</f>
        <v>4167150295</v>
      </c>
      <c r="H286" s="254">
        <f t="shared" ref="H286:H294" si="25">IF(OR(D286="",E286="",F286=""),"",IF(C286&lt;&gt;"",F286/(G286*E286),""))</f>
        <v>29.310859042742216</v>
      </c>
      <c r="I286" s="256">
        <f>IF(OR(D286="",E286="",F286=""),"",IF(AND(H286&gt;0,H286&lt;=Experiencia1),Puntajes!$D$4,IF(AND(H286&gt;Experiencia1,H286&lt;=Experiencia2),Puntajes!$D$5,IF(AND(H286&gt;Experiencia2,H286&lt;=Experiencia3),Puntajes!$D$6,IF(H286&gt;Experiencia3,Puntajes!$D$7,0)))))</f>
        <v>120</v>
      </c>
    </row>
    <row r="287" spans="3:9" ht="14" x14ac:dyDescent="0.15">
      <c r="C287" s="131">
        <f>+'Capacidad Financiera'!B290</f>
        <v>26.300000000000004</v>
      </c>
      <c r="D287" s="192" t="str">
        <f>IF(ISERROR(VLOOKUP(C287,'Capacidad Financiera'!$B$12:$X$62720,2,0)),"",VLOOKUP(C287,'Capacidad Financiera'!$B$12:$X$3580,2,0))</f>
        <v>YEBRAIL CADENA LOZANO</v>
      </c>
      <c r="E287" s="248">
        <f>IF(ISERROR(VLOOKUP(C287,'Capacidad Financiera'!$B$12:$X$62720,3,0)),"",VLOOKUP(C287,'Capacidad Financiera'!$B$12:$X$62720,3,0))</f>
        <v>0.33</v>
      </c>
      <c r="F287" s="231">
        <v>7076377985.6000004</v>
      </c>
      <c r="G287" s="231">
        <f>IF(OR(D287="",E287="",F287=""),"",IF(C287&lt;&gt;"",IF(ISERROR(VLOOKUP($A$10,POA!$A$2:$D$25,2,0)),"",VLOOKUP($A$10,POA!$A$2:$D$25,2,0)),""))</f>
        <v>4167150295</v>
      </c>
      <c r="H287" s="254">
        <f t="shared" si="25"/>
        <v>5.1458594327789493</v>
      </c>
      <c r="I287" s="256">
        <f>IF(OR(D287="",E287="",F287=""),"",IF(AND(H287&gt;0,H287&lt;=Experiencia1),Puntajes!$D$4,IF(AND(H287&gt;Experiencia1,H287&lt;=Experiencia2),Puntajes!$D$5,IF(AND(H287&gt;Experiencia2,H287&lt;=Experiencia3),Puntajes!$D$6,IF(H287&gt;Experiencia3,Puntajes!$D$7,0)))))</f>
        <v>80</v>
      </c>
    </row>
    <row r="288" spans="3:9" ht="15" thickBot="1" x14ac:dyDescent="0.2">
      <c r="C288" s="131" t="str">
        <f>+'Capacidad Financiera'!B291</f>
        <v/>
      </c>
      <c r="D288" s="192">
        <f>IF(ISERROR(VLOOKUP(C288,'Capacidad Financiera'!$B$12:$X$62720,2,0)),"",VLOOKUP(C288,'Capacidad Financiera'!$B$12:$X$3580,2,0))</f>
        <v>0</v>
      </c>
      <c r="E288" s="248">
        <f>IF(ISERROR(VLOOKUP(C288,'Capacidad Financiera'!$B$12:$X$62720,3,0)),"",VLOOKUP(C288,'Capacidad Financiera'!$B$12:$X$62720,3,0))</f>
        <v>0</v>
      </c>
      <c r="F288" s="231"/>
      <c r="G288" s="231" t="str">
        <f>IF(OR(D288="",E288="",F288=""),"",IF(C288&lt;&gt;"",IF(ISERROR(VLOOKUP($A$10,POA!$A$2:$D$25,2,0)),"",VLOOKUP($A$10,POA!$A$2:$D$25,2,0)),""))</f>
        <v/>
      </c>
      <c r="H288" s="254" t="str">
        <f t="shared" si="25"/>
        <v/>
      </c>
      <c r="I288" s="256" t="str">
        <f>IF(OR(D288="",E288="",F288=""),"",IF(AND(H288&gt;0,H288&lt;=Experiencia1),Puntajes!$D$4,IF(AND(H288&gt;Experiencia1,H288&lt;=Experiencia2),Puntajes!$D$5,IF(AND(H288&gt;Experiencia2,H288&lt;=Experiencia3),Puntajes!$D$6,IF(H288&gt;Experiencia3,Puntajes!$D$7,0)))))</f>
        <v/>
      </c>
    </row>
    <row r="289" spans="3:9" ht="14" hidden="1" x14ac:dyDescent="0.15">
      <c r="C289" s="131" t="str">
        <f>+'Capacidad Financiera'!B292</f>
        <v/>
      </c>
      <c r="D289" s="192">
        <f>IF(ISERROR(VLOOKUP(C289,'Capacidad Financiera'!$B$12:$X$62720,2,0)),"",VLOOKUP(C289,'Capacidad Financiera'!$B$12:$X$3580,2,0))</f>
        <v>0</v>
      </c>
      <c r="E289" s="248">
        <f>IF(ISERROR(VLOOKUP(C289,'Capacidad Financiera'!$B$12:$X$62720,3,0)),"",VLOOKUP(C289,'Capacidad Financiera'!$B$12:$X$62720,3,0))</f>
        <v>0</v>
      </c>
      <c r="F289" s="231"/>
      <c r="G289" s="231" t="str">
        <f>IF(OR(D289="",E289="",F289=""),"",IF(C289&lt;&gt;"",IF(ISERROR(VLOOKUP($A$10,POA!$A$2:$D$25,2,0)),"",VLOOKUP($A$10,POA!$A$2:$D$25,2,0)),""))</f>
        <v/>
      </c>
      <c r="H289" s="254" t="str">
        <f t="shared" si="25"/>
        <v/>
      </c>
      <c r="I289" s="256" t="str">
        <f>IF(OR(D289="",E289="",F289=""),"",IF(AND(H289&gt;0,H289&lt;=Experiencia1),Puntajes!$D$4,IF(AND(H289&gt;Experiencia1,H289&lt;=Experiencia2),Puntajes!$D$5,IF(AND(H289&gt;Experiencia2,H289&lt;=Experiencia3),Puntajes!$D$6,IF(H289&gt;Experiencia3,Puntajes!$D$7,0)))))</f>
        <v/>
      </c>
    </row>
    <row r="290" spans="3:9" ht="14" hidden="1" x14ac:dyDescent="0.15">
      <c r="C290" s="131" t="str">
        <f>+'Capacidad Financiera'!B293</f>
        <v/>
      </c>
      <c r="D290" s="192">
        <f>IF(ISERROR(VLOOKUP(C290,'Capacidad Financiera'!$B$12:$X$62720,2,0)),"",VLOOKUP(C290,'Capacidad Financiera'!$B$12:$X$3580,2,0))</f>
        <v>0</v>
      </c>
      <c r="E290" s="248">
        <f>IF(ISERROR(VLOOKUP(C290,'Capacidad Financiera'!$B$12:$X$62720,3,0)),"",VLOOKUP(C290,'Capacidad Financiera'!$B$12:$X$62720,3,0))</f>
        <v>0</v>
      </c>
      <c r="F290" s="231"/>
      <c r="G290" s="231" t="str">
        <f>IF(OR(D290="",E290="",F290=""),"",IF(C290&lt;&gt;"",IF(ISERROR(VLOOKUP($A$10,POA!$A$2:$D$25,2,0)),"",VLOOKUP($A$10,POA!$A$2:$D$25,2,0)),""))</f>
        <v/>
      </c>
      <c r="H290" s="254" t="str">
        <f t="shared" si="25"/>
        <v/>
      </c>
      <c r="I290" s="256" t="str">
        <f>IF(OR(D290="",E290="",F290=""),"",IF(AND(H290&gt;0,H290&lt;=Experiencia1),Puntajes!$D$4,IF(AND(H290&gt;Experiencia1,H290&lt;=Experiencia2),Puntajes!$D$5,IF(AND(H290&gt;Experiencia2,H290&lt;=Experiencia3),Puntajes!$D$6,IF(H290&gt;Experiencia3,Puntajes!$D$7,0)))))</f>
        <v/>
      </c>
    </row>
    <row r="291" spans="3:9" ht="14" hidden="1" x14ac:dyDescent="0.15">
      <c r="C291" s="131" t="str">
        <f>+'Capacidad Financiera'!B294</f>
        <v/>
      </c>
      <c r="D291" s="192">
        <f>IF(ISERROR(VLOOKUP(C291,'Capacidad Financiera'!$B$12:$X$62720,2,0)),"",VLOOKUP(C291,'Capacidad Financiera'!$B$12:$X$3580,2,0))</f>
        <v>0</v>
      </c>
      <c r="E291" s="248">
        <f>IF(ISERROR(VLOOKUP(C291,'Capacidad Financiera'!$B$12:$X$62720,3,0)),"",VLOOKUP(C291,'Capacidad Financiera'!$B$12:$X$62720,3,0))</f>
        <v>0</v>
      </c>
      <c r="F291" s="231"/>
      <c r="G291" s="231" t="str">
        <f>IF(OR(D291="",E291="",F291=""),"",IF(C291&lt;&gt;"",IF(ISERROR(VLOOKUP($A$10,POA!$A$2:$D$25,2,0)),"",VLOOKUP($A$10,POA!$A$2:$D$25,2,0)),""))</f>
        <v/>
      </c>
      <c r="H291" s="254" t="str">
        <f t="shared" si="25"/>
        <v/>
      </c>
      <c r="I291" s="256" t="str">
        <f>IF(OR(D291="",E291="",F291=""),"",IF(AND(H291&gt;0,H291&lt;=Experiencia1),Puntajes!$D$4,IF(AND(H291&gt;Experiencia1,H291&lt;=Experiencia2),Puntajes!$D$5,IF(AND(H291&gt;Experiencia2,H291&lt;=Experiencia3),Puntajes!$D$6,IF(H291&gt;Experiencia3,Puntajes!$D$7,0)))))</f>
        <v/>
      </c>
    </row>
    <row r="292" spans="3:9" ht="14" hidden="1" x14ac:dyDescent="0.15">
      <c r="C292" s="131" t="str">
        <f>+'Capacidad Financiera'!B295</f>
        <v/>
      </c>
      <c r="D292" s="192">
        <f>IF(ISERROR(VLOOKUP(C292,'Capacidad Financiera'!$B$12:$X$62720,2,0)),"",VLOOKUP(C292,'Capacidad Financiera'!$B$12:$X$3580,2,0))</f>
        <v>0</v>
      </c>
      <c r="E292" s="248">
        <f>IF(ISERROR(VLOOKUP(C292,'Capacidad Financiera'!$B$12:$X$62720,3,0)),"",VLOOKUP(C292,'Capacidad Financiera'!$B$12:$X$62720,3,0))</f>
        <v>0</v>
      </c>
      <c r="F292" s="231"/>
      <c r="G292" s="231" t="str">
        <f>IF(OR(D292="",E292="",F292=""),"",IF(C292&lt;&gt;"",IF(ISERROR(VLOOKUP($A$10,POA!$A$2:$D$25,2,0)),"",VLOOKUP($A$10,POA!$A$2:$D$25,2,0)),""))</f>
        <v/>
      </c>
      <c r="H292" s="254" t="str">
        <f t="shared" si="25"/>
        <v/>
      </c>
      <c r="I292" s="256" t="str">
        <f>IF(OR(D292="",E292="",F292=""),"",IF(AND(H292&gt;0,H292&lt;=Experiencia1),Puntajes!$D$4,IF(AND(H292&gt;Experiencia1,H292&lt;=Experiencia2),Puntajes!$D$5,IF(AND(H292&gt;Experiencia2,H292&lt;=Experiencia3),Puntajes!$D$6,IF(H292&gt;Experiencia3,Puntajes!$D$7,0)))))</f>
        <v/>
      </c>
    </row>
    <row r="293" spans="3:9" ht="14" hidden="1" x14ac:dyDescent="0.15">
      <c r="C293" s="131" t="str">
        <f>+'Capacidad Financiera'!B296</f>
        <v/>
      </c>
      <c r="D293" s="192">
        <f>IF(ISERROR(VLOOKUP(C293,'Capacidad Financiera'!$B$12:$X$62720,2,0)),"",VLOOKUP(C293,'Capacidad Financiera'!$B$12:$X$3580,2,0))</f>
        <v>0</v>
      </c>
      <c r="E293" s="248">
        <f>IF(ISERROR(VLOOKUP(C293,'Capacidad Financiera'!$B$12:$X$62720,3,0)),"",VLOOKUP(C293,'Capacidad Financiera'!$B$12:$X$62720,3,0))</f>
        <v>0</v>
      </c>
      <c r="F293" s="231"/>
      <c r="G293" s="231" t="str">
        <f>IF(OR(D293="",E293="",F293=""),"",IF(C293&lt;&gt;"",IF(ISERROR(VLOOKUP($A$10,POA!$A$2:$D$25,2,0)),"",VLOOKUP($A$10,POA!$A$2:$D$25,2,0)),""))</f>
        <v/>
      </c>
      <c r="H293" s="254" t="str">
        <f t="shared" si="25"/>
        <v/>
      </c>
      <c r="I293" s="256" t="str">
        <f>IF(OR(D293="",E293="",F293=""),"",IF(AND(H293&gt;0,H293&lt;=Experiencia1),Puntajes!$D$4,IF(AND(H293&gt;Experiencia1,H293&lt;=Experiencia2),Puntajes!$D$5,IF(AND(H293&gt;Experiencia2,H293&lt;=Experiencia3),Puntajes!$D$6,IF(H293&gt;Experiencia3,Puntajes!$D$7,0)))))</f>
        <v/>
      </c>
    </row>
    <row r="294" spans="3:9" ht="15" hidden="1" thickBot="1" x14ac:dyDescent="0.2">
      <c r="C294" s="132" t="str">
        <f>+'Capacidad Financiera'!B297</f>
        <v/>
      </c>
      <c r="D294" s="133">
        <f>IF(ISERROR(VLOOKUP(C294,'Capacidad Financiera'!$B$12:$X$62720,2,0)),"",VLOOKUP(C294,'Capacidad Financiera'!$B$12:$X$3580,2,0))</f>
        <v>0</v>
      </c>
      <c r="E294" s="134">
        <f>IF(ISERROR(VLOOKUP(C294,'Capacidad Financiera'!$B$12:$X$62720,3,0)),"",VLOOKUP(C294,'Capacidad Financiera'!$B$12:$X$62720,3,0))</f>
        <v>0</v>
      </c>
      <c r="F294" s="232"/>
      <c r="G294" s="232" t="str">
        <f>IF(OR(D294="",E294="",F294=""),"",IF(C294&lt;&gt;"",IF(ISERROR(VLOOKUP($A$10,POA!$A$2:$D$25,2,0)),"",VLOOKUP($A$10,POA!$A$2:$D$25,2,0)),""))</f>
        <v/>
      </c>
      <c r="H294" s="255" t="str">
        <f t="shared" si="25"/>
        <v/>
      </c>
      <c r="I294" s="257" t="str">
        <f>IF(OR(D294="",E294="",F294=""),"",IF(AND(H294&gt;0,H294&lt;=Experiencia1),Puntajes!$D$4,IF(AND(H294&gt;Experiencia1,H294&lt;=Experiencia2),Puntajes!$D$5,IF(AND(H294&gt;Experiencia2,H294&lt;=Experiencia3),Puntajes!$D$6,IF(H294&gt;Experiencia3,Puntajes!$D$7,0)))))</f>
        <v/>
      </c>
    </row>
    <row r="295" spans="3:9" ht="14" x14ac:dyDescent="0.15">
      <c r="C295" s="127">
        <v>27</v>
      </c>
      <c r="D295" s="128" t="str">
        <f>IF(ISERROR(VLOOKUP(C295,'Capacidad Financiera'!$B$12:$X$62720,2,0)),"",VLOOKUP(C295,'Capacidad Financiera'!$B$12:$X$3580,2,0))</f>
        <v>CONSORCIO LOS PATIOS 2014</v>
      </c>
      <c r="E295" s="129">
        <f>IF(ISERROR(VLOOKUP(C295,'Capacidad Financiera'!$B$12:$X$62720,3,0)),"",VLOOKUP(C295,'Capacidad Financiera'!$B$12:$X$62720,3,0))</f>
        <v>1</v>
      </c>
      <c r="F295" s="130"/>
      <c r="G295" s="130" t="str">
        <f>IF(OR(D295="",E295="",F295=""),"",IF(C296="",IF(C295&lt;&gt;"",IF(ISERROR(VLOOKUP($A$10,POA!$A$2:$D$25,2,0)),"",VLOOKUP($A$10,POA!$A$2:$D$25,2,0)),""),""))</f>
        <v/>
      </c>
      <c r="H295" s="251" t="str">
        <f>IF(OR(D295="",E295="",F295=""),"",IF(C296="",IF(C295&lt;&gt;"",F295/G295,""),""))</f>
        <v/>
      </c>
      <c r="I295" s="249" t="str">
        <f>IF(C296="",IF(F295="","",IF(AND(H295&gt;0,H295&lt;=Experiencia1),Puntajes!$D$4,IF(AND(H295&gt;Experiencia1,H295&lt;=Experiencia2),Puntajes!$D$5,IF(AND(H295&gt;Experiencia2,H295&lt;=Experiencia3),Puntajes!$D$6,IF(H295&gt;Experiencia3,Puntajes!$D$7,0))))),"")</f>
        <v/>
      </c>
    </row>
    <row r="296" spans="3:9" ht="14" x14ac:dyDescent="0.15">
      <c r="C296" s="131">
        <f>+'Capacidad Financiera'!B299</f>
        <v>27.1</v>
      </c>
      <c r="D296" s="192" t="str">
        <f>IF(ISERROR(VLOOKUP(C296,'Capacidad Financiera'!$B$12:$X$62720,2,0)),"",VLOOKUP(C296,'Capacidad Financiera'!$B$12:$X$3580,2,0))</f>
        <v>S Y M INGENIERIA S.A.S.</v>
      </c>
      <c r="E296" s="248">
        <f>IF(ISERROR(VLOOKUP(C296,'Capacidad Financiera'!$B$12:$X$62720,3,0)),"",VLOOKUP(C296,'Capacidad Financiera'!$B$12:$X$62720,3,0))</f>
        <v>0.4</v>
      </c>
      <c r="F296" s="231">
        <v>98575244460</v>
      </c>
      <c r="G296" s="231">
        <f>IF(OR(D296="",E296="",F296=""),"",IF(C296&lt;&gt;"",IF(ISERROR(VLOOKUP($A$10,POA!$A$2:$D$25,2,0)),"",VLOOKUP($A$10,POA!$A$2:$D$25,2,0)),""))</f>
        <v>4167150295</v>
      </c>
      <c r="H296" s="254">
        <f>IF(OR(D296="",E296="",F296=""),"",IF(C296&lt;&gt;"",F296/(G296*E296),""))</f>
        <v>59.138282448245604</v>
      </c>
      <c r="I296" s="256">
        <f>IF(OR(D296="",E296="",F296=""),"",IF(AND(H296&gt;0,H296&lt;=Experiencia1),Puntajes!$D$4,IF(AND(H296&gt;Experiencia1,H296&lt;=Experiencia2),Puntajes!$D$5,IF(AND(H296&gt;Experiencia2,H296&lt;=Experiencia3),Puntajes!$D$6,IF(H296&gt;Experiencia3,Puntajes!$D$7,0)))))</f>
        <v>120</v>
      </c>
    </row>
    <row r="297" spans="3:9" ht="14" x14ac:dyDescent="0.15">
      <c r="C297" s="131">
        <f>+'Capacidad Financiera'!B300</f>
        <v>27.200000000000003</v>
      </c>
      <c r="D297" s="192" t="str">
        <f>IF(ISERROR(VLOOKUP(C297,'Capacidad Financiera'!$B$12:$X$62720,2,0)),"",VLOOKUP(C297,'Capacidad Financiera'!$B$12:$X$3580,2,0))</f>
        <v>MACIAS MORA Y CIA. S. EN C.S.</v>
      </c>
      <c r="E297" s="248">
        <f>IF(ISERROR(VLOOKUP(C297,'Capacidad Financiera'!$B$12:$X$62720,3,0)),"",VLOOKUP(C297,'Capacidad Financiera'!$B$12:$X$62720,3,0))</f>
        <v>0.4</v>
      </c>
      <c r="F297" s="231">
        <v>3233190144.8000002</v>
      </c>
      <c r="G297" s="231">
        <f>IF(OR(D297="",E297="",F297=""),"",IF(C297&lt;&gt;"",IF(ISERROR(VLOOKUP($A$10,POA!$A$2:$D$25,2,0)),"",VLOOKUP($A$10,POA!$A$2:$D$25,2,0)),""))</f>
        <v>4167150295</v>
      </c>
      <c r="H297" s="254">
        <f t="shared" ref="H297:H305" si="26">IF(OR(D297="",E297="",F297=""),"",IF(C297&lt;&gt;"",F297/(G297*E297),""))</f>
        <v>1.9396889456323294</v>
      </c>
      <c r="I297" s="256">
        <f>IF(OR(D297="",E297="",F297=""),"",IF(AND(H297&gt;0,H297&lt;=Experiencia1),Puntajes!$D$4,IF(AND(H297&gt;Experiencia1,H297&lt;=Experiencia2),Puntajes!$D$5,IF(AND(H297&gt;Experiencia2,H297&lt;=Experiencia3),Puntajes!$D$6,IF(H297&gt;Experiencia3,Puntajes!$D$7,0)))))</f>
        <v>60</v>
      </c>
    </row>
    <row r="298" spans="3:9" ht="14" x14ac:dyDescent="0.15">
      <c r="C298" s="131">
        <f>+'Capacidad Financiera'!B301</f>
        <v>27.300000000000004</v>
      </c>
      <c r="D298" s="192" t="str">
        <f>IF(ISERROR(VLOOKUP(C298,'Capacidad Financiera'!$B$12:$X$62720,2,0)),"",VLOOKUP(C298,'Capacidad Financiera'!$B$12:$X$3580,2,0))</f>
        <v>ESTEBAN MACIAS VARGAS</v>
      </c>
      <c r="E298" s="248">
        <f>IF(ISERROR(VLOOKUP(C298,'Capacidad Financiera'!$B$12:$X$62720,3,0)),"",VLOOKUP(C298,'Capacidad Financiera'!$B$12:$X$62720,3,0))</f>
        <v>0.2</v>
      </c>
      <c r="F298" s="231">
        <v>5595207895.1999998</v>
      </c>
      <c r="G298" s="231">
        <f>IF(OR(D298="",E298="",F298=""),"",IF(C298&lt;&gt;"",IF(ISERROR(VLOOKUP($A$10,POA!$A$2:$D$25,2,0)),"",VLOOKUP($A$10,POA!$A$2:$D$25,2,0)),""))</f>
        <v>4167150295</v>
      </c>
      <c r="H298" s="254">
        <f t="shared" si="26"/>
        <v>6.7134702363788872</v>
      </c>
      <c r="I298" s="256">
        <f>IF(OR(D298="",E298="",F298=""),"",IF(AND(H298&gt;0,H298&lt;=Experiencia1),Puntajes!$D$4,IF(AND(H298&gt;Experiencia1,H298&lt;=Experiencia2),Puntajes!$D$5,IF(AND(H298&gt;Experiencia2,H298&lt;=Experiencia3),Puntajes!$D$6,IF(H298&gt;Experiencia3,Puntajes!$D$7,0)))))</f>
        <v>100</v>
      </c>
    </row>
    <row r="299" spans="3:9" ht="15" thickBot="1" x14ac:dyDescent="0.2">
      <c r="C299" s="131" t="str">
        <f>+'Capacidad Financiera'!B302</f>
        <v/>
      </c>
      <c r="D299" s="192">
        <f>IF(ISERROR(VLOOKUP(C299,'Capacidad Financiera'!$B$12:$X$62720,2,0)),"",VLOOKUP(C299,'Capacidad Financiera'!$B$12:$X$3580,2,0))</f>
        <v>0</v>
      </c>
      <c r="E299" s="248">
        <f>IF(ISERROR(VLOOKUP(C299,'Capacidad Financiera'!$B$12:$X$62720,3,0)),"",VLOOKUP(C299,'Capacidad Financiera'!$B$12:$X$62720,3,0))</f>
        <v>0</v>
      </c>
      <c r="F299" s="231"/>
      <c r="G299" s="231" t="str">
        <f>IF(OR(D299="",E299="",F299=""),"",IF(C299&lt;&gt;"",IF(ISERROR(VLOOKUP($A$10,POA!$A$2:$D$25,2,0)),"",VLOOKUP($A$10,POA!$A$2:$D$25,2,0)),""))</f>
        <v/>
      </c>
      <c r="H299" s="254" t="str">
        <f t="shared" si="26"/>
        <v/>
      </c>
      <c r="I299" s="256" t="str">
        <f>IF(OR(D299="",E299="",F299=""),"",IF(AND(H299&gt;0,H299&lt;=Experiencia1),Puntajes!$D$4,IF(AND(H299&gt;Experiencia1,H299&lt;=Experiencia2),Puntajes!$D$5,IF(AND(H299&gt;Experiencia2,H299&lt;=Experiencia3),Puntajes!$D$6,IF(H299&gt;Experiencia3,Puntajes!$D$7,0)))))</f>
        <v/>
      </c>
    </row>
    <row r="300" spans="3:9" ht="14" hidden="1" x14ac:dyDescent="0.15">
      <c r="C300" s="131" t="str">
        <f>+'Capacidad Financiera'!B303</f>
        <v/>
      </c>
      <c r="D300" s="192">
        <f>IF(ISERROR(VLOOKUP(C300,'Capacidad Financiera'!$B$12:$X$62720,2,0)),"",VLOOKUP(C300,'Capacidad Financiera'!$B$12:$X$3580,2,0))</f>
        <v>0</v>
      </c>
      <c r="E300" s="248">
        <f>IF(ISERROR(VLOOKUP(C300,'Capacidad Financiera'!$B$12:$X$62720,3,0)),"",VLOOKUP(C300,'Capacidad Financiera'!$B$12:$X$62720,3,0))</f>
        <v>0</v>
      </c>
      <c r="F300" s="231"/>
      <c r="G300" s="231" t="str">
        <f>IF(OR(D300="",E300="",F300=""),"",IF(C300&lt;&gt;"",IF(ISERROR(VLOOKUP($A$10,POA!$A$2:$D$25,2,0)),"",VLOOKUP($A$10,POA!$A$2:$D$25,2,0)),""))</f>
        <v/>
      </c>
      <c r="H300" s="254" t="str">
        <f t="shared" si="26"/>
        <v/>
      </c>
      <c r="I300" s="256" t="str">
        <f>IF(OR(D300="",E300="",F300=""),"",IF(AND(H300&gt;0,H300&lt;=Experiencia1),Puntajes!$D$4,IF(AND(H300&gt;Experiencia1,H300&lt;=Experiencia2),Puntajes!$D$5,IF(AND(H300&gt;Experiencia2,H300&lt;=Experiencia3),Puntajes!$D$6,IF(H300&gt;Experiencia3,Puntajes!$D$7,0)))))</f>
        <v/>
      </c>
    </row>
    <row r="301" spans="3:9" ht="14" hidden="1" x14ac:dyDescent="0.15">
      <c r="C301" s="131" t="str">
        <f>+'Capacidad Financiera'!B304</f>
        <v/>
      </c>
      <c r="D301" s="192">
        <f>IF(ISERROR(VLOOKUP(C301,'Capacidad Financiera'!$B$12:$X$62720,2,0)),"",VLOOKUP(C301,'Capacidad Financiera'!$B$12:$X$3580,2,0))</f>
        <v>0</v>
      </c>
      <c r="E301" s="248">
        <f>IF(ISERROR(VLOOKUP(C301,'Capacidad Financiera'!$B$12:$X$62720,3,0)),"",VLOOKUP(C301,'Capacidad Financiera'!$B$12:$X$62720,3,0))</f>
        <v>0</v>
      </c>
      <c r="F301" s="231"/>
      <c r="G301" s="231" t="str">
        <f>IF(OR(D301="",E301="",F301=""),"",IF(C301&lt;&gt;"",IF(ISERROR(VLOOKUP($A$10,POA!$A$2:$D$25,2,0)),"",VLOOKUP($A$10,POA!$A$2:$D$25,2,0)),""))</f>
        <v/>
      </c>
      <c r="H301" s="254" t="str">
        <f t="shared" si="26"/>
        <v/>
      </c>
      <c r="I301" s="256" t="str">
        <f>IF(OR(D301="",E301="",F301=""),"",IF(AND(H301&gt;0,H301&lt;=Experiencia1),Puntajes!$D$4,IF(AND(H301&gt;Experiencia1,H301&lt;=Experiencia2),Puntajes!$D$5,IF(AND(H301&gt;Experiencia2,H301&lt;=Experiencia3),Puntajes!$D$6,IF(H301&gt;Experiencia3,Puntajes!$D$7,0)))))</f>
        <v/>
      </c>
    </row>
    <row r="302" spans="3:9" ht="14" hidden="1" x14ac:dyDescent="0.15">
      <c r="C302" s="131" t="str">
        <f>+'Capacidad Financiera'!B305</f>
        <v/>
      </c>
      <c r="D302" s="192">
        <f>IF(ISERROR(VLOOKUP(C302,'Capacidad Financiera'!$B$12:$X$62720,2,0)),"",VLOOKUP(C302,'Capacidad Financiera'!$B$12:$X$3580,2,0))</f>
        <v>0</v>
      </c>
      <c r="E302" s="248">
        <f>IF(ISERROR(VLOOKUP(C302,'Capacidad Financiera'!$B$12:$X$62720,3,0)),"",VLOOKUP(C302,'Capacidad Financiera'!$B$12:$X$62720,3,0))</f>
        <v>0</v>
      </c>
      <c r="F302" s="231"/>
      <c r="G302" s="231" t="str">
        <f>IF(OR(D302="",E302="",F302=""),"",IF(C302&lt;&gt;"",IF(ISERROR(VLOOKUP($A$10,POA!$A$2:$D$25,2,0)),"",VLOOKUP($A$10,POA!$A$2:$D$25,2,0)),""))</f>
        <v/>
      </c>
      <c r="H302" s="254" t="str">
        <f t="shared" si="26"/>
        <v/>
      </c>
      <c r="I302" s="256" t="str">
        <f>IF(OR(D302="",E302="",F302=""),"",IF(AND(H302&gt;0,H302&lt;=Experiencia1),Puntajes!$D$4,IF(AND(H302&gt;Experiencia1,H302&lt;=Experiencia2),Puntajes!$D$5,IF(AND(H302&gt;Experiencia2,H302&lt;=Experiencia3),Puntajes!$D$6,IF(H302&gt;Experiencia3,Puntajes!$D$7,0)))))</f>
        <v/>
      </c>
    </row>
    <row r="303" spans="3:9" ht="14" hidden="1" x14ac:dyDescent="0.15">
      <c r="C303" s="131" t="str">
        <f>+'Capacidad Financiera'!B306</f>
        <v/>
      </c>
      <c r="D303" s="192">
        <f>IF(ISERROR(VLOOKUP(C303,'Capacidad Financiera'!$B$12:$X$62720,2,0)),"",VLOOKUP(C303,'Capacidad Financiera'!$B$12:$X$3580,2,0))</f>
        <v>0</v>
      </c>
      <c r="E303" s="248">
        <f>IF(ISERROR(VLOOKUP(C303,'Capacidad Financiera'!$B$12:$X$62720,3,0)),"",VLOOKUP(C303,'Capacidad Financiera'!$B$12:$X$62720,3,0))</f>
        <v>0</v>
      </c>
      <c r="F303" s="231"/>
      <c r="G303" s="231" t="str">
        <f>IF(OR(D303="",E303="",F303=""),"",IF(C303&lt;&gt;"",IF(ISERROR(VLOOKUP($A$10,POA!$A$2:$D$25,2,0)),"",VLOOKUP($A$10,POA!$A$2:$D$25,2,0)),""))</f>
        <v/>
      </c>
      <c r="H303" s="254" t="str">
        <f t="shared" si="26"/>
        <v/>
      </c>
      <c r="I303" s="256" t="str">
        <f>IF(OR(D303="",E303="",F303=""),"",IF(AND(H303&gt;0,H303&lt;=Experiencia1),Puntajes!$D$4,IF(AND(H303&gt;Experiencia1,H303&lt;=Experiencia2),Puntajes!$D$5,IF(AND(H303&gt;Experiencia2,H303&lt;=Experiencia3),Puntajes!$D$6,IF(H303&gt;Experiencia3,Puntajes!$D$7,0)))))</f>
        <v/>
      </c>
    </row>
    <row r="304" spans="3:9" ht="14" hidden="1" x14ac:dyDescent="0.15">
      <c r="C304" s="131" t="str">
        <f>+'Capacidad Financiera'!B307</f>
        <v/>
      </c>
      <c r="D304" s="192">
        <f>IF(ISERROR(VLOOKUP(C304,'Capacidad Financiera'!$B$12:$X$62720,2,0)),"",VLOOKUP(C304,'Capacidad Financiera'!$B$12:$X$3580,2,0))</f>
        <v>0</v>
      </c>
      <c r="E304" s="248">
        <f>IF(ISERROR(VLOOKUP(C304,'Capacidad Financiera'!$B$12:$X$62720,3,0)),"",VLOOKUP(C304,'Capacidad Financiera'!$B$12:$X$62720,3,0))</f>
        <v>0</v>
      </c>
      <c r="F304" s="231"/>
      <c r="G304" s="231" t="str">
        <f>IF(OR(D304="",E304="",F304=""),"",IF(C304&lt;&gt;"",IF(ISERROR(VLOOKUP($A$10,POA!$A$2:$D$25,2,0)),"",VLOOKUP($A$10,POA!$A$2:$D$25,2,0)),""))</f>
        <v/>
      </c>
      <c r="H304" s="254" t="str">
        <f t="shared" si="26"/>
        <v/>
      </c>
      <c r="I304" s="256" t="str">
        <f>IF(OR(D304="",E304="",F304=""),"",IF(AND(H304&gt;0,H304&lt;=Experiencia1),Puntajes!$D$4,IF(AND(H304&gt;Experiencia1,H304&lt;=Experiencia2),Puntajes!$D$5,IF(AND(H304&gt;Experiencia2,H304&lt;=Experiencia3),Puntajes!$D$6,IF(H304&gt;Experiencia3,Puntajes!$D$7,0)))))</f>
        <v/>
      </c>
    </row>
    <row r="305" spans="3:9" ht="15" hidden="1" thickBot="1" x14ac:dyDescent="0.2">
      <c r="C305" s="132" t="str">
        <f>+'Capacidad Financiera'!B308</f>
        <v/>
      </c>
      <c r="D305" s="133">
        <f>IF(ISERROR(VLOOKUP(C305,'Capacidad Financiera'!$B$12:$X$62720,2,0)),"",VLOOKUP(C305,'Capacidad Financiera'!$B$12:$X$3580,2,0))</f>
        <v>0</v>
      </c>
      <c r="E305" s="134">
        <f>IF(ISERROR(VLOOKUP(C305,'Capacidad Financiera'!$B$12:$X$62720,3,0)),"",VLOOKUP(C305,'Capacidad Financiera'!$B$12:$X$62720,3,0))</f>
        <v>0</v>
      </c>
      <c r="F305" s="232"/>
      <c r="G305" s="232" t="str">
        <f>IF(OR(D305="",E305="",F305=""),"",IF(C305&lt;&gt;"",IF(ISERROR(VLOOKUP($A$10,POA!$A$2:$D$25,2,0)),"",VLOOKUP($A$10,POA!$A$2:$D$25,2,0)),""))</f>
        <v/>
      </c>
      <c r="H305" s="255" t="str">
        <f t="shared" si="26"/>
        <v/>
      </c>
      <c r="I305" s="257" t="str">
        <f>IF(OR(D305="",E305="",F305=""),"",IF(AND(H305&gt;0,H305&lt;=Experiencia1),Puntajes!$D$4,IF(AND(H305&gt;Experiencia1,H305&lt;=Experiencia2),Puntajes!$D$5,IF(AND(H305&gt;Experiencia2,H305&lt;=Experiencia3),Puntajes!$D$6,IF(H305&gt;Experiencia3,Puntajes!$D$7,0)))))</f>
        <v/>
      </c>
    </row>
    <row r="306" spans="3:9" ht="14" x14ac:dyDescent="0.15">
      <c r="C306" s="127">
        <v>28</v>
      </c>
      <c r="D306" s="128" t="str">
        <f>IF(ISERROR(VLOOKUP(C306,'Capacidad Financiera'!$B$12:$X$62720,2,0)),"",VLOOKUP(C306,'Capacidad Financiera'!$B$12:$X$3580,2,0))</f>
        <v>SOFAN INGENIERIA S.A.S.</v>
      </c>
      <c r="E306" s="129">
        <f>IF(ISERROR(VLOOKUP(C306,'Capacidad Financiera'!$B$12:$X$62720,3,0)),"",VLOOKUP(C306,'Capacidad Financiera'!$B$12:$X$62720,3,0))</f>
        <v>1</v>
      </c>
      <c r="F306" s="130"/>
      <c r="G306" s="130" t="str">
        <f>IF(OR(D306="",E306="",F306=""),"",IF(C307="",IF(C306&lt;&gt;"",IF(ISERROR(VLOOKUP($A$10,POA!$A$2:$D$25,2,0)),"",VLOOKUP($A$10,POA!$A$2:$D$25,2,0)),""),""))</f>
        <v/>
      </c>
      <c r="H306" s="251" t="str">
        <f>IF(OR(D306="",E306="",F306=""),"",IF(C307="",IF(C306&lt;&gt;"",F306/G306,""),""))</f>
        <v/>
      </c>
      <c r="I306" s="249" t="str">
        <f>IF(C307="",IF(F306="","",IF(AND(H306&gt;0,H306&lt;=Experiencia1),Puntajes!$D$4,IF(AND(H306&gt;Experiencia1,H306&lt;=Experiencia2),Puntajes!$D$5,IF(AND(H306&gt;Experiencia2,H306&lt;=Experiencia3),Puntajes!$D$6,IF(H306&gt;Experiencia3,Puntajes!$D$7,0))))),"")</f>
        <v/>
      </c>
    </row>
    <row r="307" spans="3:9" ht="14" x14ac:dyDescent="0.15">
      <c r="C307" s="131">
        <f>+'Capacidad Financiera'!B310</f>
        <v>28.1</v>
      </c>
      <c r="D307" s="192" t="str">
        <f>IF(ISERROR(VLOOKUP(C307,'Capacidad Financiera'!$B$12:$X$62720,2,0)),"",VLOOKUP(C307,'Capacidad Financiera'!$B$12:$X$3580,2,0))</f>
        <v>SOFAN INGENIERIA S.A.S.</v>
      </c>
      <c r="E307" s="248">
        <f>IF(ISERROR(VLOOKUP(C307,'Capacidad Financiera'!$B$12:$X$62720,3,0)),"",VLOOKUP(C307,'Capacidad Financiera'!$B$12:$X$62720,3,0))</f>
        <v>1</v>
      </c>
      <c r="F307" s="231">
        <v>63516127012.800003</v>
      </c>
      <c r="G307" s="231">
        <f>IF(OR(D307="",E307="",F307=""),"",IF(C307&lt;&gt;"",IF(ISERROR(VLOOKUP($A$10,POA!$A$2:$D$25,2,0)),"",VLOOKUP($A$10,POA!$A$2:$D$25,2,0)),""))</f>
        <v>4167150295</v>
      </c>
      <c r="H307" s="254">
        <f>IF(OR(D307="",E307="",F307=""),"",IF(C307&lt;&gt;"",F307/(G307*E307),""))</f>
        <v>15.242101320178087</v>
      </c>
      <c r="I307" s="256">
        <f>IF(OR(D307="",E307="",F307=""),"",IF(AND(H307&gt;0,H307&lt;=Experiencia1),Puntajes!$D$4,IF(AND(H307&gt;Experiencia1,H307&lt;=Experiencia2),Puntajes!$D$5,IF(AND(H307&gt;Experiencia2,H307&lt;=Experiencia3),Puntajes!$D$6,IF(H307&gt;Experiencia3,Puntajes!$D$7,0)))))</f>
        <v>120</v>
      </c>
    </row>
    <row r="308" spans="3:9" ht="15" thickBot="1" x14ac:dyDescent="0.2">
      <c r="C308" s="131" t="str">
        <f>+'Capacidad Financiera'!B311</f>
        <v/>
      </c>
      <c r="D308" s="192">
        <f>IF(ISERROR(VLOOKUP(C308,'Capacidad Financiera'!$B$12:$X$62720,2,0)),"",VLOOKUP(C308,'Capacidad Financiera'!$B$12:$X$3580,2,0))</f>
        <v>0</v>
      </c>
      <c r="E308" s="248">
        <f>IF(ISERROR(VLOOKUP(C308,'Capacidad Financiera'!$B$12:$X$62720,3,0)),"",VLOOKUP(C308,'Capacidad Financiera'!$B$12:$X$62720,3,0))</f>
        <v>0</v>
      </c>
      <c r="F308" s="231"/>
      <c r="G308" s="231" t="str">
        <f>IF(OR(D308="",E308="",F308=""),"",IF(C308&lt;&gt;"",IF(ISERROR(VLOOKUP($A$10,POA!$A$2:$D$25,2,0)),"",VLOOKUP($A$10,POA!$A$2:$D$25,2,0)),""))</f>
        <v/>
      </c>
      <c r="H308" s="254" t="str">
        <f t="shared" ref="H308:H316" si="27">IF(OR(D308="",E308="",F308=""),"",IF(C308&lt;&gt;"",F308/(G308*E308),""))</f>
        <v/>
      </c>
      <c r="I308" s="256" t="str">
        <f>IF(OR(D308="",E308="",F308=""),"",IF(AND(H308&gt;0,H308&lt;=Experiencia1),Puntajes!$D$4,IF(AND(H308&gt;Experiencia1,H308&lt;=Experiencia2),Puntajes!$D$5,IF(AND(H308&gt;Experiencia2,H308&lt;=Experiencia3),Puntajes!$D$6,IF(H308&gt;Experiencia3,Puntajes!$D$7,0)))))</f>
        <v/>
      </c>
    </row>
    <row r="309" spans="3:9" ht="14" hidden="1" x14ac:dyDescent="0.15">
      <c r="C309" s="131" t="str">
        <f>+'Capacidad Financiera'!B312</f>
        <v/>
      </c>
      <c r="D309" s="192">
        <f>IF(ISERROR(VLOOKUP(C309,'Capacidad Financiera'!$B$12:$X$62720,2,0)),"",VLOOKUP(C309,'Capacidad Financiera'!$B$12:$X$3580,2,0))</f>
        <v>0</v>
      </c>
      <c r="E309" s="248">
        <f>IF(ISERROR(VLOOKUP(C309,'Capacidad Financiera'!$B$12:$X$62720,3,0)),"",VLOOKUP(C309,'Capacidad Financiera'!$B$12:$X$62720,3,0))</f>
        <v>0</v>
      </c>
      <c r="F309" s="231"/>
      <c r="G309" s="231" t="str">
        <f>IF(OR(D309="",E309="",F309=""),"",IF(C309&lt;&gt;"",IF(ISERROR(VLOOKUP($A$10,POA!$A$2:$D$25,2,0)),"",VLOOKUP($A$10,POA!$A$2:$D$25,2,0)),""))</f>
        <v/>
      </c>
      <c r="H309" s="254" t="str">
        <f t="shared" si="27"/>
        <v/>
      </c>
      <c r="I309" s="256" t="str">
        <f>IF(OR(D309="",E309="",F309=""),"",IF(AND(H309&gt;0,H309&lt;=Experiencia1),Puntajes!$D$4,IF(AND(H309&gt;Experiencia1,H309&lt;=Experiencia2),Puntajes!$D$5,IF(AND(H309&gt;Experiencia2,H309&lt;=Experiencia3),Puntajes!$D$6,IF(H309&gt;Experiencia3,Puntajes!$D$7,0)))))</f>
        <v/>
      </c>
    </row>
    <row r="310" spans="3:9" ht="14" hidden="1" x14ac:dyDescent="0.15">
      <c r="C310" s="131" t="str">
        <f>+'Capacidad Financiera'!B313</f>
        <v/>
      </c>
      <c r="D310" s="192">
        <f>IF(ISERROR(VLOOKUP(C310,'Capacidad Financiera'!$B$12:$X$62720,2,0)),"",VLOOKUP(C310,'Capacidad Financiera'!$B$12:$X$3580,2,0))</f>
        <v>0</v>
      </c>
      <c r="E310" s="248">
        <f>IF(ISERROR(VLOOKUP(C310,'Capacidad Financiera'!$B$12:$X$62720,3,0)),"",VLOOKUP(C310,'Capacidad Financiera'!$B$12:$X$62720,3,0))</f>
        <v>0</v>
      </c>
      <c r="F310" s="231"/>
      <c r="G310" s="231" t="str">
        <f>IF(OR(D310="",E310="",F310=""),"",IF(C310&lt;&gt;"",IF(ISERROR(VLOOKUP($A$10,POA!$A$2:$D$25,2,0)),"",VLOOKUP($A$10,POA!$A$2:$D$25,2,0)),""))</f>
        <v/>
      </c>
      <c r="H310" s="254" t="str">
        <f t="shared" si="27"/>
        <v/>
      </c>
      <c r="I310" s="256" t="str">
        <f>IF(OR(D310="",E310="",F310=""),"",IF(AND(H310&gt;0,H310&lt;=Experiencia1),Puntajes!$D$4,IF(AND(H310&gt;Experiencia1,H310&lt;=Experiencia2),Puntajes!$D$5,IF(AND(H310&gt;Experiencia2,H310&lt;=Experiencia3),Puntajes!$D$6,IF(H310&gt;Experiencia3,Puntajes!$D$7,0)))))</f>
        <v/>
      </c>
    </row>
    <row r="311" spans="3:9" ht="14" hidden="1" x14ac:dyDescent="0.15">
      <c r="C311" s="131" t="str">
        <f>+'Capacidad Financiera'!B314</f>
        <v/>
      </c>
      <c r="D311" s="192">
        <f>IF(ISERROR(VLOOKUP(C311,'Capacidad Financiera'!$B$12:$X$62720,2,0)),"",VLOOKUP(C311,'Capacidad Financiera'!$B$12:$X$3580,2,0))</f>
        <v>0</v>
      </c>
      <c r="E311" s="248">
        <f>IF(ISERROR(VLOOKUP(C311,'Capacidad Financiera'!$B$12:$X$62720,3,0)),"",VLOOKUP(C311,'Capacidad Financiera'!$B$12:$X$62720,3,0))</f>
        <v>0</v>
      </c>
      <c r="F311" s="231"/>
      <c r="G311" s="231" t="str">
        <f>IF(OR(D311="",E311="",F311=""),"",IF(C311&lt;&gt;"",IF(ISERROR(VLOOKUP($A$10,POA!$A$2:$D$25,2,0)),"",VLOOKUP($A$10,POA!$A$2:$D$25,2,0)),""))</f>
        <v/>
      </c>
      <c r="H311" s="254" t="str">
        <f t="shared" si="27"/>
        <v/>
      </c>
      <c r="I311" s="256" t="str">
        <f>IF(OR(D311="",E311="",F311=""),"",IF(AND(H311&gt;0,H311&lt;=Experiencia1),Puntajes!$D$4,IF(AND(H311&gt;Experiencia1,H311&lt;=Experiencia2),Puntajes!$D$5,IF(AND(H311&gt;Experiencia2,H311&lt;=Experiencia3),Puntajes!$D$6,IF(H311&gt;Experiencia3,Puntajes!$D$7,0)))))</f>
        <v/>
      </c>
    </row>
    <row r="312" spans="3:9" ht="14" hidden="1" x14ac:dyDescent="0.15">
      <c r="C312" s="131" t="str">
        <f>+'Capacidad Financiera'!B315</f>
        <v/>
      </c>
      <c r="D312" s="192">
        <f>IF(ISERROR(VLOOKUP(C312,'Capacidad Financiera'!$B$12:$X$62720,2,0)),"",VLOOKUP(C312,'Capacidad Financiera'!$B$12:$X$3580,2,0))</f>
        <v>0</v>
      </c>
      <c r="E312" s="248">
        <f>IF(ISERROR(VLOOKUP(C312,'Capacidad Financiera'!$B$12:$X$62720,3,0)),"",VLOOKUP(C312,'Capacidad Financiera'!$B$12:$X$62720,3,0))</f>
        <v>0</v>
      </c>
      <c r="F312" s="231"/>
      <c r="G312" s="231" t="str">
        <f>IF(OR(D312="",E312="",F312=""),"",IF(C312&lt;&gt;"",IF(ISERROR(VLOOKUP($A$10,POA!$A$2:$D$25,2,0)),"",VLOOKUP($A$10,POA!$A$2:$D$25,2,0)),""))</f>
        <v/>
      </c>
      <c r="H312" s="254" t="str">
        <f t="shared" si="27"/>
        <v/>
      </c>
      <c r="I312" s="256" t="str">
        <f>IF(OR(D312="",E312="",F312=""),"",IF(AND(H312&gt;0,H312&lt;=Experiencia1),Puntajes!$D$4,IF(AND(H312&gt;Experiencia1,H312&lt;=Experiencia2),Puntajes!$D$5,IF(AND(H312&gt;Experiencia2,H312&lt;=Experiencia3),Puntajes!$D$6,IF(H312&gt;Experiencia3,Puntajes!$D$7,0)))))</f>
        <v/>
      </c>
    </row>
    <row r="313" spans="3:9" ht="14" hidden="1" x14ac:dyDescent="0.15">
      <c r="C313" s="131" t="str">
        <f>+'Capacidad Financiera'!B316</f>
        <v/>
      </c>
      <c r="D313" s="192">
        <f>IF(ISERROR(VLOOKUP(C313,'Capacidad Financiera'!$B$12:$X$62720,2,0)),"",VLOOKUP(C313,'Capacidad Financiera'!$B$12:$X$3580,2,0))</f>
        <v>0</v>
      </c>
      <c r="E313" s="248">
        <f>IF(ISERROR(VLOOKUP(C313,'Capacidad Financiera'!$B$12:$X$62720,3,0)),"",VLOOKUP(C313,'Capacidad Financiera'!$B$12:$X$62720,3,0))</f>
        <v>0</v>
      </c>
      <c r="F313" s="231"/>
      <c r="G313" s="231" t="str">
        <f>IF(OR(D313="",E313="",F313=""),"",IF(C313&lt;&gt;"",IF(ISERROR(VLOOKUP($A$10,POA!$A$2:$D$25,2,0)),"",VLOOKUP($A$10,POA!$A$2:$D$25,2,0)),""))</f>
        <v/>
      </c>
      <c r="H313" s="254" t="str">
        <f t="shared" si="27"/>
        <v/>
      </c>
      <c r="I313" s="256" t="str">
        <f>IF(OR(D313="",E313="",F313=""),"",IF(AND(H313&gt;0,H313&lt;=Experiencia1),Puntajes!$D$4,IF(AND(H313&gt;Experiencia1,H313&lt;=Experiencia2),Puntajes!$D$5,IF(AND(H313&gt;Experiencia2,H313&lt;=Experiencia3),Puntajes!$D$6,IF(H313&gt;Experiencia3,Puntajes!$D$7,0)))))</f>
        <v/>
      </c>
    </row>
    <row r="314" spans="3:9" ht="14" hidden="1" x14ac:dyDescent="0.15">
      <c r="C314" s="131" t="str">
        <f>+'Capacidad Financiera'!B317</f>
        <v/>
      </c>
      <c r="D314" s="192">
        <f>IF(ISERROR(VLOOKUP(C314,'Capacidad Financiera'!$B$12:$X$62720,2,0)),"",VLOOKUP(C314,'Capacidad Financiera'!$B$12:$X$3580,2,0))</f>
        <v>0</v>
      </c>
      <c r="E314" s="248">
        <f>IF(ISERROR(VLOOKUP(C314,'Capacidad Financiera'!$B$12:$X$62720,3,0)),"",VLOOKUP(C314,'Capacidad Financiera'!$B$12:$X$62720,3,0))</f>
        <v>0</v>
      </c>
      <c r="F314" s="231"/>
      <c r="G314" s="231" t="str">
        <f>IF(OR(D314="",E314="",F314=""),"",IF(C314&lt;&gt;"",IF(ISERROR(VLOOKUP($A$10,POA!$A$2:$D$25,2,0)),"",VLOOKUP($A$10,POA!$A$2:$D$25,2,0)),""))</f>
        <v/>
      </c>
      <c r="H314" s="254" t="str">
        <f t="shared" si="27"/>
        <v/>
      </c>
      <c r="I314" s="256" t="str">
        <f>IF(OR(D314="",E314="",F314=""),"",IF(AND(H314&gt;0,H314&lt;=Experiencia1),Puntajes!$D$4,IF(AND(H314&gt;Experiencia1,H314&lt;=Experiencia2),Puntajes!$D$5,IF(AND(H314&gt;Experiencia2,H314&lt;=Experiencia3),Puntajes!$D$6,IF(H314&gt;Experiencia3,Puntajes!$D$7,0)))))</f>
        <v/>
      </c>
    </row>
    <row r="315" spans="3:9" ht="14" hidden="1" x14ac:dyDescent="0.15">
      <c r="C315" s="131" t="str">
        <f>+'Capacidad Financiera'!B318</f>
        <v/>
      </c>
      <c r="D315" s="192">
        <f>IF(ISERROR(VLOOKUP(C315,'Capacidad Financiera'!$B$12:$X$62720,2,0)),"",VLOOKUP(C315,'Capacidad Financiera'!$B$12:$X$3580,2,0))</f>
        <v>0</v>
      </c>
      <c r="E315" s="248">
        <f>IF(ISERROR(VLOOKUP(C315,'Capacidad Financiera'!$B$12:$X$62720,3,0)),"",VLOOKUP(C315,'Capacidad Financiera'!$B$12:$X$62720,3,0))</f>
        <v>0</v>
      </c>
      <c r="F315" s="231"/>
      <c r="G315" s="231" t="str">
        <f>IF(OR(D315="",E315="",F315=""),"",IF(C315&lt;&gt;"",IF(ISERROR(VLOOKUP($A$10,POA!$A$2:$D$25,2,0)),"",VLOOKUP($A$10,POA!$A$2:$D$25,2,0)),""))</f>
        <v/>
      </c>
      <c r="H315" s="254" t="str">
        <f t="shared" si="27"/>
        <v/>
      </c>
      <c r="I315" s="256" t="str">
        <f>IF(OR(D315="",E315="",F315=""),"",IF(AND(H315&gt;0,H315&lt;=Experiencia1),Puntajes!$D$4,IF(AND(H315&gt;Experiencia1,H315&lt;=Experiencia2),Puntajes!$D$5,IF(AND(H315&gt;Experiencia2,H315&lt;=Experiencia3),Puntajes!$D$6,IF(H315&gt;Experiencia3,Puntajes!$D$7,0)))))</f>
        <v/>
      </c>
    </row>
    <row r="316" spans="3:9" ht="15" hidden="1" thickBot="1" x14ac:dyDescent="0.2">
      <c r="C316" s="132" t="str">
        <f>+'Capacidad Financiera'!B319</f>
        <v/>
      </c>
      <c r="D316" s="133">
        <f>IF(ISERROR(VLOOKUP(C316,'Capacidad Financiera'!$B$12:$X$62720,2,0)),"",VLOOKUP(C316,'Capacidad Financiera'!$B$12:$X$3580,2,0))</f>
        <v>0</v>
      </c>
      <c r="E316" s="134">
        <f>IF(ISERROR(VLOOKUP(C316,'Capacidad Financiera'!$B$12:$X$62720,3,0)),"",VLOOKUP(C316,'Capacidad Financiera'!$B$12:$X$62720,3,0))</f>
        <v>0</v>
      </c>
      <c r="F316" s="232"/>
      <c r="G316" s="232" t="str">
        <f>IF(OR(D316="",E316="",F316=""),"",IF(C316&lt;&gt;"",IF(ISERROR(VLOOKUP($A$10,POA!$A$2:$D$25,2,0)),"",VLOOKUP($A$10,POA!$A$2:$D$25,2,0)),""))</f>
        <v/>
      </c>
      <c r="H316" s="255" t="str">
        <f t="shared" si="27"/>
        <v/>
      </c>
      <c r="I316" s="257" t="str">
        <f>IF(OR(D316="",E316="",F316=""),"",IF(AND(H316&gt;0,H316&lt;=Experiencia1),Puntajes!$D$4,IF(AND(H316&gt;Experiencia1,H316&lt;=Experiencia2),Puntajes!$D$5,IF(AND(H316&gt;Experiencia2,H316&lt;=Experiencia3),Puntajes!$D$6,IF(H316&gt;Experiencia3,Puntajes!$D$7,0)))))</f>
        <v/>
      </c>
    </row>
    <row r="317" spans="3:9" ht="14" x14ac:dyDescent="0.15">
      <c r="C317" s="127">
        <v>29</v>
      </c>
      <c r="D317" s="128" t="str">
        <f>IF(ISERROR(VLOOKUP(C317,'Capacidad Financiera'!$B$12:$X$62720,2,0)),"",VLOOKUP(C317,'Capacidad Financiera'!$B$12:$X$3580,2,0))</f>
        <v>CARMELO JOAQUIN ROSALES AMELL</v>
      </c>
      <c r="E317" s="129">
        <f>IF(ISERROR(VLOOKUP(C317,'Capacidad Financiera'!$B$12:$X$62720,3,0)),"",VLOOKUP(C317,'Capacidad Financiera'!$B$12:$X$62720,3,0))</f>
        <v>1</v>
      </c>
      <c r="F317" s="130"/>
      <c r="G317" s="130" t="str">
        <f>IF(OR(D317="",E317="",F317=""),"",IF(C318="",IF(C317&lt;&gt;"",IF(ISERROR(VLOOKUP($A$10,POA!$A$2:$D$25,2,0)),"",VLOOKUP($A$10,POA!$A$2:$D$25,2,0)),""),""))</f>
        <v/>
      </c>
      <c r="H317" s="251" t="str">
        <f>IF(OR(D317="",E317="",F317=""),"",IF(C318="",IF(C317&lt;&gt;"",F317/G317,""),""))</f>
        <v/>
      </c>
      <c r="I317" s="249" t="str">
        <f>IF(C318="",IF(F317="","",IF(AND(H317&gt;0,H317&lt;=Experiencia1),Puntajes!$D$4,IF(AND(H317&gt;Experiencia1,H317&lt;=Experiencia2),Puntajes!$D$5,IF(AND(H317&gt;Experiencia2,H317&lt;=Experiencia3),Puntajes!$D$6,IF(H317&gt;Experiencia3,Puntajes!$D$7,0))))),"")</f>
        <v/>
      </c>
    </row>
    <row r="318" spans="3:9" ht="14" x14ac:dyDescent="0.15">
      <c r="C318" s="131">
        <f>+'Capacidad Financiera'!B321</f>
        <v>29.1</v>
      </c>
      <c r="D318" s="192" t="str">
        <f>IF(ISERROR(VLOOKUP(C318,'Capacidad Financiera'!$B$12:$X$62720,2,0)),"",VLOOKUP(C318,'Capacidad Financiera'!$B$12:$X$3580,2,0))</f>
        <v>CARMELO JOAQUIN ROSALES AMELL</v>
      </c>
      <c r="E318" s="248">
        <f>IF(ISERROR(VLOOKUP(C318,'Capacidad Financiera'!$B$12:$X$62720,3,0)),"",VLOOKUP(C318,'Capacidad Financiera'!$B$12:$X$62720,3,0))</f>
        <v>1</v>
      </c>
      <c r="F318" s="231">
        <v>84124620118</v>
      </c>
      <c r="G318" s="231">
        <f>IF(OR(D318="",E318="",F318=""),"",IF(C318&lt;&gt;"",IF(ISERROR(VLOOKUP($A$10,POA!$A$2:$D$25,2,0)),"",VLOOKUP($A$10,POA!$A$2:$D$25,2,0)),""))</f>
        <v>4167150295</v>
      </c>
      <c r="H318" s="254">
        <f>IF(OR(D318="",E318="",F318=""),"",IF(C318&lt;&gt;"",F318/(G318*E318),""))</f>
        <v>20.187565641425948</v>
      </c>
      <c r="I318" s="256">
        <f>IF(OR(D318="",E318="",F318=""),"",IF(AND(H318&gt;0,H318&lt;=Experiencia1),Puntajes!$D$4,IF(AND(H318&gt;Experiencia1,H318&lt;=Experiencia2),Puntajes!$D$5,IF(AND(H318&gt;Experiencia2,H318&lt;=Experiencia3),Puntajes!$D$6,IF(H318&gt;Experiencia3,Puntajes!$D$7,0)))))</f>
        <v>120</v>
      </c>
    </row>
    <row r="319" spans="3:9" ht="15" thickBot="1" x14ac:dyDescent="0.2">
      <c r="C319" s="131" t="str">
        <f>+'Capacidad Financiera'!B322</f>
        <v/>
      </c>
      <c r="D319" s="192">
        <f>IF(ISERROR(VLOOKUP(C319,'Capacidad Financiera'!$B$12:$X$62720,2,0)),"",VLOOKUP(C319,'Capacidad Financiera'!$B$12:$X$3580,2,0))</f>
        <v>0</v>
      </c>
      <c r="E319" s="248">
        <f>IF(ISERROR(VLOOKUP(C319,'Capacidad Financiera'!$B$12:$X$62720,3,0)),"",VLOOKUP(C319,'Capacidad Financiera'!$B$12:$X$62720,3,0))</f>
        <v>0</v>
      </c>
      <c r="F319" s="231"/>
      <c r="G319" s="231" t="str">
        <f>IF(OR(D319="",E319="",F319=""),"",IF(C319&lt;&gt;"",IF(ISERROR(VLOOKUP($A$10,POA!$A$2:$D$25,2,0)),"",VLOOKUP($A$10,POA!$A$2:$D$25,2,0)),""))</f>
        <v/>
      </c>
      <c r="H319" s="254" t="str">
        <f t="shared" ref="H319:H327" si="28">IF(OR(D319="",E319="",F319=""),"",IF(C319&lt;&gt;"",F319/(G319*E319),""))</f>
        <v/>
      </c>
      <c r="I319" s="256" t="str">
        <f>IF(OR(D319="",E319="",F319=""),"",IF(AND(H319&gt;0,H319&lt;=Experiencia1),Puntajes!$D$4,IF(AND(H319&gt;Experiencia1,H319&lt;=Experiencia2),Puntajes!$D$5,IF(AND(H319&gt;Experiencia2,H319&lt;=Experiencia3),Puntajes!$D$6,IF(H319&gt;Experiencia3,Puntajes!$D$7,0)))))</f>
        <v/>
      </c>
    </row>
    <row r="320" spans="3:9" ht="14" hidden="1" x14ac:dyDescent="0.15">
      <c r="C320" s="131" t="str">
        <f>+'Capacidad Financiera'!B323</f>
        <v/>
      </c>
      <c r="D320" s="192">
        <f>IF(ISERROR(VLOOKUP(C320,'Capacidad Financiera'!$B$12:$X$62720,2,0)),"",VLOOKUP(C320,'Capacidad Financiera'!$B$12:$X$3580,2,0))</f>
        <v>0</v>
      </c>
      <c r="E320" s="248">
        <f>IF(ISERROR(VLOOKUP(C320,'Capacidad Financiera'!$B$12:$X$62720,3,0)),"",VLOOKUP(C320,'Capacidad Financiera'!$B$12:$X$62720,3,0))</f>
        <v>0</v>
      </c>
      <c r="F320" s="231"/>
      <c r="G320" s="231" t="str">
        <f>IF(OR(D320="",E320="",F320=""),"",IF(C320&lt;&gt;"",IF(ISERROR(VLOOKUP($A$10,POA!$A$2:$D$25,2,0)),"",VLOOKUP($A$10,POA!$A$2:$D$25,2,0)),""))</f>
        <v/>
      </c>
      <c r="H320" s="254" t="str">
        <f t="shared" si="28"/>
        <v/>
      </c>
      <c r="I320" s="256" t="str">
        <f>IF(OR(D320="",E320="",F320=""),"",IF(AND(H320&gt;0,H320&lt;=Experiencia1),Puntajes!$D$4,IF(AND(H320&gt;Experiencia1,H320&lt;=Experiencia2),Puntajes!$D$5,IF(AND(H320&gt;Experiencia2,H320&lt;=Experiencia3),Puntajes!$D$6,IF(H320&gt;Experiencia3,Puntajes!$D$7,0)))))</f>
        <v/>
      </c>
    </row>
    <row r="321" spans="3:9" ht="14" hidden="1" x14ac:dyDescent="0.15">
      <c r="C321" s="131" t="str">
        <f>+'Capacidad Financiera'!B324</f>
        <v/>
      </c>
      <c r="D321" s="192">
        <f>IF(ISERROR(VLOOKUP(C321,'Capacidad Financiera'!$B$12:$X$62720,2,0)),"",VLOOKUP(C321,'Capacidad Financiera'!$B$12:$X$3580,2,0))</f>
        <v>0</v>
      </c>
      <c r="E321" s="248">
        <f>IF(ISERROR(VLOOKUP(C321,'Capacidad Financiera'!$B$12:$X$62720,3,0)),"",VLOOKUP(C321,'Capacidad Financiera'!$B$12:$X$62720,3,0))</f>
        <v>0</v>
      </c>
      <c r="F321" s="231"/>
      <c r="G321" s="231" t="str">
        <f>IF(OR(D321="",E321="",F321=""),"",IF(C321&lt;&gt;"",IF(ISERROR(VLOOKUP($A$10,POA!$A$2:$D$25,2,0)),"",VLOOKUP($A$10,POA!$A$2:$D$25,2,0)),""))</f>
        <v/>
      </c>
      <c r="H321" s="254" t="str">
        <f t="shared" si="28"/>
        <v/>
      </c>
      <c r="I321" s="256" t="str">
        <f>IF(OR(D321="",E321="",F321=""),"",IF(AND(H321&gt;0,H321&lt;=Experiencia1),Puntajes!$D$4,IF(AND(H321&gt;Experiencia1,H321&lt;=Experiencia2),Puntajes!$D$5,IF(AND(H321&gt;Experiencia2,H321&lt;=Experiencia3),Puntajes!$D$6,IF(H321&gt;Experiencia3,Puntajes!$D$7,0)))))</f>
        <v/>
      </c>
    </row>
    <row r="322" spans="3:9" ht="14" hidden="1" x14ac:dyDescent="0.15">
      <c r="C322" s="131" t="str">
        <f>+'Capacidad Financiera'!B325</f>
        <v/>
      </c>
      <c r="D322" s="192">
        <f>IF(ISERROR(VLOOKUP(C322,'Capacidad Financiera'!$B$12:$X$62720,2,0)),"",VLOOKUP(C322,'Capacidad Financiera'!$B$12:$X$3580,2,0))</f>
        <v>0</v>
      </c>
      <c r="E322" s="248">
        <f>IF(ISERROR(VLOOKUP(C322,'Capacidad Financiera'!$B$12:$X$62720,3,0)),"",VLOOKUP(C322,'Capacidad Financiera'!$B$12:$X$62720,3,0))</f>
        <v>0</v>
      </c>
      <c r="F322" s="231"/>
      <c r="G322" s="231" t="str">
        <f>IF(OR(D322="",E322="",F322=""),"",IF(C322&lt;&gt;"",IF(ISERROR(VLOOKUP($A$10,POA!$A$2:$D$25,2,0)),"",VLOOKUP($A$10,POA!$A$2:$D$25,2,0)),""))</f>
        <v/>
      </c>
      <c r="H322" s="254" t="str">
        <f t="shared" si="28"/>
        <v/>
      </c>
      <c r="I322" s="256" t="str">
        <f>IF(OR(D322="",E322="",F322=""),"",IF(AND(H322&gt;0,H322&lt;=Experiencia1),Puntajes!$D$4,IF(AND(H322&gt;Experiencia1,H322&lt;=Experiencia2),Puntajes!$D$5,IF(AND(H322&gt;Experiencia2,H322&lt;=Experiencia3),Puntajes!$D$6,IF(H322&gt;Experiencia3,Puntajes!$D$7,0)))))</f>
        <v/>
      </c>
    </row>
    <row r="323" spans="3:9" ht="14" hidden="1" x14ac:dyDescent="0.15">
      <c r="C323" s="131" t="str">
        <f>+'Capacidad Financiera'!B326</f>
        <v/>
      </c>
      <c r="D323" s="192">
        <f>IF(ISERROR(VLOOKUP(C323,'Capacidad Financiera'!$B$12:$X$62720,2,0)),"",VLOOKUP(C323,'Capacidad Financiera'!$B$12:$X$3580,2,0))</f>
        <v>0</v>
      </c>
      <c r="E323" s="248">
        <f>IF(ISERROR(VLOOKUP(C323,'Capacidad Financiera'!$B$12:$X$62720,3,0)),"",VLOOKUP(C323,'Capacidad Financiera'!$B$12:$X$62720,3,0))</f>
        <v>0</v>
      </c>
      <c r="F323" s="231"/>
      <c r="G323" s="231" t="str">
        <f>IF(OR(D323="",E323="",F323=""),"",IF(C323&lt;&gt;"",IF(ISERROR(VLOOKUP($A$10,POA!$A$2:$D$25,2,0)),"",VLOOKUP($A$10,POA!$A$2:$D$25,2,0)),""))</f>
        <v/>
      </c>
      <c r="H323" s="254" t="str">
        <f t="shared" si="28"/>
        <v/>
      </c>
      <c r="I323" s="256" t="str">
        <f>IF(OR(D323="",E323="",F323=""),"",IF(AND(H323&gt;0,H323&lt;=Experiencia1),Puntajes!$D$4,IF(AND(H323&gt;Experiencia1,H323&lt;=Experiencia2),Puntajes!$D$5,IF(AND(H323&gt;Experiencia2,H323&lt;=Experiencia3),Puntajes!$D$6,IF(H323&gt;Experiencia3,Puntajes!$D$7,0)))))</f>
        <v/>
      </c>
    </row>
    <row r="324" spans="3:9" ht="14" hidden="1" x14ac:dyDescent="0.15">
      <c r="C324" s="131" t="str">
        <f>+'Capacidad Financiera'!B327</f>
        <v/>
      </c>
      <c r="D324" s="192">
        <f>IF(ISERROR(VLOOKUP(C324,'Capacidad Financiera'!$B$12:$X$62720,2,0)),"",VLOOKUP(C324,'Capacidad Financiera'!$B$12:$X$3580,2,0))</f>
        <v>0</v>
      </c>
      <c r="E324" s="248">
        <f>IF(ISERROR(VLOOKUP(C324,'Capacidad Financiera'!$B$12:$X$62720,3,0)),"",VLOOKUP(C324,'Capacidad Financiera'!$B$12:$X$62720,3,0))</f>
        <v>0</v>
      </c>
      <c r="F324" s="231"/>
      <c r="G324" s="231" t="str">
        <f>IF(OR(D324="",E324="",F324=""),"",IF(C324&lt;&gt;"",IF(ISERROR(VLOOKUP($A$10,POA!$A$2:$D$25,2,0)),"",VLOOKUP($A$10,POA!$A$2:$D$25,2,0)),""))</f>
        <v/>
      </c>
      <c r="H324" s="254" t="str">
        <f t="shared" si="28"/>
        <v/>
      </c>
      <c r="I324" s="256" t="str">
        <f>IF(OR(D324="",E324="",F324=""),"",IF(AND(H324&gt;0,H324&lt;=Experiencia1),Puntajes!$D$4,IF(AND(H324&gt;Experiencia1,H324&lt;=Experiencia2),Puntajes!$D$5,IF(AND(H324&gt;Experiencia2,H324&lt;=Experiencia3),Puntajes!$D$6,IF(H324&gt;Experiencia3,Puntajes!$D$7,0)))))</f>
        <v/>
      </c>
    </row>
    <row r="325" spans="3:9" ht="14" hidden="1" x14ac:dyDescent="0.15">
      <c r="C325" s="131" t="str">
        <f>+'Capacidad Financiera'!B328</f>
        <v/>
      </c>
      <c r="D325" s="192">
        <f>IF(ISERROR(VLOOKUP(C325,'Capacidad Financiera'!$B$12:$X$62720,2,0)),"",VLOOKUP(C325,'Capacidad Financiera'!$B$12:$X$3580,2,0))</f>
        <v>0</v>
      </c>
      <c r="E325" s="248">
        <f>IF(ISERROR(VLOOKUP(C325,'Capacidad Financiera'!$B$12:$X$62720,3,0)),"",VLOOKUP(C325,'Capacidad Financiera'!$B$12:$X$62720,3,0))</f>
        <v>0</v>
      </c>
      <c r="F325" s="231"/>
      <c r="G325" s="231" t="str">
        <f>IF(OR(D325="",E325="",F325=""),"",IF(C325&lt;&gt;"",IF(ISERROR(VLOOKUP($A$10,POA!$A$2:$D$25,2,0)),"",VLOOKUP($A$10,POA!$A$2:$D$25,2,0)),""))</f>
        <v/>
      </c>
      <c r="H325" s="254" t="str">
        <f t="shared" si="28"/>
        <v/>
      </c>
      <c r="I325" s="256" t="str">
        <f>IF(OR(D325="",E325="",F325=""),"",IF(AND(H325&gt;0,H325&lt;=Experiencia1),Puntajes!$D$4,IF(AND(H325&gt;Experiencia1,H325&lt;=Experiencia2),Puntajes!$D$5,IF(AND(H325&gt;Experiencia2,H325&lt;=Experiencia3),Puntajes!$D$6,IF(H325&gt;Experiencia3,Puntajes!$D$7,0)))))</f>
        <v/>
      </c>
    </row>
    <row r="326" spans="3:9" ht="14" hidden="1" x14ac:dyDescent="0.15">
      <c r="C326" s="131" t="str">
        <f>+'Capacidad Financiera'!B329</f>
        <v/>
      </c>
      <c r="D326" s="192">
        <f>IF(ISERROR(VLOOKUP(C326,'Capacidad Financiera'!$B$12:$X$62720,2,0)),"",VLOOKUP(C326,'Capacidad Financiera'!$B$12:$X$3580,2,0))</f>
        <v>0</v>
      </c>
      <c r="E326" s="248">
        <f>IF(ISERROR(VLOOKUP(C326,'Capacidad Financiera'!$B$12:$X$62720,3,0)),"",VLOOKUP(C326,'Capacidad Financiera'!$B$12:$X$62720,3,0))</f>
        <v>0</v>
      </c>
      <c r="F326" s="231"/>
      <c r="G326" s="231" t="str">
        <f>IF(OR(D326="",E326="",F326=""),"",IF(C326&lt;&gt;"",IF(ISERROR(VLOOKUP($A$10,POA!$A$2:$D$25,2,0)),"",VLOOKUP($A$10,POA!$A$2:$D$25,2,0)),""))</f>
        <v/>
      </c>
      <c r="H326" s="254" t="str">
        <f t="shared" si="28"/>
        <v/>
      </c>
      <c r="I326" s="256" t="str">
        <f>IF(OR(D326="",E326="",F326=""),"",IF(AND(H326&gt;0,H326&lt;=Experiencia1),Puntajes!$D$4,IF(AND(H326&gt;Experiencia1,H326&lt;=Experiencia2),Puntajes!$D$5,IF(AND(H326&gt;Experiencia2,H326&lt;=Experiencia3),Puntajes!$D$6,IF(H326&gt;Experiencia3,Puntajes!$D$7,0)))))</f>
        <v/>
      </c>
    </row>
    <row r="327" spans="3:9" ht="15" hidden="1" thickBot="1" x14ac:dyDescent="0.2">
      <c r="C327" s="132" t="str">
        <f>+'Capacidad Financiera'!B330</f>
        <v/>
      </c>
      <c r="D327" s="133">
        <f>IF(ISERROR(VLOOKUP(C327,'Capacidad Financiera'!$B$12:$X$62720,2,0)),"",VLOOKUP(C327,'Capacidad Financiera'!$B$12:$X$3580,2,0))</f>
        <v>0</v>
      </c>
      <c r="E327" s="134">
        <f>IF(ISERROR(VLOOKUP(C327,'Capacidad Financiera'!$B$12:$X$62720,3,0)),"",VLOOKUP(C327,'Capacidad Financiera'!$B$12:$X$62720,3,0))</f>
        <v>0</v>
      </c>
      <c r="F327" s="232"/>
      <c r="G327" s="232" t="str">
        <f>IF(OR(D327="",E327="",F327=""),"",IF(C327&lt;&gt;"",IF(ISERROR(VLOOKUP($A$10,POA!$A$2:$D$25,2,0)),"",VLOOKUP($A$10,POA!$A$2:$D$25,2,0)),""))</f>
        <v/>
      </c>
      <c r="H327" s="255" t="str">
        <f t="shared" si="28"/>
        <v/>
      </c>
      <c r="I327" s="257" t="str">
        <f>IF(OR(D327="",E327="",F327=""),"",IF(AND(H327&gt;0,H327&lt;=Experiencia1),Puntajes!$D$4,IF(AND(H327&gt;Experiencia1,H327&lt;=Experiencia2),Puntajes!$D$5,IF(AND(H327&gt;Experiencia2,H327&lt;=Experiencia3),Puntajes!$D$6,IF(H327&gt;Experiencia3,Puntajes!$D$7,0)))))</f>
        <v/>
      </c>
    </row>
    <row r="328" spans="3:9" ht="14" x14ac:dyDescent="0.15">
      <c r="C328" s="127">
        <v>30</v>
      </c>
      <c r="D328" s="128" t="str">
        <f>IF(ISERROR(VLOOKUP(C328,'Capacidad Financiera'!$B$12:$X$62720,2,0)),"",VLOOKUP(C328,'Capacidad Financiera'!$B$12:$X$3580,2,0))</f>
        <v>CONSORCIO MP - ML</v>
      </c>
      <c r="E328" s="129">
        <f>IF(ISERROR(VLOOKUP(C328,'Capacidad Financiera'!$B$12:$X$62720,3,0)),"",VLOOKUP(C328,'Capacidad Financiera'!$B$12:$X$62720,3,0))</f>
        <v>1</v>
      </c>
      <c r="F328" s="130"/>
      <c r="G328" s="130" t="str">
        <f>IF(OR(D328="",E328="",F328=""),"",IF(C329="",IF(C328&lt;&gt;"",IF(ISERROR(VLOOKUP($A$10,POA!$A$2:$D$25,2,0)),"",VLOOKUP($A$10,POA!$A$2:$D$25,2,0)),""),""))</f>
        <v/>
      </c>
      <c r="H328" s="251" t="str">
        <f>IF(OR(D328="",E328="",F328=""),"",IF(C329="",IF(C328&lt;&gt;"",F328/G328,""),""))</f>
        <v/>
      </c>
      <c r="I328" s="249" t="str">
        <f>IF(C329="",IF(F328="","",IF(AND(H328&gt;0,H328&lt;=Experiencia1),Puntajes!$D$4,IF(AND(H328&gt;Experiencia1,H328&lt;=Experiencia2),Puntajes!$D$5,IF(AND(H328&gt;Experiencia2,H328&lt;=Experiencia3),Puntajes!$D$6,IF(H328&gt;Experiencia3,Puntajes!$D$7,0))))),"")</f>
        <v/>
      </c>
    </row>
    <row r="329" spans="3:9" ht="14" x14ac:dyDescent="0.15">
      <c r="C329" s="131">
        <f>+'Capacidad Financiera'!B332</f>
        <v>30.1</v>
      </c>
      <c r="D329" s="192" t="str">
        <f>IF(ISERROR(VLOOKUP(C329,'Capacidad Financiera'!$B$12:$X$62720,2,0)),"",VLOOKUP(C329,'Capacidad Financiera'!$B$12:$X$3580,2,0))</f>
        <v>CONSTRUCTORA MP S.A.</v>
      </c>
      <c r="E329" s="248">
        <f>IF(ISERROR(VLOOKUP(C329,'Capacidad Financiera'!$B$12:$X$62720,3,0)),"",VLOOKUP(C329,'Capacidad Financiera'!$B$12:$X$62720,3,0))</f>
        <v>0.5</v>
      </c>
      <c r="F329" s="231">
        <v>141756774297.60001</v>
      </c>
      <c r="G329" s="231">
        <f>IF(OR(D329="",E329="",F329=""),"",IF(C329&lt;&gt;"",IF(ISERROR(VLOOKUP($A$10,POA!$A$2:$D$25,2,0)),"",VLOOKUP($A$10,POA!$A$2:$D$25,2,0)),""))</f>
        <v>4167150295</v>
      </c>
      <c r="H329" s="254">
        <f>IF(OR(D329="",E329="",F329=""),"",IF(C329&lt;&gt;"",F329/(G329*E329),""))</f>
        <v>68.035354744794489</v>
      </c>
      <c r="I329" s="256">
        <f>IF(OR(D329="",E329="",F329=""),"",IF(AND(H329&gt;0,H329&lt;=Experiencia1),Puntajes!$D$4,IF(AND(H329&gt;Experiencia1,H329&lt;=Experiencia2),Puntajes!$D$5,IF(AND(H329&gt;Experiencia2,H329&lt;=Experiencia3),Puntajes!$D$6,IF(H329&gt;Experiencia3,Puntajes!$D$7,0)))))</f>
        <v>120</v>
      </c>
    </row>
    <row r="330" spans="3:9" ht="14" x14ac:dyDescent="0.15">
      <c r="C330" s="131">
        <f>+'Capacidad Financiera'!B333</f>
        <v>30.200000000000003</v>
      </c>
      <c r="D330" s="192" t="str">
        <f>IF(ISERROR(VLOOKUP(C330,'Capacidad Financiera'!$B$12:$X$62720,2,0)),"",VLOOKUP(C330,'Capacidad Financiera'!$B$12:$X$3580,2,0))</f>
        <v>ML INGENIEROS S.A.</v>
      </c>
      <c r="E330" s="248">
        <f>IF(ISERROR(VLOOKUP(C330,'Capacidad Financiera'!$B$12:$X$62720,3,0)),"",VLOOKUP(C330,'Capacidad Financiera'!$B$12:$X$62720,3,0))</f>
        <v>0.5</v>
      </c>
      <c r="F330" s="231">
        <v>7340078715</v>
      </c>
      <c r="G330" s="231">
        <f>IF(OR(D330="",E330="",F330=""),"",IF(C330&lt;&gt;"",IF(ISERROR(VLOOKUP($A$10,POA!$A$2:$D$25,2,0)),"",VLOOKUP($A$10,POA!$A$2:$D$25,2,0)),""))</f>
        <v>4167150295</v>
      </c>
      <c r="H330" s="254">
        <f t="shared" ref="H330:H338" si="29">IF(OR(D330="",E330="",F330=""),"",IF(C330&lt;&gt;"",F330/(G330*E330),""))</f>
        <v>3.5228288856329817</v>
      </c>
      <c r="I330" s="256">
        <f>IF(OR(D330="",E330="",F330=""),"",IF(AND(H330&gt;0,H330&lt;=Experiencia1),Puntajes!$D$4,IF(AND(H330&gt;Experiencia1,H330&lt;=Experiencia2),Puntajes!$D$5,IF(AND(H330&gt;Experiencia2,H330&lt;=Experiencia3),Puntajes!$D$6,IF(H330&gt;Experiencia3,Puntajes!$D$7,0)))))</f>
        <v>80</v>
      </c>
    </row>
    <row r="331" spans="3:9" ht="15" thickBot="1" x14ac:dyDescent="0.2">
      <c r="C331" s="131" t="str">
        <f>+'Capacidad Financiera'!B334</f>
        <v/>
      </c>
      <c r="D331" s="192">
        <f>IF(ISERROR(VLOOKUP(C331,'Capacidad Financiera'!$B$12:$X$62720,2,0)),"",VLOOKUP(C331,'Capacidad Financiera'!$B$12:$X$3580,2,0))</f>
        <v>0</v>
      </c>
      <c r="E331" s="248">
        <f>IF(ISERROR(VLOOKUP(C331,'Capacidad Financiera'!$B$12:$X$62720,3,0)),"",VLOOKUP(C331,'Capacidad Financiera'!$B$12:$X$62720,3,0))</f>
        <v>0</v>
      </c>
      <c r="F331" s="231"/>
      <c r="G331" s="231" t="str">
        <f>IF(OR(D331="",E331="",F331=""),"",IF(C331&lt;&gt;"",IF(ISERROR(VLOOKUP($A$10,POA!$A$2:$D$25,2,0)),"",VLOOKUP($A$10,POA!$A$2:$D$25,2,0)),""))</f>
        <v/>
      </c>
      <c r="H331" s="254" t="str">
        <f t="shared" si="29"/>
        <v/>
      </c>
      <c r="I331" s="256" t="str">
        <f>IF(OR(D331="",E331="",F331=""),"",IF(AND(H331&gt;0,H331&lt;=Experiencia1),Puntajes!$D$4,IF(AND(H331&gt;Experiencia1,H331&lt;=Experiencia2),Puntajes!$D$5,IF(AND(H331&gt;Experiencia2,H331&lt;=Experiencia3),Puntajes!$D$6,IF(H331&gt;Experiencia3,Puntajes!$D$7,0)))))</f>
        <v/>
      </c>
    </row>
    <row r="332" spans="3:9" ht="14" hidden="1" x14ac:dyDescent="0.15">
      <c r="C332" s="131" t="str">
        <f>+'Capacidad Financiera'!B335</f>
        <v/>
      </c>
      <c r="D332" s="192">
        <f>IF(ISERROR(VLOOKUP(C332,'Capacidad Financiera'!$B$12:$X$62720,2,0)),"",VLOOKUP(C332,'Capacidad Financiera'!$B$12:$X$3580,2,0))</f>
        <v>0</v>
      </c>
      <c r="E332" s="248">
        <f>IF(ISERROR(VLOOKUP(C332,'Capacidad Financiera'!$B$12:$X$62720,3,0)),"",VLOOKUP(C332,'Capacidad Financiera'!$B$12:$X$62720,3,0))</f>
        <v>0</v>
      </c>
      <c r="F332" s="231"/>
      <c r="G332" s="231" t="str">
        <f>IF(OR(D332="",E332="",F332=""),"",IF(C332&lt;&gt;"",IF(ISERROR(VLOOKUP($A$10,POA!$A$2:$D$25,2,0)),"",VLOOKUP($A$10,POA!$A$2:$D$25,2,0)),""))</f>
        <v/>
      </c>
      <c r="H332" s="254" t="str">
        <f t="shared" si="29"/>
        <v/>
      </c>
      <c r="I332" s="256" t="str">
        <f>IF(OR(D332="",E332="",F332=""),"",IF(AND(H332&gt;0,H332&lt;=Experiencia1),Puntajes!$D$4,IF(AND(H332&gt;Experiencia1,H332&lt;=Experiencia2),Puntajes!$D$5,IF(AND(H332&gt;Experiencia2,H332&lt;=Experiencia3),Puntajes!$D$6,IF(H332&gt;Experiencia3,Puntajes!$D$7,0)))))</f>
        <v/>
      </c>
    </row>
    <row r="333" spans="3:9" ht="14" hidden="1" x14ac:dyDescent="0.15">
      <c r="C333" s="131" t="str">
        <f>+'Capacidad Financiera'!B336</f>
        <v/>
      </c>
      <c r="D333" s="192">
        <f>IF(ISERROR(VLOOKUP(C333,'Capacidad Financiera'!$B$12:$X$62720,2,0)),"",VLOOKUP(C333,'Capacidad Financiera'!$B$12:$X$3580,2,0))</f>
        <v>0</v>
      </c>
      <c r="E333" s="248">
        <f>IF(ISERROR(VLOOKUP(C333,'Capacidad Financiera'!$B$12:$X$62720,3,0)),"",VLOOKUP(C333,'Capacidad Financiera'!$B$12:$X$62720,3,0))</f>
        <v>0</v>
      </c>
      <c r="F333" s="231"/>
      <c r="G333" s="231" t="str">
        <f>IF(OR(D333="",E333="",F333=""),"",IF(C333&lt;&gt;"",IF(ISERROR(VLOOKUP($A$10,POA!$A$2:$D$25,2,0)),"",VLOOKUP($A$10,POA!$A$2:$D$25,2,0)),""))</f>
        <v/>
      </c>
      <c r="H333" s="254" t="str">
        <f t="shared" si="29"/>
        <v/>
      </c>
      <c r="I333" s="256" t="str">
        <f>IF(OR(D333="",E333="",F333=""),"",IF(AND(H333&gt;0,H333&lt;=Experiencia1),Puntajes!$D$4,IF(AND(H333&gt;Experiencia1,H333&lt;=Experiencia2),Puntajes!$D$5,IF(AND(H333&gt;Experiencia2,H333&lt;=Experiencia3),Puntajes!$D$6,IF(H333&gt;Experiencia3,Puntajes!$D$7,0)))))</f>
        <v/>
      </c>
    </row>
    <row r="334" spans="3:9" ht="14" hidden="1" x14ac:dyDescent="0.15">
      <c r="C334" s="131" t="str">
        <f>+'Capacidad Financiera'!B337</f>
        <v/>
      </c>
      <c r="D334" s="192">
        <f>IF(ISERROR(VLOOKUP(C334,'Capacidad Financiera'!$B$12:$X$62720,2,0)),"",VLOOKUP(C334,'Capacidad Financiera'!$B$12:$X$3580,2,0))</f>
        <v>0</v>
      </c>
      <c r="E334" s="248">
        <f>IF(ISERROR(VLOOKUP(C334,'Capacidad Financiera'!$B$12:$X$62720,3,0)),"",VLOOKUP(C334,'Capacidad Financiera'!$B$12:$X$62720,3,0))</f>
        <v>0</v>
      </c>
      <c r="F334" s="231"/>
      <c r="G334" s="231" t="str">
        <f>IF(OR(D334="",E334="",F334=""),"",IF(C334&lt;&gt;"",IF(ISERROR(VLOOKUP($A$10,POA!$A$2:$D$25,2,0)),"",VLOOKUP($A$10,POA!$A$2:$D$25,2,0)),""))</f>
        <v/>
      </c>
      <c r="H334" s="254" t="str">
        <f t="shared" si="29"/>
        <v/>
      </c>
      <c r="I334" s="256" t="str">
        <f>IF(OR(D334="",E334="",F334=""),"",IF(AND(H334&gt;0,H334&lt;=Experiencia1),Puntajes!$D$4,IF(AND(H334&gt;Experiencia1,H334&lt;=Experiencia2),Puntajes!$D$5,IF(AND(H334&gt;Experiencia2,H334&lt;=Experiencia3),Puntajes!$D$6,IF(H334&gt;Experiencia3,Puntajes!$D$7,0)))))</f>
        <v/>
      </c>
    </row>
    <row r="335" spans="3:9" ht="14" hidden="1" x14ac:dyDescent="0.15">
      <c r="C335" s="131" t="str">
        <f>+'Capacidad Financiera'!B338</f>
        <v/>
      </c>
      <c r="D335" s="192">
        <f>IF(ISERROR(VLOOKUP(C335,'Capacidad Financiera'!$B$12:$X$62720,2,0)),"",VLOOKUP(C335,'Capacidad Financiera'!$B$12:$X$3580,2,0))</f>
        <v>0</v>
      </c>
      <c r="E335" s="248">
        <f>IF(ISERROR(VLOOKUP(C335,'Capacidad Financiera'!$B$12:$X$62720,3,0)),"",VLOOKUP(C335,'Capacidad Financiera'!$B$12:$X$62720,3,0))</f>
        <v>0</v>
      </c>
      <c r="F335" s="231"/>
      <c r="G335" s="231" t="str">
        <f>IF(OR(D335="",E335="",F335=""),"",IF(C335&lt;&gt;"",IF(ISERROR(VLOOKUP($A$10,POA!$A$2:$D$25,2,0)),"",VLOOKUP($A$10,POA!$A$2:$D$25,2,0)),""))</f>
        <v/>
      </c>
      <c r="H335" s="254" t="str">
        <f t="shared" si="29"/>
        <v/>
      </c>
      <c r="I335" s="256" t="str">
        <f>IF(OR(D335="",E335="",F335=""),"",IF(AND(H335&gt;0,H335&lt;=Experiencia1),Puntajes!$D$4,IF(AND(H335&gt;Experiencia1,H335&lt;=Experiencia2),Puntajes!$D$5,IF(AND(H335&gt;Experiencia2,H335&lt;=Experiencia3),Puntajes!$D$6,IF(H335&gt;Experiencia3,Puntajes!$D$7,0)))))</f>
        <v/>
      </c>
    </row>
    <row r="336" spans="3:9" ht="14" hidden="1" x14ac:dyDescent="0.15">
      <c r="C336" s="131" t="str">
        <f>+'Capacidad Financiera'!B339</f>
        <v/>
      </c>
      <c r="D336" s="192">
        <f>IF(ISERROR(VLOOKUP(C336,'Capacidad Financiera'!$B$12:$X$62720,2,0)),"",VLOOKUP(C336,'Capacidad Financiera'!$B$12:$X$3580,2,0))</f>
        <v>0</v>
      </c>
      <c r="E336" s="248">
        <f>IF(ISERROR(VLOOKUP(C336,'Capacidad Financiera'!$B$12:$X$62720,3,0)),"",VLOOKUP(C336,'Capacidad Financiera'!$B$12:$X$62720,3,0))</f>
        <v>0</v>
      </c>
      <c r="F336" s="231"/>
      <c r="G336" s="231" t="str">
        <f>IF(OR(D336="",E336="",F336=""),"",IF(C336&lt;&gt;"",IF(ISERROR(VLOOKUP($A$10,POA!$A$2:$D$25,2,0)),"",VLOOKUP($A$10,POA!$A$2:$D$25,2,0)),""))</f>
        <v/>
      </c>
      <c r="H336" s="254" t="str">
        <f t="shared" si="29"/>
        <v/>
      </c>
      <c r="I336" s="256" t="str">
        <f>IF(OR(D336="",E336="",F336=""),"",IF(AND(H336&gt;0,H336&lt;=Experiencia1),Puntajes!$D$4,IF(AND(H336&gt;Experiencia1,H336&lt;=Experiencia2),Puntajes!$D$5,IF(AND(H336&gt;Experiencia2,H336&lt;=Experiencia3),Puntajes!$D$6,IF(H336&gt;Experiencia3,Puntajes!$D$7,0)))))</f>
        <v/>
      </c>
    </row>
    <row r="337" spans="3:9" ht="14" hidden="1" x14ac:dyDescent="0.15">
      <c r="C337" s="131" t="str">
        <f>+'Capacidad Financiera'!B340</f>
        <v/>
      </c>
      <c r="D337" s="192">
        <f>IF(ISERROR(VLOOKUP(C337,'Capacidad Financiera'!$B$12:$X$62720,2,0)),"",VLOOKUP(C337,'Capacidad Financiera'!$B$12:$X$3580,2,0))</f>
        <v>0</v>
      </c>
      <c r="E337" s="248">
        <f>IF(ISERROR(VLOOKUP(C337,'Capacidad Financiera'!$B$12:$X$62720,3,0)),"",VLOOKUP(C337,'Capacidad Financiera'!$B$12:$X$62720,3,0))</f>
        <v>0</v>
      </c>
      <c r="F337" s="231"/>
      <c r="G337" s="231" t="str">
        <f>IF(OR(D337="",E337="",F337=""),"",IF(C337&lt;&gt;"",IF(ISERROR(VLOOKUP($A$10,POA!$A$2:$D$25,2,0)),"",VLOOKUP($A$10,POA!$A$2:$D$25,2,0)),""))</f>
        <v/>
      </c>
      <c r="H337" s="254" t="str">
        <f t="shared" si="29"/>
        <v/>
      </c>
      <c r="I337" s="256" t="str">
        <f>IF(OR(D337="",E337="",F337=""),"",IF(AND(H337&gt;0,H337&lt;=Experiencia1),Puntajes!$D$4,IF(AND(H337&gt;Experiencia1,H337&lt;=Experiencia2),Puntajes!$D$5,IF(AND(H337&gt;Experiencia2,H337&lt;=Experiencia3),Puntajes!$D$6,IF(H337&gt;Experiencia3,Puntajes!$D$7,0)))))</f>
        <v/>
      </c>
    </row>
    <row r="338" spans="3:9" ht="15" hidden="1" thickBot="1" x14ac:dyDescent="0.2">
      <c r="C338" s="132" t="str">
        <f>+'Capacidad Financiera'!B341</f>
        <v/>
      </c>
      <c r="D338" s="133">
        <f>IF(ISERROR(VLOOKUP(C338,'Capacidad Financiera'!$B$12:$X$62720,2,0)),"",VLOOKUP(C338,'Capacidad Financiera'!$B$12:$X$3580,2,0))</f>
        <v>0</v>
      </c>
      <c r="E338" s="134">
        <f>IF(ISERROR(VLOOKUP(C338,'Capacidad Financiera'!$B$12:$X$62720,3,0)),"",VLOOKUP(C338,'Capacidad Financiera'!$B$12:$X$62720,3,0))</f>
        <v>0</v>
      </c>
      <c r="F338" s="232"/>
      <c r="G338" s="232" t="str">
        <f>IF(OR(D338="",E338="",F338=""),"",IF(C338&lt;&gt;"",IF(ISERROR(VLOOKUP($A$10,POA!$A$2:$D$25,2,0)),"",VLOOKUP($A$10,POA!$A$2:$D$25,2,0)),""))</f>
        <v/>
      </c>
      <c r="H338" s="255" t="str">
        <f t="shared" si="29"/>
        <v/>
      </c>
      <c r="I338" s="257" t="str">
        <f>IF(OR(D338="",E338="",F338=""),"",IF(AND(H338&gt;0,H338&lt;=Experiencia1),Puntajes!$D$4,IF(AND(H338&gt;Experiencia1,H338&lt;=Experiencia2),Puntajes!$D$5,IF(AND(H338&gt;Experiencia2,H338&lt;=Experiencia3),Puntajes!$D$6,IF(H338&gt;Experiencia3,Puntajes!$D$7,0)))))</f>
        <v/>
      </c>
    </row>
    <row r="339" spans="3:9" ht="14" x14ac:dyDescent="0.15">
      <c r="C339" s="127">
        <v>31</v>
      </c>
      <c r="D339" s="128" t="str">
        <f>IF(ISERROR(VLOOKUP(C339,'Capacidad Financiera'!$B$12:$X$62720,2,0)),"",VLOOKUP(C339,'Capacidad Financiera'!$B$12:$X$3580,2,0))</f>
        <v>LATINCO S.A.</v>
      </c>
      <c r="E339" s="129">
        <f>IF(ISERROR(VLOOKUP(C339,'Capacidad Financiera'!$B$12:$X$62720,3,0)),"",VLOOKUP(C339,'Capacidad Financiera'!$B$12:$X$62720,3,0))</f>
        <v>1</v>
      </c>
      <c r="F339" s="130"/>
      <c r="G339" s="130" t="str">
        <f>IF(OR(D339="",E339="",F339=""),"",IF(C340="",IF(C339&lt;&gt;"",IF(ISERROR(VLOOKUP($A$10,POA!$A$2:$D$25,2,0)),"",VLOOKUP($A$10,POA!$A$2:$D$25,2,0)),""),""))</f>
        <v/>
      </c>
      <c r="H339" s="251" t="str">
        <f>IF(OR(D339="",E339="",F339=""),"",IF(C340="",IF(C339&lt;&gt;"",F339/G339,""),""))</f>
        <v/>
      </c>
      <c r="I339" s="249" t="str">
        <f>IF(C340="",IF(F339="","",IF(AND(H339&gt;0,H339&lt;=Experiencia1),Puntajes!$D$4,IF(AND(H339&gt;Experiencia1,H339&lt;=Experiencia2),Puntajes!$D$5,IF(AND(H339&gt;Experiencia2,H339&lt;=Experiencia3),Puntajes!$D$6,IF(H339&gt;Experiencia3,Puntajes!$D$7,0))))),"")</f>
        <v/>
      </c>
    </row>
    <row r="340" spans="3:9" ht="14" x14ac:dyDescent="0.15">
      <c r="C340" s="131">
        <f>+'Capacidad Financiera'!B343</f>
        <v>31.1</v>
      </c>
      <c r="D340" s="192" t="str">
        <f>IF(ISERROR(VLOOKUP(C340,'Capacidad Financiera'!$B$12:$X$62720,2,0)),"",VLOOKUP(C340,'Capacidad Financiera'!$B$12:$X$3580,2,0))</f>
        <v>LATINCO S.A.</v>
      </c>
      <c r="E340" s="248">
        <f>IF(ISERROR(VLOOKUP(C340,'Capacidad Financiera'!$B$12:$X$62720,3,0)),"",VLOOKUP(C340,'Capacidad Financiera'!$B$12:$X$62720,3,0))</f>
        <v>1</v>
      </c>
      <c r="F340" s="231">
        <v>181870744809.60001</v>
      </c>
      <c r="G340" s="231">
        <f>IF(OR(D340="",E340="",F340=""),"",IF(C340&lt;&gt;"",IF(ISERROR(VLOOKUP($A$10,POA!$A$2:$D$25,2,0)),"",VLOOKUP($A$10,POA!$A$2:$D$25,2,0)),""))</f>
        <v>4167150295</v>
      </c>
      <c r="H340" s="254">
        <f>IF(OR(D340="",E340="",F340=""),"",IF(C340&lt;&gt;"",F340/(G340*E340),""))</f>
        <v>43.643912970410398</v>
      </c>
      <c r="I340" s="256">
        <f>IF(OR(D340="",E340="",F340=""),"",IF(AND(H340&gt;0,H340&lt;=Experiencia1),Puntajes!$D$4,IF(AND(H340&gt;Experiencia1,H340&lt;=Experiencia2),Puntajes!$D$5,IF(AND(H340&gt;Experiencia2,H340&lt;=Experiencia3),Puntajes!$D$6,IF(H340&gt;Experiencia3,Puntajes!$D$7,0)))))</f>
        <v>120</v>
      </c>
    </row>
    <row r="341" spans="3:9" ht="15" thickBot="1" x14ac:dyDescent="0.2">
      <c r="C341" s="131" t="str">
        <f>+'Capacidad Financiera'!B344</f>
        <v/>
      </c>
      <c r="D341" s="192">
        <f>IF(ISERROR(VLOOKUP(C341,'Capacidad Financiera'!$B$12:$X$62720,2,0)),"",VLOOKUP(C341,'Capacidad Financiera'!$B$12:$X$3580,2,0))</f>
        <v>0</v>
      </c>
      <c r="E341" s="248">
        <f>IF(ISERROR(VLOOKUP(C341,'Capacidad Financiera'!$B$12:$X$62720,3,0)),"",VLOOKUP(C341,'Capacidad Financiera'!$B$12:$X$62720,3,0))</f>
        <v>0</v>
      </c>
      <c r="F341" s="231"/>
      <c r="G341" s="231" t="str">
        <f>IF(OR(D341="",E341="",F341=""),"",IF(C341&lt;&gt;"",IF(ISERROR(VLOOKUP($A$10,POA!$A$2:$D$25,2,0)),"",VLOOKUP($A$10,POA!$A$2:$D$25,2,0)),""))</f>
        <v/>
      </c>
      <c r="H341" s="254" t="str">
        <f t="shared" ref="H341:H349" si="30">IF(OR(D341="",E341="",F341=""),"",IF(C341&lt;&gt;"",F341/(G341*E341),""))</f>
        <v/>
      </c>
      <c r="I341" s="256" t="str">
        <f>IF(OR(D341="",E341="",F341=""),"",IF(AND(H341&gt;0,H341&lt;=Experiencia1),Puntajes!$D$4,IF(AND(H341&gt;Experiencia1,H341&lt;=Experiencia2),Puntajes!$D$5,IF(AND(H341&gt;Experiencia2,H341&lt;=Experiencia3),Puntajes!$D$6,IF(H341&gt;Experiencia3,Puntajes!$D$7,0)))))</f>
        <v/>
      </c>
    </row>
    <row r="342" spans="3:9" ht="14" hidden="1" x14ac:dyDescent="0.15">
      <c r="C342" s="131" t="str">
        <f>+'Capacidad Financiera'!B345</f>
        <v/>
      </c>
      <c r="D342" s="192">
        <f>IF(ISERROR(VLOOKUP(C342,'Capacidad Financiera'!$B$12:$X$62720,2,0)),"",VLOOKUP(C342,'Capacidad Financiera'!$B$12:$X$3580,2,0))</f>
        <v>0</v>
      </c>
      <c r="E342" s="248">
        <f>IF(ISERROR(VLOOKUP(C342,'Capacidad Financiera'!$B$12:$X$62720,3,0)),"",VLOOKUP(C342,'Capacidad Financiera'!$B$12:$X$62720,3,0))</f>
        <v>0</v>
      </c>
      <c r="F342" s="231"/>
      <c r="G342" s="231" t="str">
        <f>IF(OR(D342="",E342="",F342=""),"",IF(C342&lt;&gt;"",IF(ISERROR(VLOOKUP($A$10,POA!$A$2:$D$25,2,0)),"",VLOOKUP($A$10,POA!$A$2:$D$25,2,0)),""))</f>
        <v/>
      </c>
      <c r="H342" s="254" t="str">
        <f t="shared" si="30"/>
        <v/>
      </c>
      <c r="I342" s="256" t="str">
        <f>IF(OR(D342="",E342="",F342=""),"",IF(AND(H342&gt;0,H342&lt;=Experiencia1),Puntajes!$D$4,IF(AND(H342&gt;Experiencia1,H342&lt;=Experiencia2),Puntajes!$D$5,IF(AND(H342&gt;Experiencia2,H342&lt;=Experiencia3),Puntajes!$D$6,IF(H342&gt;Experiencia3,Puntajes!$D$7,0)))))</f>
        <v/>
      </c>
    </row>
    <row r="343" spans="3:9" ht="14" hidden="1" x14ac:dyDescent="0.15">
      <c r="C343" s="131" t="str">
        <f>+'Capacidad Financiera'!B346</f>
        <v/>
      </c>
      <c r="D343" s="192">
        <f>IF(ISERROR(VLOOKUP(C343,'Capacidad Financiera'!$B$12:$X$62720,2,0)),"",VLOOKUP(C343,'Capacidad Financiera'!$B$12:$X$3580,2,0))</f>
        <v>0</v>
      </c>
      <c r="E343" s="248">
        <f>IF(ISERROR(VLOOKUP(C343,'Capacidad Financiera'!$B$12:$X$62720,3,0)),"",VLOOKUP(C343,'Capacidad Financiera'!$B$12:$X$62720,3,0))</f>
        <v>0</v>
      </c>
      <c r="F343" s="231"/>
      <c r="G343" s="231" t="str">
        <f>IF(OR(D343="",E343="",F343=""),"",IF(C343&lt;&gt;"",IF(ISERROR(VLOOKUP($A$10,POA!$A$2:$D$25,2,0)),"",VLOOKUP($A$10,POA!$A$2:$D$25,2,0)),""))</f>
        <v/>
      </c>
      <c r="H343" s="254" t="str">
        <f t="shared" si="30"/>
        <v/>
      </c>
      <c r="I343" s="256" t="str">
        <f>IF(OR(D343="",E343="",F343=""),"",IF(AND(H343&gt;0,H343&lt;=Experiencia1),Puntajes!$D$4,IF(AND(H343&gt;Experiencia1,H343&lt;=Experiencia2),Puntajes!$D$5,IF(AND(H343&gt;Experiencia2,H343&lt;=Experiencia3),Puntajes!$D$6,IF(H343&gt;Experiencia3,Puntajes!$D$7,0)))))</f>
        <v/>
      </c>
    </row>
    <row r="344" spans="3:9" ht="14" hidden="1" x14ac:dyDescent="0.15">
      <c r="C344" s="131" t="str">
        <f>+'Capacidad Financiera'!B347</f>
        <v/>
      </c>
      <c r="D344" s="192">
        <f>IF(ISERROR(VLOOKUP(C344,'Capacidad Financiera'!$B$12:$X$62720,2,0)),"",VLOOKUP(C344,'Capacidad Financiera'!$B$12:$X$3580,2,0))</f>
        <v>0</v>
      </c>
      <c r="E344" s="248">
        <f>IF(ISERROR(VLOOKUP(C344,'Capacidad Financiera'!$B$12:$X$62720,3,0)),"",VLOOKUP(C344,'Capacidad Financiera'!$B$12:$X$62720,3,0))</f>
        <v>0</v>
      </c>
      <c r="F344" s="231"/>
      <c r="G344" s="231" t="str">
        <f>IF(OR(D344="",E344="",F344=""),"",IF(C344&lt;&gt;"",IF(ISERROR(VLOOKUP($A$10,POA!$A$2:$D$25,2,0)),"",VLOOKUP($A$10,POA!$A$2:$D$25,2,0)),""))</f>
        <v/>
      </c>
      <c r="H344" s="254" t="str">
        <f t="shared" si="30"/>
        <v/>
      </c>
      <c r="I344" s="256" t="str">
        <f>IF(OR(D344="",E344="",F344=""),"",IF(AND(H344&gt;0,H344&lt;=Experiencia1),Puntajes!$D$4,IF(AND(H344&gt;Experiencia1,H344&lt;=Experiencia2),Puntajes!$D$5,IF(AND(H344&gt;Experiencia2,H344&lt;=Experiencia3),Puntajes!$D$6,IF(H344&gt;Experiencia3,Puntajes!$D$7,0)))))</f>
        <v/>
      </c>
    </row>
    <row r="345" spans="3:9" ht="14" hidden="1" x14ac:dyDescent="0.15">
      <c r="C345" s="131" t="str">
        <f>+'Capacidad Financiera'!B348</f>
        <v/>
      </c>
      <c r="D345" s="192">
        <f>IF(ISERROR(VLOOKUP(C345,'Capacidad Financiera'!$B$12:$X$62720,2,0)),"",VLOOKUP(C345,'Capacidad Financiera'!$B$12:$X$3580,2,0))</f>
        <v>0</v>
      </c>
      <c r="E345" s="248">
        <f>IF(ISERROR(VLOOKUP(C345,'Capacidad Financiera'!$B$12:$X$62720,3,0)),"",VLOOKUP(C345,'Capacidad Financiera'!$B$12:$X$62720,3,0))</f>
        <v>0</v>
      </c>
      <c r="F345" s="231"/>
      <c r="G345" s="231" t="str">
        <f>IF(OR(D345="",E345="",F345=""),"",IF(C345&lt;&gt;"",IF(ISERROR(VLOOKUP($A$10,POA!$A$2:$D$25,2,0)),"",VLOOKUP($A$10,POA!$A$2:$D$25,2,0)),""))</f>
        <v/>
      </c>
      <c r="H345" s="254" t="str">
        <f t="shared" si="30"/>
        <v/>
      </c>
      <c r="I345" s="256" t="str">
        <f>IF(OR(D345="",E345="",F345=""),"",IF(AND(H345&gt;0,H345&lt;=Experiencia1),Puntajes!$D$4,IF(AND(H345&gt;Experiencia1,H345&lt;=Experiencia2),Puntajes!$D$5,IF(AND(H345&gt;Experiencia2,H345&lt;=Experiencia3),Puntajes!$D$6,IF(H345&gt;Experiencia3,Puntajes!$D$7,0)))))</f>
        <v/>
      </c>
    </row>
    <row r="346" spans="3:9" ht="14" hidden="1" x14ac:dyDescent="0.15">
      <c r="C346" s="131" t="str">
        <f>+'Capacidad Financiera'!B349</f>
        <v/>
      </c>
      <c r="D346" s="192">
        <f>IF(ISERROR(VLOOKUP(C346,'Capacidad Financiera'!$B$12:$X$62720,2,0)),"",VLOOKUP(C346,'Capacidad Financiera'!$B$12:$X$3580,2,0))</f>
        <v>0</v>
      </c>
      <c r="E346" s="248">
        <f>IF(ISERROR(VLOOKUP(C346,'Capacidad Financiera'!$B$12:$X$62720,3,0)),"",VLOOKUP(C346,'Capacidad Financiera'!$B$12:$X$62720,3,0))</f>
        <v>0</v>
      </c>
      <c r="F346" s="231"/>
      <c r="G346" s="231" t="str">
        <f>IF(OR(D346="",E346="",F346=""),"",IF(C346&lt;&gt;"",IF(ISERROR(VLOOKUP($A$10,POA!$A$2:$D$25,2,0)),"",VLOOKUP($A$10,POA!$A$2:$D$25,2,0)),""))</f>
        <v/>
      </c>
      <c r="H346" s="254" t="str">
        <f t="shared" si="30"/>
        <v/>
      </c>
      <c r="I346" s="256" t="str">
        <f>IF(OR(D346="",E346="",F346=""),"",IF(AND(H346&gt;0,H346&lt;=Experiencia1),Puntajes!$D$4,IF(AND(H346&gt;Experiencia1,H346&lt;=Experiencia2),Puntajes!$D$5,IF(AND(H346&gt;Experiencia2,H346&lt;=Experiencia3),Puntajes!$D$6,IF(H346&gt;Experiencia3,Puntajes!$D$7,0)))))</f>
        <v/>
      </c>
    </row>
    <row r="347" spans="3:9" ht="14" hidden="1" x14ac:dyDescent="0.15">
      <c r="C347" s="131" t="str">
        <f>+'Capacidad Financiera'!B350</f>
        <v/>
      </c>
      <c r="D347" s="192">
        <f>IF(ISERROR(VLOOKUP(C347,'Capacidad Financiera'!$B$12:$X$62720,2,0)),"",VLOOKUP(C347,'Capacidad Financiera'!$B$12:$X$3580,2,0))</f>
        <v>0</v>
      </c>
      <c r="E347" s="248">
        <f>IF(ISERROR(VLOOKUP(C347,'Capacidad Financiera'!$B$12:$X$62720,3,0)),"",VLOOKUP(C347,'Capacidad Financiera'!$B$12:$X$62720,3,0))</f>
        <v>0</v>
      </c>
      <c r="F347" s="231"/>
      <c r="G347" s="231" t="str">
        <f>IF(OR(D347="",E347="",F347=""),"",IF(C347&lt;&gt;"",IF(ISERROR(VLOOKUP($A$10,POA!$A$2:$D$25,2,0)),"",VLOOKUP($A$10,POA!$A$2:$D$25,2,0)),""))</f>
        <v/>
      </c>
      <c r="H347" s="254" t="str">
        <f t="shared" si="30"/>
        <v/>
      </c>
      <c r="I347" s="256" t="str">
        <f>IF(OR(D347="",E347="",F347=""),"",IF(AND(H347&gt;0,H347&lt;=Experiencia1),Puntajes!$D$4,IF(AND(H347&gt;Experiencia1,H347&lt;=Experiencia2),Puntajes!$D$5,IF(AND(H347&gt;Experiencia2,H347&lt;=Experiencia3),Puntajes!$D$6,IF(H347&gt;Experiencia3,Puntajes!$D$7,0)))))</f>
        <v/>
      </c>
    </row>
    <row r="348" spans="3:9" ht="14" hidden="1" x14ac:dyDescent="0.15">
      <c r="C348" s="131" t="str">
        <f>+'Capacidad Financiera'!B351</f>
        <v/>
      </c>
      <c r="D348" s="192">
        <f>IF(ISERROR(VLOOKUP(C348,'Capacidad Financiera'!$B$12:$X$62720,2,0)),"",VLOOKUP(C348,'Capacidad Financiera'!$B$12:$X$3580,2,0))</f>
        <v>0</v>
      </c>
      <c r="E348" s="248">
        <f>IF(ISERROR(VLOOKUP(C348,'Capacidad Financiera'!$B$12:$X$62720,3,0)),"",VLOOKUP(C348,'Capacidad Financiera'!$B$12:$X$62720,3,0))</f>
        <v>0</v>
      </c>
      <c r="F348" s="231"/>
      <c r="G348" s="231" t="str">
        <f>IF(OR(D348="",E348="",F348=""),"",IF(C348&lt;&gt;"",IF(ISERROR(VLOOKUP($A$10,POA!$A$2:$D$25,2,0)),"",VLOOKUP($A$10,POA!$A$2:$D$25,2,0)),""))</f>
        <v/>
      </c>
      <c r="H348" s="254" t="str">
        <f t="shared" si="30"/>
        <v/>
      </c>
      <c r="I348" s="256" t="str">
        <f>IF(OR(D348="",E348="",F348=""),"",IF(AND(H348&gt;0,H348&lt;=Experiencia1),Puntajes!$D$4,IF(AND(H348&gt;Experiencia1,H348&lt;=Experiencia2),Puntajes!$D$5,IF(AND(H348&gt;Experiencia2,H348&lt;=Experiencia3),Puntajes!$D$6,IF(H348&gt;Experiencia3,Puntajes!$D$7,0)))))</f>
        <v/>
      </c>
    </row>
    <row r="349" spans="3:9" ht="15" hidden="1" thickBot="1" x14ac:dyDescent="0.2">
      <c r="C349" s="132" t="str">
        <f>+'Capacidad Financiera'!B352</f>
        <v/>
      </c>
      <c r="D349" s="133">
        <f>IF(ISERROR(VLOOKUP(C349,'Capacidad Financiera'!$B$12:$X$62720,2,0)),"",VLOOKUP(C349,'Capacidad Financiera'!$B$12:$X$3580,2,0))</f>
        <v>0</v>
      </c>
      <c r="E349" s="134">
        <f>IF(ISERROR(VLOOKUP(C349,'Capacidad Financiera'!$B$12:$X$62720,3,0)),"",VLOOKUP(C349,'Capacidad Financiera'!$B$12:$X$62720,3,0))</f>
        <v>0</v>
      </c>
      <c r="F349" s="232"/>
      <c r="G349" s="232" t="str">
        <f>IF(OR(D349="",E349="",F349=""),"",IF(C349&lt;&gt;"",IF(ISERROR(VLOOKUP($A$10,POA!$A$2:$D$25,2,0)),"",VLOOKUP($A$10,POA!$A$2:$D$25,2,0)),""))</f>
        <v/>
      </c>
      <c r="H349" s="255" t="str">
        <f t="shared" si="30"/>
        <v/>
      </c>
      <c r="I349" s="257" t="str">
        <f>IF(OR(D349="",E349="",F349=""),"",IF(AND(H349&gt;0,H349&lt;=Experiencia1),Puntajes!$D$4,IF(AND(H349&gt;Experiencia1,H349&lt;=Experiencia2),Puntajes!$D$5,IF(AND(H349&gt;Experiencia2,H349&lt;=Experiencia3),Puntajes!$D$6,IF(H349&gt;Experiencia3,Puntajes!$D$7,0)))))</f>
        <v/>
      </c>
    </row>
    <row r="350" spans="3:9" ht="14" x14ac:dyDescent="0.15">
      <c r="C350" s="127">
        <v>32</v>
      </c>
      <c r="D350" s="128" t="str">
        <f>IF(ISERROR(VLOOKUP(C350,'Capacidad Financiera'!$B$12:$X$62720,2,0)),"",VLOOKUP(C350,'Capacidad Financiera'!$B$12:$X$3580,2,0))</f>
        <v>ICEIN S.A.S.</v>
      </c>
      <c r="E350" s="129">
        <f>IF(ISERROR(VLOOKUP(C350,'Capacidad Financiera'!$B$12:$X$62720,3,0)),"",VLOOKUP(C350,'Capacidad Financiera'!$B$12:$X$62720,3,0))</f>
        <v>1</v>
      </c>
      <c r="F350" s="130"/>
      <c r="G350" s="130" t="str">
        <f>IF(OR(D350="",E350="",F350=""),"",IF(C351="",IF(C350&lt;&gt;"",IF(ISERROR(VLOOKUP($A$10,POA!$A$2:$D$25,2,0)),"",VLOOKUP($A$10,POA!$A$2:$D$25,2,0)),""),""))</f>
        <v/>
      </c>
      <c r="H350" s="251" t="str">
        <f>IF(OR(D350="",E350="",F350=""),"",IF(C351="",IF(C350&lt;&gt;"",F350/G350,""),""))</f>
        <v/>
      </c>
      <c r="I350" s="249" t="str">
        <f>IF(C351="",IF(F350="","",IF(AND(H350&gt;0,H350&lt;=Experiencia1),Puntajes!$D$4,IF(AND(H350&gt;Experiencia1,H350&lt;=Experiencia2),Puntajes!$D$5,IF(AND(H350&gt;Experiencia2,H350&lt;=Experiencia3),Puntajes!$D$6,IF(H350&gt;Experiencia3,Puntajes!$D$7,0))))),"")</f>
        <v/>
      </c>
    </row>
    <row r="351" spans="3:9" ht="14" x14ac:dyDescent="0.15">
      <c r="C351" s="131">
        <f>+'Capacidad Financiera'!B354</f>
        <v>32.1</v>
      </c>
      <c r="D351" s="192" t="str">
        <f>IF(ISERROR(VLOOKUP(C351,'Capacidad Financiera'!$B$12:$X$62720,2,0)),"",VLOOKUP(C351,'Capacidad Financiera'!$B$12:$X$3580,2,0))</f>
        <v>ICEIN S.A.S.</v>
      </c>
      <c r="E351" s="248">
        <f>IF(ISERROR(VLOOKUP(C351,'Capacidad Financiera'!$B$12:$X$62720,3,0)),"",VLOOKUP(C351,'Capacidad Financiera'!$B$12:$X$62720,3,0))</f>
        <v>1</v>
      </c>
      <c r="F351" s="231">
        <v>559372632347.76001</v>
      </c>
      <c r="G351" s="231">
        <f>IF(OR(D351="",E351="",F351=""),"",IF(C351&lt;&gt;"",IF(ISERROR(VLOOKUP($A$10,POA!$A$2:$D$25,2,0)),"",VLOOKUP($A$10,POA!$A$2:$D$25,2,0)),""))</f>
        <v>4167150295</v>
      </c>
      <c r="H351" s="254">
        <f>IF(OR(D351="",E351="",F351=""),"",IF(C351&lt;&gt;"",F351/(G351*E351),""))</f>
        <v>134.23385113297431</v>
      </c>
      <c r="I351" s="256">
        <f>IF(OR(D351="",E351="",F351=""),"",IF(AND(H351&gt;0,H351&lt;=Experiencia1),Puntajes!$D$4,IF(AND(H351&gt;Experiencia1,H351&lt;=Experiencia2),Puntajes!$D$5,IF(AND(H351&gt;Experiencia2,H351&lt;=Experiencia3),Puntajes!$D$6,IF(H351&gt;Experiencia3,Puntajes!$D$7,0)))))</f>
        <v>120</v>
      </c>
    </row>
    <row r="352" spans="3:9" ht="15" thickBot="1" x14ac:dyDescent="0.2">
      <c r="C352" s="131" t="str">
        <f>+'Capacidad Financiera'!B355</f>
        <v/>
      </c>
      <c r="D352" s="192">
        <f>IF(ISERROR(VLOOKUP(C352,'Capacidad Financiera'!$B$12:$X$62720,2,0)),"",VLOOKUP(C352,'Capacidad Financiera'!$B$12:$X$3580,2,0))</f>
        <v>0</v>
      </c>
      <c r="E352" s="248">
        <f>IF(ISERROR(VLOOKUP(C352,'Capacidad Financiera'!$B$12:$X$62720,3,0)),"",VLOOKUP(C352,'Capacidad Financiera'!$B$12:$X$62720,3,0))</f>
        <v>0</v>
      </c>
      <c r="F352" s="231"/>
      <c r="G352" s="231" t="str">
        <f>IF(OR(D352="",E352="",F352=""),"",IF(C352&lt;&gt;"",IF(ISERROR(VLOOKUP($A$10,POA!$A$2:$D$25,2,0)),"",VLOOKUP($A$10,POA!$A$2:$D$25,2,0)),""))</f>
        <v/>
      </c>
      <c r="H352" s="254" t="str">
        <f t="shared" ref="H352:H360" si="31">IF(OR(D352="",E352="",F352=""),"",IF(C352&lt;&gt;"",F352/(G352*E352),""))</f>
        <v/>
      </c>
      <c r="I352" s="256" t="str">
        <f>IF(OR(D352="",E352="",F352=""),"",IF(AND(H352&gt;0,H352&lt;=Experiencia1),Puntajes!$D$4,IF(AND(H352&gt;Experiencia1,H352&lt;=Experiencia2),Puntajes!$D$5,IF(AND(H352&gt;Experiencia2,H352&lt;=Experiencia3),Puntajes!$D$6,IF(H352&gt;Experiencia3,Puntajes!$D$7,0)))))</f>
        <v/>
      </c>
    </row>
    <row r="353" spans="3:9" ht="14" hidden="1" x14ac:dyDescent="0.15">
      <c r="C353" s="131" t="str">
        <f>+'Capacidad Financiera'!B356</f>
        <v/>
      </c>
      <c r="D353" s="192">
        <f>IF(ISERROR(VLOOKUP(C353,'Capacidad Financiera'!$B$12:$X$62720,2,0)),"",VLOOKUP(C353,'Capacidad Financiera'!$B$12:$X$3580,2,0))</f>
        <v>0</v>
      </c>
      <c r="E353" s="248">
        <f>IF(ISERROR(VLOOKUP(C353,'Capacidad Financiera'!$B$12:$X$62720,3,0)),"",VLOOKUP(C353,'Capacidad Financiera'!$B$12:$X$62720,3,0))</f>
        <v>0</v>
      </c>
      <c r="F353" s="231"/>
      <c r="G353" s="231" t="str">
        <f>IF(OR(D353="",E353="",F353=""),"",IF(C353&lt;&gt;"",IF(ISERROR(VLOOKUP($A$10,POA!$A$2:$D$25,2,0)),"",VLOOKUP($A$10,POA!$A$2:$D$25,2,0)),""))</f>
        <v/>
      </c>
      <c r="H353" s="254" t="str">
        <f t="shared" si="31"/>
        <v/>
      </c>
      <c r="I353" s="256" t="str">
        <f>IF(OR(D353="",E353="",F353=""),"",IF(AND(H353&gt;0,H353&lt;=Experiencia1),Puntajes!$D$4,IF(AND(H353&gt;Experiencia1,H353&lt;=Experiencia2),Puntajes!$D$5,IF(AND(H353&gt;Experiencia2,H353&lt;=Experiencia3),Puntajes!$D$6,IF(H353&gt;Experiencia3,Puntajes!$D$7,0)))))</f>
        <v/>
      </c>
    </row>
    <row r="354" spans="3:9" ht="14" hidden="1" x14ac:dyDescent="0.15">
      <c r="C354" s="131" t="str">
        <f>+'Capacidad Financiera'!B357</f>
        <v/>
      </c>
      <c r="D354" s="192">
        <f>IF(ISERROR(VLOOKUP(C354,'Capacidad Financiera'!$B$12:$X$62720,2,0)),"",VLOOKUP(C354,'Capacidad Financiera'!$B$12:$X$3580,2,0))</f>
        <v>0</v>
      </c>
      <c r="E354" s="248">
        <f>IF(ISERROR(VLOOKUP(C354,'Capacidad Financiera'!$B$12:$X$62720,3,0)),"",VLOOKUP(C354,'Capacidad Financiera'!$B$12:$X$62720,3,0))</f>
        <v>0</v>
      </c>
      <c r="F354" s="231"/>
      <c r="G354" s="231" t="str">
        <f>IF(OR(D354="",E354="",F354=""),"",IF(C354&lt;&gt;"",IF(ISERROR(VLOOKUP($A$10,POA!$A$2:$D$25,2,0)),"",VLOOKUP($A$10,POA!$A$2:$D$25,2,0)),""))</f>
        <v/>
      </c>
      <c r="H354" s="254" t="str">
        <f t="shared" si="31"/>
        <v/>
      </c>
      <c r="I354" s="256" t="str">
        <f>IF(OR(D354="",E354="",F354=""),"",IF(AND(H354&gt;0,H354&lt;=Experiencia1),Puntajes!$D$4,IF(AND(H354&gt;Experiencia1,H354&lt;=Experiencia2),Puntajes!$D$5,IF(AND(H354&gt;Experiencia2,H354&lt;=Experiencia3),Puntajes!$D$6,IF(H354&gt;Experiencia3,Puntajes!$D$7,0)))))</f>
        <v/>
      </c>
    </row>
    <row r="355" spans="3:9" ht="14" hidden="1" x14ac:dyDescent="0.15">
      <c r="C355" s="131" t="str">
        <f>+'Capacidad Financiera'!B358</f>
        <v/>
      </c>
      <c r="D355" s="192">
        <f>IF(ISERROR(VLOOKUP(C355,'Capacidad Financiera'!$B$12:$X$62720,2,0)),"",VLOOKUP(C355,'Capacidad Financiera'!$B$12:$X$3580,2,0))</f>
        <v>0</v>
      </c>
      <c r="E355" s="248">
        <f>IF(ISERROR(VLOOKUP(C355,'Capacidad Financiera'!$B$12:$X$62720,3,0)),"",VLOOKUP(C355,'Capacidad Financiera'!$B$12:$X$62720,3,0))</f>
        <v>0</v>
      </c>
      <c r="F355" s="231"/>
      <c r="G355" s="231" t="str">
        <f>IF(OR(D355="",E355="",F355=""),"",IF(C355&lt;&gt;"",IF(ISERROR(VLOOKUP($A$10,POA!$A$2:$D$25,2,0)),"",VLOOKUP($A$10,POA!$A$2:$D$25,2,0)),""))</f>
        <v/>
      </c>
      <c r="H355" s="254" t="str">
        <f t="shared" si="31"/>
        <v/>
      </c>
      <c r="I355" s="256" t="str">
        <f>IF(OR(D355="",E355="",F355=""),"",IF(AND(H355&gt;0,H355&lt;=Experiencia1),Puntajes!$D$4,IF(AND(H355&gt;Experiencia1,H355&lt;=Experiencia2),Puntajes!$D$5,IF(AND(H355&gt;Experiencia2,H355&lt;=Experiencia3),Puntajes!$D$6,IF(H355&gt;Experiencia3,Puntajes!$D$7,0)))))</f>
        <v/>
      </c>
    </row>
    <row r="356" spans="3:9" ht="14" hidden="1" x14ac:dyDescent="0.15">
      <c r="C356" s="131" t="str">
        <f>+'Capacidad Financiera'!B359</f>
        <v/>
      </c>
      <c r="D356" s="192">
        <f>IF(ISERROR(VLOOKUP(C356,'Capacidad Financiera'!$B$12:$X$62720,2,0)),"",VLOOKUP(C356,'Capacidad Financiera'!$B$12:$X$3580,2,0))</f>
        <v>0</v>
      </c>
      <c r="E356" s="248">
        <f>IF(ISERROR(VLOOKUP(C356,'Capacidad Financiera'!$B$12:$X$62720,3,0)),"",VLOOKUP(C356,'Capacidad Financiera'!$B$12:$X$62720,3,0))</f>
        <v>0</v>
      </c>
      <c r="F356" s="231"/>
      <c r="G356" s="231" t="str">
        <f>IF(OR(D356="",E356="",F356=""),"",IF(C356&lt;&gt;"",IF(ISERROR(VLOOKUP($A$10,POA!$A$2:$D$25,2,0)),"",VLOOKUP($A$10,POA!$A$2:$D$25,2,0)),""))</f>
        <v/>
      </c>
      <c r="H356" s="254" t="str">
        <f t="shared" si="31"/>
        <v/>
      </c>
      <c r="I356" s="256" t="str">
        <f>IF(OR(D356="",E356="",F356=""),"",IF(AND(H356&gt;0,H356&lt;=Experiencia1),Puntajes!$D$4,IF(AND(H356&gt;Experiencia1,H356&lt;=Experiencia2),Puntajes!$D$5,IF(AND(H356&gt;Experiencia2,H356&lt;=Experiencia3),Puntajes!$D$6,IF(H356&gt;Experiencia3,Puntajes!$D$7,0)))))</f>
        <v/>
      </c>
    </row>
    <row r="357" spans="3:9" ht="14" hidden="1" x14ac:dyDescent="0.15">
      <c r="C357" s="131" t="str">
        <f>+'Capacidad Financiera'!B360</f>
        <v/>
      </c>
      <c r="D357" s="192">
        <f>IF(ISERROR(VLOOKUP(C357,'Capacidad Financiera'!$B$12:$X$62720,2,0)),"",VLOOKUP(C357,'Capacidad Financiera'!$B$12:$X$3580,2,0))</f>
        <v>0</v>
      </c>
      <c r="E357" s="248">
        <f>IF(ISERROR(VLOOKUP(C357,'Capacidad Financiera'!$B$12:$X$62720,3,0)),"",VLOOKUP(C357,'Capacidad Financiera'!$B$12:$X$62720,3,0))</f>
        <v>0</v>
      </c>
      <c r="F357" s="231"/>
      <c r="G357" s="231" t="str">
        <f>IF(OR(D357="",E357="",F357=""),"",IF(C357&lt;&gt;"",IF(ISERROR(VLOOKUP($A$10,POA!$A$2:$D$25,2,0)),"",VLOOKUP($A$10,POA!$A$2:$D$25,2,0)),""))</f>
        <v/>
      </c>
      <c r="H357" s="254" t="str">
        <f t="shared" si="31"/>
        <v/>
      </c>
      <c r="I357" s="256" t="str">
        <f>IF(OR(D357="",E357="",F357=""),"",IF(AND(H357&gt;0,H357&lt;=Experiencia1),Puntajes!$D$4,IF(AND(H357&gt;Experiencia1,H357&lt;=Experiencia2),Puntajes!$D$5,IF(AND(H357&gt;Experiencia2,H357&lt;=Experiencia3),Puntajes!$D$6,IF(H357&gt;Experiencia3,Puntajes!$D$7,0)))))</f>
        <v/>
      </c>
    </row>
    <row r="358" spans="3:9" ht="14" hidden="1" x14ac:dyDescent="0.15">
      <c r="C358" s="131" t="str">
        <f>+'Capacidad Financiera'!B361</f>
        <v/>
      </c>
      <c r="D358" s="192">
        <f>IF(ISERROR(VLOOKUP(C358,'Capacidad Financiera'!$B$12:$X$62720,2,0)),"",VLOOKUP(C358,'Capacidad Financiera'!$B$12:$X$3580,2,0))</f>
        <v>0</v>
      </c>
      <c r="E358" s="248">
        <f>IF(ISERROR(VLOOKUP(C358,'Capacidad Financiera'!$B$12:$X$62720,3,0)),"",VLOOKUP(C358,'Capacidad Financiera'!$B$12:$X$62720,3,0))</f>
        <v>0</v>
      </c>
      <c r="F358" s="231"/>
      <c r="G358" s="231" t="str">
        <f>IF(OR(D358="",E358="",F358=""),"",IF(C358&lt;&gt;"",IF(ISERROR(VLOOKUP($A$10,POA!$A$2:$D$25,2,0)),"",VLOOKUP($A$10,POA!$A$2:$D$25,2,0)),""))</f>
        <v/>
      </c>
      <c r="H358" s="254" t="str">
        <f t="shared" si="31"/>
        <v/>
      </c>
      <c r="I358" s="256" t="str">
        <f>IF(OR(D358="",E358="",F358=""),"",IF(AND(H358&gt;0,H358&lt;=Experiencia1),Puntajes!$D$4,IF(AND(H358&gt;Experiencia1,H358&lt;=Experiencia2),Puntajes!$D$5,IF(AND(H358&gt;Experiencia2,H358&lt;=Experiencia3),Puntajes!$D$6,IF(H358&gt;Experiencia3,Puntajes!$D$7,0)))))</f>
        <v/>
      </c>
    </row>
    <row r="359" spans="3:9" ht="14" hidden="1" x14ac:dyDescent="0.15">
      <c r="C359" s="131" t="str">
        <f>+'Capacidad Financiera'!B362</f>
        <v/>
      </c>
      <c r="D359" s="192">
        <f>IF(ISERROR(VLOOKUP(C359,'Capacidad Financiera'!$B$12:$X$62720,2,0)),"",VLOOKUP(C359,'Capacidad Financiera'!$B$12:$X$3580,2,0))</f>
        <v>0</v>
      </c>
      <c r="E359" s="248">
        <f>IF(ISERROR(VLOOKUP(C359,'Capacidad Financiera'!$B$12:$X$62720,3,0)),"",VLOOKUP(C359,'Capacidad Financiera'!$B$12:$X$62720,3,0))</f>
        <v>0</v>
      </c>
      <c r="F359" s="231"/>
      <c r="G359" s="231" t="str">
        <f>IF(OR(D359="",E359="",F359=""),"",IF(C359&lt;&gt;"",IF(ISERROR(VLOOKUP($A$10,POA!$A$2:$D$25,2,0)),"",VLOOKUP($A$10,POA!$A$2:$D$25,2,0)),""))</f>
        <v/>
      </c>
      <c r="H359" s="254" t="str">
        <f t="shared" si="31"/>
        <v/>
      </c>
      <c r="I359" s="256" t="str">
        <f>IF(OR(D359="",E359="",F359=""),"",IF(AND(H359&gt;0,H359&lt;=Experiencia1),Puntajes!$D$4,IF(AND(H359&gt;Experiencia1,H359&lt;=Experiencia2),Puntajes!$D$5,IF(AND(H359&gt;Experiencia2,H359&lt;=Experiencia3),Puntajes!$D$6,IF(H359&gt;Experiencia3,Puntajes!$D$7,0)))))</f>
        <v/>
      </c>
    </row>
    <row r="360" spans="3:9" ht="15" hidden="1" thickBot="1" x14ac:dyDescent="0.2">
      <c r="C360" s="132" t="str">
        <f>+'Capacidad Financiera'!B363</f>
        <v/>
      </c>
      <c r="D360" s="133">
        <f>IF(ISERROR(VLOOKUP(C360,'Capacidad Financiera'!$B$12:$X$62720,2,0)),"",VLOOKUP(C360,'Capacidad Financiera'!$B$12:$X$3580,2,0))</f>
        <v>0</v>
      </c>
      <c r="E360" s="134">
        <f>IF(ISERROR(VLOOKUP(C360,'Capacidad Financiera'!$B$12:$X$62720,3,0)),"",VLOOKUP(C360,'Capacidad Financiera'!$B$12:$X$62720,3,0))</f>
        <v>0</v>
      </c>
      <c r="F360" s="232"/>
      <c r="G360" s="232" t="str">
        <f>IF(OR(D360="",E360="",F360=""),"",IF(C360&lt;&gt;"",IF(ISERROR(VLOOKUP($A$10,POA!$A$2:$D$25,2,0)),"",VLOOKUP($A$10,POA!$A$2:$D$25,2,0)),""))</f>
        <v/>
      </c>
      <c r="H360" s="255" t="str">
        <f t="shared" si="31"/>
        <v/>
      </c>
      <c r="I360" s="257" t="str">
        <f>IF(OR(D360="",E360="",F360=""),"",IF(AND(H360&gt;0,H360&lt;=Experiencia1),Puntajes!$D$4,IF(AND(H360&gt;Experiencia1,H360&lt;=Experiencia2),Puntajes!$D$5,IF(AND(H360&gt;Experiencia2,H360&lt;=Experiencia3),Puntajes!$D$6,IF(H360&gt;Experiencia3,Puntajes!$D$7,0)))))</f>
        <v/>
      </c>
    </row>
    <row r="361" spans="3:9" ht="28" x14ac:dyDescent="0.15">
      <c r="C361" s="127">
        <v>33</v>
      </c>
      <c r="D361" s="128" t="str">
        <f>IF(ISERROR(VLOOKUP(C361,'Capacidad Financiera'!$B$12:$X$62720,2,0)),"",VLOOKUP(C361,'Capacidad Financiera'!$B$12:$X$3580,2,0))</f>
        <v>CONSTRUCCIONES E INVERSIONES BETA S.A.S.</v>
      </c>
      <c r="E361" s="129">
        <f>IF(ISERROR(VLOOKUP(C361,'Capacidad Financiera'!$B$12:$X$62720,3,0)),"",VLOOKUP(C361,'Capacidad Financiera'!$B$12:$X$62720,3,0))</f>
        <v>1</v>
      </c>
      <c r="F361" s="130"/>
      <c r="G361" s="130" t="str">
        <f>IF(OR(D361="",E361="",F361=""),"",IF(C362="",IF(C361&lt;&gt;"",IF(ISERROR(VLOOKUP($A$10,POA!$A$2:$D$25,2,0)),"",VLOOKUP($A$10,POA!$A$2:$D$25,2,0)),""),""))</f>
        <v/>
      </c>
      <c r="H361" s="251" t="str">
        <f>IF(OR(D361="",E361="",F361=""),"",IF(C362="",IF(C361&lt;&gt;"",F361/G361,""),""))</f>
        <v/>
      </c>
      <c r="I361" s="249" t="str">
        <f>IF(C362="",IF(F361="","",IF(AND(H361&gt;0,H361&lt;=Experiencia1),Puntajes!$D$4,IF(AND(H361&gt;Experiencia1,H361&lt;=Experiencia2),Puntajes!$D$5,IF(AND(H361&gt;Experiencia2,H361&lt;=Experiencia3),Puntajes!$D$6,IF(H361&gt;Experiencia3,Puntajes!$D$7,0))))),"")</f>
        <v/>
      </c>
    </row>
    <row r="362" spans="3:9" ht="28" x14ac:dyDescent="0.15">
      <c r="C362" s="131">
        <f>+'Capacidad Financiera'!B365</f>
        <v>33.1</v>
      </c>
      <c r="D362" s="192" t="str">
        <f>IF(ISERROR(VLOOKUP(C362,'Capacidad Financiera'!$B$12:$X$62720,2,0)),"",VLOOKUP(C362,'Capacidad Financiera'!$B$12:$X$3580,2,0))</f>
        <v>CONSTRUCCIONES E INVERSIONES BETA S.A.S.</v>
      </c>
      <c r="E362" s="248">
        <f>IF(ISERROR(VLOOKUP(C362,'Capacidad Financiera'!$B$12:$X$62720,3,0)),"",VLOOKUP(C362,'Capacidad Financiera'!$B$12:$X$62720,3,0))</f>
        <v>1</v>
      </c>
      <c r="F362" s="231">
        <v>293547462214.17999</v>
      </c>
      <c r="G362" s="231">
        <f>IF(OR(D362="",E362="",F362=""),"",IF(C362&lt;&gt;"",IF(ISERROR(VLOOKUP($A$10,POA!$A$2:$D$25,2,0)),"",VLOOKUP($A$10,POA!$A$2:$D$25,2,0)),""))</f>
        <v>4167150295</v>
      </c>
      <c r="H362" s="254">
        <f>IF(OR(D362="",E362="",F362=""),"",IF(C362&lt;&gt;"",F362/(G362*E362),""))</f>
        <v>70.443214531137997</v>
      </c>
      <c r="I362" s="256">
        <f>IF(OR(D362="",E362="",F362=""),"",IF(AND(H362&gt;0,H362&lt;=Experiencia1),Puntajes!$D$4,IF(AND(H362&gt;Experiencia1,H362&lt;=Experiencia2),Puntajes!$D$5,IF(AND(H362&gt;Experiencia2,H362&lt;=Experiencia3),Puntajes!$D$6,IF(H362&gt;Experiencia3,Puntajes!$D$7,0)))))</f>
        <v>120</v>
      </c>
    </row>
    <row r="363" spans="3:9" ht="15" thickBot="1" x14ac:dyDescent="0.2">
      <c r="C363" s="131" t="str">
        <f>+'Capacidad Financiera'!B366</f>
        <v/>
      </c>
      <c r="D363" s="192">
        <f>IF(ISERROR(VLOOKUP(C363,'Capacidad Financiera'!$B$12:$X$62720,2,0)),"",VLOOKUP(C363,'Capacidad Financiera'!$B$12:$X$3580,2,0))</f>
        <v>0</v>
      </c>
      <c r="E363" s="248">
        <f>IF(ISERROR(VLOOKUP(C363,'Capacidad Financiera'!$B$12:$X$62720,3,0)),"",VLOOKUP(C363,'Capacidad Financiera'!$B$12:$X$62720,3,0))</f>
        <v>0</v>
      </c>
      <c r="F363" s="231"/>
      <c r="G363" s="231" t="str">
        <f>IF(OR(D363="",E363="",F363=""),"",IF(C363&lt;&gt;"",IF(ISERROR(VLOOKUP($A$10,POA!$A$2:$D$25,2,0)),"",VLOOKUP($A$10,POA!$A$2:$D$25,2,0)),""))</f>
        <v/>
      </c>
      <c r="H363" s="254" t="str">
        <f t="shared" ref="H363:H371" si="32">IF(OR(D363="",E363="",F363=""),"",IF(C363&lt;&gt;"",F363/(G363*E363),""))</f>
        <v/>
      </c>
      <c r="I363" s="256" t="str">
        <f>IF(OR(D363="",E363="",F363=""),"",IF(AND(H363&gt;0,H363&lt;=Experiencia1),Puntajes!$D$4,IF(AND(H363&gt;Experiencia1,H363&lt;=Experiencia2),Puntajes!$D$5,IF(AND(H363&gt;Experiencia2,H363&lt;=Experiencia3),Puntajes!$D$6,IF(H363&gt;Experiencia3,Puntajes!$D$7,0)))))</f>
        <v/>
      </c>
    </row>
    <row r="364" spans="3:9" ht="14" hidden="1" x14ac:dyDescent="0.15">
      <c r="C364" s="131" t="str">
        <f>+'Capacidad Financiera'!B367</f>
        <v/>
      </c>
      <c r="D364" s="192">
        <f>IF(ISERROR(VLOOKUP(C364,'Capacidad Financiera'!$B$12:$X$62720,2,0)),"",VLOOKUP(C364,'Capacidad Financiera'!$B$12:$X$3580,2,0))</f>
        <v>0</v>
      </c>
      <c r="E364" s="248">
        <f>IF(ISERROR(VLOOKUP(C364,'Capacidad Financiera'!$B$12:$X$62720,3,0)),"",VLOOKUP(C364,'Capacidad Financiera'!$B$12:$X$62720,3,0))</f>
        <v>0</v>
      </c>
      <c r="F364" s="231"/>
      <c r="G364" s="231" t="str">
        <f>IF(OR(D364="",E364="",F364=""),"",IF(C364&lt;&gt;"",IF(ISERROR(VLOOKUP($A$10,POA!$A$2:$D$25,2,0)),"",VLOOKUP($A$10,POA!$A$2:$D$25,2,0)),""))</f>
        <v/>
      </c>
      <c r="H364" s="254" t="str">
        <f t="shared" si="32"/>
        <v/>
      </c>
      <c r="I364" s="256" t="str">
        <f>IF(OR(D364="",E364="",F364=""),"",IF(AND(H364&gt;0,H364&lt;=Experiencia1),Puntajes!$D$4,IF(AND(H364&gt;Experiencia1,H364&lt;=Experiencia2),Puntajes!$D$5,IF(AND(H364&gt;Experiencia2,H364&lt;=Experiencia3),Puntajes!$D$6,IF(H364&gt;Experiencia3,Puntajes!$D$7,0)))))</f>
        <v/>
      </c>
    </row>
    <row r="365" spans="3:9" ht="14" hidden="1" x14ac:dyDescent="0.15">
      <c r="C365" s="131" t="str">
        <f>+'Capacidad Financiera'!B368</f>
        <v/>
      </c>
      <c r="D365" s="192">
        <f>IF(ISERROR(VLOOKUP(C365,'Capacidad Financiera'!$B$12:$X$62720,2,0)),"",VLOOKUP(C365,'Capacidad Financiera'!$B$12:$X$3580,2,0))</f>
        <v>0</v>
      </c>
      <c r="E365" s="248">
        <f>IF(ISERROR(VLOOKUP(C365,'Capacidad Financiera'!$B$12:$X$62720,3,0)),"",VLOOKUP(C365,'Capacidad Financiera'!$B$12:$X$62720,3,0))</f>
        <v>0</v>
      </c>
      <c r="F365" s="231"/>
      <c r="G365" s="231" t="str">
        <f>IF(OR(D365="",E365="",F365=""),"",IF(C365&lt;&gt;"",IF(ISERROR(VLOOKUP($A$10,POA!$A$2:$D$25,2,0)),"",VLOOKUP($A$10,POA!$A$2:$D$25,2,0)),""))</f>
        <v/>
      </c>
      <c r="H365" s="254" t="str">
        <f t="shared" si="32"/>
        <v/>
      </c>
      <c r="I365" s="256" t="str">
        <f>IF(OR(D365="",E365="",F365=""),"",IF(AND(H365&gt;0,H365&lt;=Experiencia1),Puntajes!$D$4,IF(AND(H365&gt;Experiencia1,H365&lt;=Experiencia2),Puntajes!$D$5,IF(AND(H365&gt;Experiencia2,H365&lt;=Experiencia3),Puntajes!$D$6,IF(H365&gt;Experiencia3,Puntajes!$D$7,0)))))</f>
        <v/>
      </c>
    </row>
    <row r="366" spans="3:9" ht="14" hidden="1" x14ac:dyDescent="0.15">
      <c r="C366" s="131" t="str">
        <f>+'Capacidad Financiera'!B369</f>
        <v/>
      </c>
      <c r="D366" s="192">
        <f>IF(ISERROR(VLOOKUP(C366,'Capacidad Financiera'!$B$12:$X$62720,2,0)),"",VLOOKUP(C366,'Capacidad Financiera'!$B$12:$X$3580,2,0))</f>
        <v>0</v>
      </c>
      <c r="E366" s="248">
        <f>IF(ISERROR(VLOOKUP(C366,'Capacidad Financiera'!$B$12:$X$62720,3,0)),"",VLOOKUP(C366,'Capacidad Financiera'!$B$12:$X$62720,3,0))</f>
        <v>0</v>
      </c>
      <c r="F366" s="231"/>
      <c r="G366" s="231" t="str">
        <f>IF(OR(D366="",E366="",F366=""),"",IF(C366&lt;&gt;"",IF(ISERROR(VLOOKUP($A$10,POA!$A$2:$D$25,2,0)),"",VLOOKUP($A$10,POA!$A$2:$D$25,2,0)),""))</f>
        <v/>
      </c>
      <c r="H366" s="254" t="str">
        <f t="shared" si="32"/>
        <v/>
      </c>
      <c r="I366" s="256" t="str">
        <f>IF(OR(D366="",E366="",F366=""),"",IF(AND(H366&gt;0,H366&lt;=Experiencia1),Puntajes!$D$4,IF(AND(H366&gt;Experiencia1,H366&lt;=Experiencia2),Puntajes!$D$5,IF(AND(H366&gt;Experiencia2,H366&lt;=Experiencia3),Puntajes!$D$6,IF(H366&gt;Experiencia3,Puntajes!$D$7,0)))))</f>
        <v/>
      </c>
    </row>
    <row r="367" spans="3:9" ht="14" hidden="1" x14ac:dyDescent="0.15">
      <c r="C367" s="131" t="str">
        <f>+'Capacidad Financiera'!B370</f>
        <v/>
      </c>
      <c r="D367" s="192">
        <f>IF(ISERROR(VLOOKUP(C367,'Capacidad Financiera'!$B$12:$X$62720,2,0)),"",VLOOKUP(C367,'Capacidad Financiera'!$B$12:$X$3580,2,0))</f>
        <v>0</v>
      </c>
      <c r="E367" s="248">
        <f>IF(ISERROR(VLOOKUP(C367,'Capacidad Financiera'!$B$12:$X$62720,3,0)),"",VLOOKUP(C367,'Capacidad Financiera'!$B$12:$X$62720,3,0))</f>
        <v>0</v>
      </c>
      <c r="F367" s="231"/>
      <c r="G367" s="231" t="str">
        <f>IF(OR(D367="",E367="",F367=""),"",IF(C367&lt;&gt;"",IF(ISERROR(VLOOKUP($A$10,POA!$A$2:$D$25,2,0)),"",VLOOKUP($A$10,POA!$A$2:$D$25,2,0)),""))</f>
        <v/>
      </c>
      <c r="H367" s="254" t="str">
        <f t="shared" si="32"/>
        <v/>
      </c>
      <c r="I367" s="256" t="str">
        <f>IF(OR(D367="",E367="",F367=""),"",IF(AND(H367&gt;0,H367&lt;=Experiencia1),Puntajes!$D$4,IF(AND(H367&gt;Experiencia1,H367&lt;=Experiencia2),Puntajes!$D$5,IF(AND(H367&gt;Experiencia2,H367&lt;=Experiencia3),Puntajes!$D$6,IF(H367&gt;Experiencia3,Puntajes!$D$7,0)))))</f>
        <v/>
      </c>
    </row>
    <row r="368" spans="3:9" ht="14" hidden="1" x14ac:dyDescent="0.15">
      <c r="C368" s="131" t="str">
        <f>+'Capacidad Financiera'!B371</f>
        <v/>
      </c>
      <c r="D368" s="192">
        <f>IF(ISERROR(VLOOKUP(C368,'Capacidad Financiera'!$B$12:$X$62720,2,0)),"",VLOOKUP(C368,'Capacidad Financiera'!$B$12:$X$3580,2,0))</f>
        <v>0</v>
      </c>
      <c r="E368" s="248">
        <f>IF(ISERROR(VLOOKUP(C368,'Capacidad Financiera'!$B$12:$X$62720,3,0)),"",VLOOKUP(C368,'Capacidad Financiera'!$B$12:$X$62720,3,0))</f>
        <v>0</v>
      </c>
      <c r="F368" s="231"/>
      <c r="G368" s="231" t="str">
        <f>IF(OR(D368="",E368="",F368=""),"",IF(C368&lt;&gt;"",IF(ISERROR(VLOOKUP($A$10,POA!$A$2:$D$25,2,0)),"",VLOOKUP($A$10,POA!$A$2:$D$25,2,0)),""))</f>
        <v/>
      </c>
      <c r="H368" s="254" t="str">
        <f t="shared" si="32"/>
        <v/>
      </c>
      <c r="I368" s="256" t="str">
        <f>IF(OR(D368="",E368="",F368=""),"",IF(AND(H368&gt;0,H368&lt;=Experiencia1),Puntajes!$D$4,IF(AND(H368&gt;Experiencia1,H368&lt;=Experiencia2),Puntajes!$D$5,IF(AND(H368&gt;Experiencia2,H368&lt;=Experiencia3),Puntajes!$D$6,IF(H368&gt;Experiencia3,Puntajes!$D$7,0)))))</f>
        <v/>
      </c>
    </row>
    <row r="369" spans="3:9" ht="14" hidden="1" x14ac:dyDescent="0.15">
      <c r="C369" s="131" t="str">
        <f>+'Capacidad Financiera'!B372</f>
        <v/>
      </c>
      <c r="D369" s="192">
        <f>IF(ISERROR(VLOOKUP(C369,'Capacidad Financiera'!$B$12:$X$62720,2,0)),"",VLOOKUP(C369,'Capacidad Financiera'!$B$12:$X$3580,2,0))</f>
        <v>0</v>
      </c>
      <c r="E369" s="248">
        <f>IF(ISERROR(VLOOKUP(C369,'Capacidad Financiera'!$B$12:$X$62720,3,0)),"",VLOOKUP(C369,'Capacidad Financiera'!$B$12:$X$62720,3,0))</f>
        <v>0</v>
      </c>
      <c r="F369" s="231"/>
      <c r="G369" s="231" t="str">
        <f>IF(OR(D369="",E369="",F369=""),"",IF(C369&lt;&gt;"",IF(ISERROR(VLOOKUP($A$10,POA!$A$2:$D$25,2,0)),"",VLOOKUP($A$10,POA!$A$2:$D$25,2,0)),""))</f>
        <v/>
      </c>
      <c r="H369" s="254" t="str">
        <f t="shared" si="32"/>
        <v/>
      </c>
      <c r="I369" s="256" t="str">
        <f>IF(OR(D369="",E369="",F369=""),"",IF(AND(H369&gt;0,H369&lt;=Experiencia1),Puntajes!$D$4,IF(AND(H369&gt;Experiencia1,H369&lt;=Experiencia2),Puntajes!$D$5,IF(AND(H369&gt;Experiencia2,H369&lt;=Experiencia3),Puntajes!$D$6,IF(H369&gt;Experiencia3,Puntajes!$D$7,0)))))</f>
        <v/>
      </c>
    </row>
    <row r="370" spans="3:9" ht="14" hidden="1" x14ac:dyDescent="0.15">
      <c r="C370" s="131" t="str">
        <f>+'Capacidad Financiera'!B373</f>
        <v/>
      </c>
      <c r="D370" s="192">
        <f>IF(ISERROR(VLOOKUP(C370,'Capacidad Financiera'!$B$12:$X$62720,2,0)),"",VLOOKUP(C370,'Capacidad Financiera'!$B$12:$X$3580,2,0))</f>
        <v>0</v>
      </c>
      <c r="E370" s="248">
        <f>IF(ISERROR(VLOOKUP(C370,'Capacidad Financiera'!$B$12:$X$62720,3,0)),"",VLOOKUP(C370,'Capacidad Financiera'!$B$12:$X$62720,3,0))</f>
        <v>0</v>
      </c>
      <c r="F370" s="231"/>
      <c r="G370" s="231" t="str">
        <f>IF(OR(D370="",E370="",F370=""),"",IF(C370&lt;&gt;"",IF(ISERROR(VLOOKUP($A$10,POA!$A$2:$D$25,2,0)),"",VLOOKUP($A$10,POA!$A$2:$D$25,2,0)),""))</f>
        <v/>
      </c>
      <c r="H370" s="254" t="str">
        <f t="shared" si="32"/>
        <v/>
      </c>
      <c r="I370" s="256" t="str">
        <f>IF(OR(D370="",E370="",F370=""),"",IF(AND(H370&gt;0,H370&lt;=Experiencia1),Puntajes!$D$4,IF(AND(H370&gt;Experiencia1,H370&lt;=Experiencia2),Puntajes!$D$5,IF(AND(H370&gt;Experiencia2,H370&lt;=Experiencia3),Puntajes!$D$6,IF(H370&gt;Experiencia3,Puntajes!$D$7,0)))))</f>
        <v/>
      </c>
    </row>
    <row r="371" spans="3:9" ht="15" hidden="1" thickBot="1" x14ac:dyDescent="0.2">
      <c r="C371" s="132" t="str">
        <f>+'Capacidad Financiera'!B374</f>
        <v/>
      </c>
      <c r="D371" s="133">
        <f>IF(ISERROR(VLOOKUP(C371,'Capacidad Financiera'!$B$12:$X$62720,2,0)),"",VLOOKUP(C371,'Capacidad Financiera'!$B$12:$X$3580,2,0))</f>
        <v>0</v>
      </c>
      <c r="E371" s="134">
        <f>IF(ISERROR(VLOOKUP(C371,'Capacidad Financiera'!$B$12:$X$62720,3,0)),"",VLOOKUP(C371,'Capacidad Financiera'!$B$12:$X$62720,3,0))</f>
        <v>0</v>
      </c>
      <c r="F371" s="232"/>
      <c r="G371" s="232" t="str">
        <f>IF(OR(D371="",E371="",F371=""),"",IF(C371&lt;&gt;"",IF(ISERROR(VLOOKUP($A$10,POA!$A$2:$D$25,2,0)),"",VLOOKUP($A$10,POA!$A$2:$D$25,2,0)),""))</f>
        <v/>
      </c>
      <c r="H371" s="255" t="str">
        <f t="shared" si="32"/>
        <v/>
      </c>
      <c r="I371" s="257" t="str">
        <f>IF(OR(D371="",E371="",F371=""),"",IF(AND(H371&gt;0,H371&lt;=Experiencia1),Puntajes!$D$4,IF(AND(H371&gt;Experiencia1,H371&lt;=Experiencia2),Puntajes!$D$5,IF(AND(H371&gt;Experiencia2,H371&lt;=Experiencia3),Puntajes!$D$6,IF(H371&gt;Experiencia3,Puntajes!$D$7,0)))))</f>
        <v/>
      </c>
    </row>
    <row r="372" spans="3:9" ht="14" x14ac:dyDescent="0.15">
      <c r="C372" s="127">
        <v>34</v>
      </c>
      <c r="D372" s="128" t="str">
        <f>IF(ISERROR(VLOOKUP(C372,'Capacidad Financiera'!$B$12:$X$62720,2,0)),"",VLOOKUP(C372,'Capacidad Financiera'!$B$12:$X$3580,2,0))</f>
        <v>CI GRODCO S EN CA INGENIEROS CIVILES</v>
      </c>
      <c r="E372" s="129">
        <f>IF(ISERROR(VLOOKUP(C372,'Capacidad Financiera'!$B$12:$X$62720,3,0)),"",VLOOKUP(C372,'Capacidad Financiera'!$B$12:$X$62720,3,0))</f>
        <v>1</v>
      </c>
      <c r="F372" s="130"/>
      <c r="G372" s="130" t="str">
        <f>IF(OR(D372="",E372="",F372=""),"",IF(C373="",IF(C372&lt;&gt;"",IF(ISERROR(VLOOKUP($A$10,POA!$A$2:$D$25,2,0)),"",VLOOKUP($A$10,POA!$A$2:$D$25,2,0)),""),""))</f>
        <v/>
      </c>
      <c r="H372" s="251" t="str">
        <f>IF(OR(D372="",E372="",F372=""),"",IF(C373="",IF(C372&lt;&gt;"",F372/G372,""),""))</f>
        <v/>
      </c>
      <c r="I372" s="249" t="str">
        <f>IF(C373="",IF(F372="","",IF(AND(H372&gt;0,H372&lt;=Experiencia1),Puntajes!$D$4,IF(AND(H372&gt;Experiencia1,H372&lt;=Experiencia2),Puntajes!$D$5,IF(AND(H372&gt;Experiencia2,H372&lt;=Experiencia3),Puntajes!$D$6,IF(H372&gt;Experiencia3,Puntajes!$D$7,0))))),"")</f>
        <v/>
      </c>
    </row>
    <row r="373" spans="3:9" ht="14" x14ac:dyDescent="0.15">
      <c r="C373" s="131">
        <f>+'Capacidad Financiera'!B376</f>
        <v>34.1</v>
      </c>
      <c r="D373" s="192" t="str">
        <f>IF(ISERROR(VLOOKUP(C373,'Capacidad Financiera'!$B$12:$X$62720,2,0)),"",VLOOKUP(C373,'Capacidad Financiera'!$B$12:$X$3580,2,0))</f>
        <v>CI GRODCO S EN CA INGENIEROS CIVILES</v>
      </c>
      <c r="E373" s="248">
        <f>IF(ISERROR(VLOOKUP(C373,'Capacidad Financiera'!$B$12:$X$62720,3,0)),"",VLOOKUP(C373,'Capacidad Financiera'!$B$12:$X$62720,3,0))</f>
        <v>1</v>
      </c>
      <c r="F373" s="231">
        <v>929325382524</v>
      </c>
      <c r="G373" s="231">
        <f>IF(OR(D373="",E373="",F373=""),"",IF(C373&lt;&gt;"",IF(ISERROR(VLOOKUP($A$10,POA!$A$2:$D$25,2,0)),"",VLOOKUP($A$10,POA!$A$2:$D$25,2,0)),""))</f>
        <v>4167150295</v>
      </c>
      <c r="H373" s="254">
        <f>IF(OR(D373="",E373="",F373=""),"",IF(C373&lt;&gt;"",F373/(G373*E373),""))</f>
        <v>223.01220660053011</v>
      </c>
      <c r="I373" s="256">
        <f>IF(OR(D373="",E373="",F373=""),"",IF(AND(H373&gt;0,H373&lt;=Experiencia1),Puntajes!$D$4,IF(AND(H373&gt;Experiencia1,H373&lt;=Experiencia2),Puntajes!$D$5,IF(AND(H373&gt;Experiencia2,H373&lt;=Experiencia3),Puntajes!$D$6,IF(H373&gt;Experiencia3,Puntajes!$D$7,0)))))</f>
        <v>120</v>
      </c>
    </row>
    <row r="374" spans="3:9" ht="15" thickBot="1" x14ac:dyDescent="0.2">
      <c r="C374" s="131" t="str">
        <f>+'Capacidad Financiera'!B377</f>
        <v/>
      </c>
      <c r="D374" s="192">
        <f>IF(ISERROR(VLOOKUP(C374,'Capacidad Financiera'!$B$12:$X$62720,2,0)),"",VLOOKUP(C374,'Capacidad Financiera'!$B$12:$X$3580,2,0))</f>
        <v>0</v>
      </c>
      <c r="E374" s="248">
        <f>IF(ISERROR(VLOOKUP(C374,'Capacidad Financiera'!$B$12:$X$62720,3,0)),"",VLOOKUP(C374,'Capacidad Financiera'!$B$12:$X$62720,3,0))</f>
        <v>0</v>
      </c>
      <c r="F374" s="231"/>
      <c r="G374" s="231" t="str">
        <f>IF(OR(D374="",E374="",F374=""),"",IF(C374&lt;&gt;"",IF(ISERROR(VLOOKUP($A$10,POA!$A$2:$D$25,2,0)),"",VLOOKUP($A$10,POA!$A$2:$D$25,2,0)),""))</f>
        <v/>
      </c>
      <c r="H374" s="254" t="str">
        <f t="shared" ref="H374:H382" si="33">IF(OR(D374="",E374="",F374=""),"",IF(C374&lt;&gt;"",F374/(G374*E374),""))</f>
        <v/>
      </c>
      <c r="I374" s="256" t="str">
        <f>IF(OR(D374="",E374="",F374=""),"",IF(AND(H374&gt;0,H374&lt;=Experiencia1),Puntajes!$D$4,IF(AND(H374&gt;Experiencia1,H374&lt;=Experiencia2),Puntajes!$D$5,IF(AND(H374&gt;Experiencia2,H374&lt;=Experiencia3),Puntajes!$D$6,IF(H374&gt;Experiencia3,Puntajes!$D$7,0)))))</f>
        <v/>
      </c>
    </row>
    <row r="375" spans="3:9" ht="14" hidden="1" x14ac:dyDescent="0.15">
      <c r="C375" s="131" t="str">
        <f>+'Capacidad Financiera'!B378</f>
        <v/>
      </c>
      <c r="D375" s="192">
        <f>IF(ISERROR(VLOOKUP(C375,'Capacidad Financiera'!$B$12:$X$62720,2,0)),"",VLOOKUP(C375,'Capacidad Financiera'!$B$12:$X$3580,2,0))</f>
        <v>0</v>
      </c>
      <c r="E375" s="248">
        <f>IF(ISERROR(VLOOKUP(C375,'Capacidad Financiera'!$B$12:$X$62720,3,0)),"",VLOOKUP(C375,'Capacidad Financiera'!$B$12:$X$62720,3,0))</f>
        <v>0</v>
      </c>
      <c r="F375" s="231"/>
      <c r="G375" s="231" t="str">
        <f>IF(OR(D375="",E375="",F375=""),"",IF(C375&lt;&gt;"",IF(ISERROR(VLOOKUP($A$10,POA!$A$2:$D$25,2,0)),"",VLOOKUP($A$10,POA!$A$2:$D$25,2,0)),""))</f>
        <v/>
      </c>
      <c r="H375" s="254" t="str">
        <f t="shared" si="33"/>
        <v/>
      </c>
      <c r="I375" s="256" t="str">
        <f>IF(OR(D375="",E375="",F375=""),"",IF(AND(H375&gt;0,H375&lt;=Experiencia1),Puntajes!$D$4,IF(AND(H375&gt;Experiencia1,H375&lt;=Experiencia2),Puntajes!$D$5,IF(AND(H375&gt;Experiencia2,H375&lt;=Experiencia3),Puntajes!$D$6,IF(H375&gt;Experiencia3,Puntajes!$D$7,0)))))</f>
        <v/>
      </c>
    </row>
    <row r="376" spans="3:9" ht="14" hidden="1" x14ac:dyDescent="0.15">
      <c r="C376" s="131" t="str">
        <f>+'Capacidad Financiera'!B379</f>
        <v/>
      </c>
      <c r="D376" s="192">
        <f>IF(ISERROR(VLOOKUP(C376,'Capacidad Financiera'!$B$12:$X$62720,2,0)),"",VLOOKUP(C376,'Capacidad Financiera'!$B$12:$X$3580,2,0))</f>
        <v>0</v>
      </c>
      <c r="E376" s="248">
        <f>IF(ISERROR(VLOOKUP(C376,'Capacidad Financiera'!$B$12:$X$62720,3,0)),"",VLOOKUP(C376,'Capacidad Financiera'!$B$12:$X$62720,3,0))</f>
        <v>0</v>
      </c>
      <c r="F376" s="231"/>
      <c r="G376" s="231" t="str">
        <f>IF(OR(D376="",E376="",F376=""),"",IF(C376&lt;&gt;"",IF(ISERROR(VLOOKUP($A$10,POA!$A$2:$D$25,2,0)),"",VLOOKUP($A$10,POA!$A$2:$D$25,2,0)),""))</f>
        <v/>
      </c>
      <c r="H376" s="254" t="str">
        <f t="shared" si="33"/>
        <v/>
      </c>
      <c r="I376" s="256" t="str">
        <f>IF(OR(D376="",E376="",F376=""),"",IF(AND(H376&gt;0,H376&lt;=Experiencia1),Puntajes!$D$4,IF(AND(H376&gt;Experiencia1,H376&lt;=Experiencia2),Puntajes!$D$5,IF(AND(H376&gt;Experiencia2,H376&lt;=Experiencia3),Puntajes!$D$6,IF(H376&gt;Experiencia3,Puntajes!$D$7,0)))))</f>
        <v/>
      </c>
    </row>
    <row r="377" spans="3:9" ht="14" hidden="1" x14ac:dyDescent="0.15">
      <c r="C377" s="131" t="str">
        <f>+'Capacidad Financiera'!B380</f>
        <v/>
      </c>
      <c r="D377" s="192">
        <f>IF(ISERROR(VLOOKUP(C377,'Capacidad Financiera'!$B$12:$X$62720,2,0)),"",VLOOKUP(C377,'Capacidad Financiera'!$B$12:$X$3580,2,0))</f>
        <v>0</v>
      </c>
      <c r="E377" s="248">
        <f>IF(ISERROR(VLOOKUP(C377,'Capacidad Financiera'!$B$12:$X$62720,3,0)),"",VLOOKUP(C377,'Capacidad Financiera'!$B$12:$X$62720,3,0))</f>
        <v>0</v>
      </c>
      <c r="F377" s="231"/>
      <c r="G377" s="231" t="str">
        <f>IF(OR(D377="",E377="",F377=""),"",IF(C377&lt;&gt;"",IF(ISERROR(VLOOKUP($A$10,POA!$A$2:$D$25,2,0)),"",VLOOKUP($A$10,POA!$A$2:$D$25,2,0)),""))</f>
        <v/>
      </c>
      <c r="H377" s="254" t="str">
        <f t="shared" si="33"/>
        <v/>
      </c>
      <c r="I377" s="256" t="str">
        <f>IF(OR(D377="",E377="",F377=""),"",IF(AND(H377&gt;0,H377&lt;=Experiencia1),Puntajes!$D$4,IF(AND(H377&gt;Experiencia1,H377&lt;=Experiencia2),Puntajes!$D$5,IF(AND(H377&gt;Experiencia2,H377&lt;=Experiencia3),Puntajes!$D$6,IF(H377&gt;Experiencia3,Puntajes!$D$7,0)))))</f>
        <v/>
      </c>
    </row>
    <row r="378" spans="3:9" ht="14" hidden="1" x14ac:dyDescent="0.15">
      <c r="C378" s="131" t="str">
        <f>+'Capacidad Financiera'!B381</f>
        <v/>
      </c>
      <c r="D378" s="192">
        <f>IF(ISERROR(VLOOKUP(C378,'Capacidad Financiera'!$B$12:$X$62720,2,0)),"",VLOOKUP(C378,'Capacidad Financiera'!$B$12:$X$3580,2,0))</f>
        <v>0</v>
      </c>
      <c r="E378" s="248">
        <f>IF(ISERROR(VLOOKUP(C378,'Capacidad Financiera'!$B$12:$X$62720,3,0)),"",VLOOKUP(C378,'Capacidad Financiera'!$B$12:$X$62720,3,0))</f>
        <v>0</v>
      </c>
      <c r="F378" s="231"/>
      <c r="G378" s="231" t="str">
        <f>IF(OR(D378="",E378="",F378=""),"",IF(C378&lt;&gt;"",IF(ISERROR(VLOOKUP($A$10,POA!$A$2:$D$25,2,0)),"",VLOOKUP($A$10,POA!$A$2:$D$25,2,0)),""))</f>
        <v/>
      </c>
      <c r="H378" s="254" t="str">
        <f t="shared" si="33"/>
        <v/>
      </c>
      <c r="I378" s="256" t="str">
        <f>IF(OR(D378="",E378="",F378=""),"",IF(AND(H378&gt;0,H378&lt;=Experiencia1),Puntajes!$D$4,IF(AND(H378&gt;Experiencia1,H378&lt;=Experiencia2),Puntajes!$D$5,IF(AND(H378&gt;Experiencia2,H378&lt;=Experiencia3),Puntajes!$D$6,IF(H378&gt;Experiencia3,Puntajes!$D$7,0)))))</f>
        <v/>
      </c>
    </row>
    <row r="379" spans="3:9" ht="14" hidden="1" x14ac:dyDescent="0.15">
      <c r="C379" s="131" t="str">
        <f>+'Capacidad Financiera'!B382</f>
        <v/>
      </c>
      <c r="D379" s="192">
        <f>IF(ISERROR(VLOOKUP(C379,'Capacidad Financiera'!$B$12:$X$62720,2,0)),"",VLOOKUP(C379,'Capacidad Financiera'!$B$12:$X$3580,2,0))</f>
        <v>0</v>
      </c>
      <c r="E379" s="248">
        <f>IF(ISERROR(VLOOKUP(C379,'Capacidad Financiera'!$B$12:$X$62720,3,0)),"",VLOOKUP(C379,'Capacidad Financiera'!$B$12:$X$62720,3,0))</f>
        <v>0</v>
      </c>
      <c r="F379" s="231"/>
      <c r="G379" s="231" t="str">
        <f>IF(OR(D379="",E379="",F379=""),"",IF(C379&lt;&gt;"",IF(ISERROR(VLOOKUP($A$10,POA!$A$2:$D$25,2,0)),"",VLOOKUP($A$10,POA!$A$2:$D$25,2,0)),""))</f>
        <v/>
      </c>
      <c r="H379" s="254" t="str">
        <f t="shared" si="33"/>
        <v/>
      </c>
      <c r="I379" s="256" t="str">
        <f>IF(OR(D379="",E379="",F379=""),"",IF(AND(H379&gt;0,H379&lt;=Experiencia1),Puntajes!$D$4,IF(AND(H379&gt;Experiencia1,H379&lt;=Experiencia2),Puntajes!$D$5,IF(AND(H379&gt;Experiencia2,H379&lt;=Experiencia3),Puntajes!$D$6,IF(H379&gt;Experiencia3,Puntajes!$D$7,0)))))</f>
        <v/>
      </c>
    </row>
    <row r="380" spans="3:9" ht="14" hidden="1" x14ac:dyDescent="0.15">
      <c r="C380" s="131" t="str">
        <f>+'Capacidad Financiera'!B383</f>
        <v/>
      </c>
      <c r="D380" s="192">
        <f>IF(ISERROR(VLOOKUP(C380,'Capacidad Financiera'!$B$12:$X$62720,2,0)),"",VLOOKUP(C380,'Capacidad Financiera'!$B$12:$X$3580,2,0))</f>
        <v>0</v>
      </c>
      <c r="E380" s="248">
        <f>IF(ISERROR(VLOOKUP(C380,'Capacidad Financiera'!$B$12:$X$62720,3,0)),"",VLOOKUP(C380,'Capacidad Financiera'!$B$12:$X$62720,3,0))</f>
        <v>0</v>
      </c>
      <c r="F380" s="231"/>
      <c r="G380" s="231" t="str">
        <f>IF(OR(D380="",E380="",F380=""),"",IF(C380&lt;&gt;"",IF(ISERROR(VLOOKUP($A$10,POA!$A$2:$D$25,2,0)),"",VLOOKUP($A$10,POA!$A$2:$D$25,2,0)),""))</f>
        <v/>
      </c>
      <c r="H380" s="254" t="str">
        <f t="shared" si="33"/>
        <v/>
      </c>
      <c r="I380" s="256" t="str">
        <f>IF(OR(D380="",E380="",F380=""),"",IF(AND(H380&gt;0,H380&lt;=Experiencia1),Puntajes!$D$4,IF(AND(H380&gt;Experiencia1,H380&lt;=Experiencia2),Puntajes!$D$5,IF(AND(H380&gt;Experiencia2,H380&lt;=Experiencia3),Puntajes!$D$6,IF(H380&gt;Experiencia3,Puntajes!$D$7,0)))))</f>
        <v/>
      </c>
    </row>
    <row r="381" spans="3:9" ht="14" hidden="1" x14ac:dyDescent="0.15">
      <c r="C381" s="131" t="str">
        <f>+'Capacidad Financiera'!B384</f>
        <v/>
      </c>
      <c r="D381" s="192">
        <f>IF(ISERROR(VLOOKUP(C381,'Capacidad Financiera'!$B$12:$X$62720,2,0)),"",VLOOKUP(C381,'Capacidad Financiera'!$B$12:$X$3580,2,0))</f>
        <v>0</v>
      </c>
      <c r="E381" s="248">
        <f>IF(ISERROR(VLOOKUP(C381,'Capacidad Financiera'!$B$12:$X$62720,3,0)),"",VLOOKUP(C381,'Capacidad Financiera'!$B$12:$X$62720,3,0))</f>
        <v>0</v>
      </c>
      <c r="F381" s="231"/>
      <c r="G381" s="231" t="str">
        <f>IF(OR(D381="",E381="",F381=""),"",IF(C381&lt;&gt;"",IF(ISERROR(VLOOKUP($A$10,POA!$A$2:$D$25,2,0)),"",VLOOKUP($A$10,POA!$A$2:$D$25,2,0)),""))</f>
        <v/>
      </c>
      <c r="H381" s="254" t="str">
        <f t="shared" si="33"/>
        <v/>
      </c>
      <c r="I381" s="256" t="str">
        <f>IF(OR(D381="",E381="",F381=""),"",IF(AND(H381&gt;0,H381&lt;=Experiencia1),Puntajes!$D$4,IF(AND(H381&gt;Experiencia1,H381&lt;=Experiencia2),Puntajes!$D$5,IF(AND(H381&gt;Experiencia2,H381&lt;=Experiencia3),Puntajes!$D$6,IF(H381&gt;Experiencia3,Puntajes!$D$7,0)))))</f>
        <v/>
      </c>
    </row>
    <row r="382" spans="3:9" ht="15" hidden="1" thickBot="1" x14ac:dyDescent="0.2">
      <c r="C382" s="132" t="str">
        <f>+'Capacidad Financiera'!B385</f>
        <v/>
      </c>
      <c r="D382" s="133">
        <f>IF(ISERROR(VLOOKUP(C382,'Capacidad Financiera'!$B$12:$X$62720,2,0)),"",VLOOKUP(C382,'Capacidad Financiera'!$B$12:$X$3580,2,0))</f>
        <v>0</v>
      </c>
      <c r="E382" s="134">
        <f>IF(ISERROR(VLOOKUP(C382,'Capacidad Financiera'!$B$12:$X$62720,3,0)),"",VLOOKUP(C382,'Capacidad Financiera'!$B$12:$X$62720,3,0))</f>
        <v>0</v>
      </c>
      <c r="F382" s="232"/>
      <c r="G382" s="232" t="str">
        <f>IF(OR(D382="",E382="",F382=""),"",IF(C382&lt;&gt;"",IF(ISERROR(VLOOKUP($A$10,POA!$A$2:$D$25,2,0)),"",VLOOKUP($A$10,POA!$A$2:$D$25,2,0)),""))</f>
        <v/>
      </c>
      <c r="H382" s="255" t="str">
        <f t="shared" si="33"/>
        <v/>
      </c>
      <c r="I382" s="257" t="str">
        <f>IF(OR(D382="",E382="",F382=""),"",IF(AND(H382&gt;0,H382&lt;=Experiencia1),Puntajes!$D$4,IF(AND(H382&gt;Experiencia1,H382&lt;=Experiencia2),Puntajes!$D$5,IF(AND(H382&gt;Experiencia2,H382&lt;=Experiencia3),Puntajes!$D$6,IF(H382&gt;Experiencia3,Puntajes!$D$7,0)))))</f>
        <v/>
      </c>
    </row>
    <row r="383" spans="3:9" ht="14" x14ac:dyDescent="0.15">
      <c r="C383" s="127">
        <v>35</v>
      </c>
      <c r="D383" s="128" t="str">
        <f>IF(ISERROR(VLOOKUP(C383,'Capacidad Financiera'!$B$12:$X$62720,2,0)),"",VLOOKUP(C383,'Capacidad Financiera'!$B$12:$X$3580,2,0))</f>
        <v>MUVEK S.A.S</v>
      </c>
      <c r="E383" s="129">
        <f>IF(ISERROR(VLOOKUP(C383,'Capacidad Financiera'!$B$12:$X$62720,3,0)),"",VLOOKUP(C383,'Capacidad Financiera'!$B$12:$X$62720,3,0))</f>
        <v>1</v>
      </c>
      <c r="F383" s="130"/>
      <c r="G383" s="130" t="str">
        <f>IF(OR(D383="",E383="",F383=""),"",IF(C384="",IF(C383&lt;&gt;"",IF(ISERROR(VLOOKUP($A$10,POA!$A$2:$D$25,2,0)),"",VLOOKUP($A$10,POA!$A$2:$D$25,2,0)),""),""))</f>
        <v/>
      </c>
      <c r="H383" s="251" t="str">
        <f>IF(OR(D383="",E383="",F383=""),"",IF(C384="",IF(C383&lt;&gt;"",F383/G383,""),""))</f>
        <v/>
      </c>
      <c r="I383" s="249" t="str">
        <f>IF(C384="",IF(F383="","",IF(AND(H383&gt;0,H383&lt;=Experiencia1),Puntajes!$D$4,IF(AND(H383&gt;Experiencia1,H383&lt;=Experiencia2),Puntajes!$D$5,IF(AND(H383&gt;Experiencia2,H383&lt;=Experiencia3),Puntajes!$D$6,IF(H383&gt;Experiencia3,Puntajes!$D$7,0))))),"")</f>
        <v/>
      </c>
    </row>
    <row r="384" spans="3:9" ht="14" x14ac:dyDescent="0.15">
      <c r="C384" s="131">
        <f>+'Capacidad Financiera'!B387</f>
        <v>35.1</v>
      </c>
      <c r="D384" s="192" t="str">
        <f>IF(ISERROR(VLOOKUP(C384,'Capacidad Financiera'!$B$12:$X$62720,2,0)),"",VLOOKUP(C384,'Capacidad Financiera'!$B$12:$X$3580,2,0))</f>
        <v>MUVEK S.A.S</v>
      </c>
      <c r="E384" s="248">
        <f>IF(ISERROR(VLOOKUP(C384,'Capacidad Financiera'!$B$12:$X$62720,3,0)),"",VLOOKUP(C384,'Capacidad Financiera'!$B$12:$X$62720,3,0))</f>
        <v>1</v>
      </c>
      <c r="F384" s="231">
        <v>15793867320</v>
      </c>
      <c r="G384" s="231">
        <f>IF(OR(D384="",E384="",F384=""),"",IF(C384&lt;&gt;"",IF(ISERROR(VLOOKUP($A$10,POA!$A$2:$D$25,2,0)),"",VLOOKUP($A$10,POA!$A$2:$D$25,2,0)),""))</f>
        <v>4167150295</v>
      </c>
      <c r="H384" s="254">
        <f>IF(OR(D384="",E384="",F384=""),"",IF(C384&lt;&gt;"",F384/(G384*E384),""))</f>
        <v>3.7900882382261183</v>
      </c>
      <c r="I384" s="256">
        <f>IF(OR(D384="",E384="",F384=""),"",IF(AND(H384&gt;0,H384&lt;=Experiencia1),Puntajes!$D$4,IF(AND(H384&gt;Experiencia1,H384&lt;=Experiencia2),Puntajes!$D$5,IF(AND(H384&gt;Experiencia2,H384&lt;=Experiencia3),Puntajes!$D$6,IF(H384&gt;Experiencia3,Puntajes!$D$7,0)))))</f>
        <v>80</v>
      </c>
    </row>
    <row r="385" spans="3:9" ht="15" thickBot="1" x14ac:dyDescent="0.2">
      <c r="C385" s="131" t="str">
        <f>+'Capacidad Financiera'!B388</f>
        <v/>
      </c>
      <c r="D385" s="192">
        <f>IF(ISERROR(VLOOKUP(C385,'Capacidad Financiera'!$B$12:$X$62720,2,0)),"",VLOOKUP(C385,'Capacidad Financiera'!$B$12:$X$3580,2,0))</f>
        <v>0</v>
      </c>
      <c r="E385" s="248">
        <f>IF(ISERROR(VLOOKUP(C385,'Capacidad Financiera'!$B$12:$X$62720,3,0)),"",VLOOKUP(C385,'Capacidad Financiera'!$B$12:$X$62720,3,0))</f>
        <v>0</v>
      </c>
      <c r="F385" s="231"/>
      <c r="G385" s="231" t="str">
        <f>IF(OR(D385="",E385="",F385=""),"",IF(C385&lt;&gt;"",IF(ISERROR(VLOOKUP($A$10,POA!$A$2:$D$25,2,0)),"",VLOOKUP($A$10,POA!$A$2:$D$25,2,0)),""))</f>
        <v/>
      </c>
      <c r="H385" s="254" t="str">
        <f t="shared" ref="H385:H393" si="34">IF(OR(D385="",E385="",F385=""),"",IF(C385&lt;&gt;"",F385/(G385*E385),""))</f>
        <v/>
      </c>
      <c r="I385" s="256" t="str">
        <f>IF(OR(D385="",E385="",F385=""),"",IF(AND(H385&gt;0,H385&lt;=Experiencia1),Puntajes!$D$4,IF(AND(H385&gt;Experiencia1,H385&lt;=Experiencia2),Puntajes!$D$5,IF(AND(H385&gt;Experiencia2,H385&lt;=Experiencia3),Puntajes!$D$6,IF(H385&gt;Experiencia3,Puntajes!$D$7,0)))))</f>
        <v/>
      </c>
    </row>
    <row r="386" spans="3:9" ht="14" hidden="1" x14ac:dyDescent="0.15">
      <c r="C386" s="131" t="str">
        <f>+'Capacidad Financiera'!B389</f>
        <v/>
      </c>
      <c r="D386" s="192">
        <f>IF(ISERROR(VLOOKUP(C386,'Capacidad Financiera'!$B$12:$X$62720,2,0)),"",VLOOKUP(C386,'Capacidad Financiera'!$B$12:$X$3580,2,0))</f>
        <v>0</v>
      </c>
      <c r="E386" s="248">
        <f>IF(ISERROR(VLOOKUP(C386,'Capacidad Financiera'!$B$12:$X$62720,3,0)),"",VLOOKUP(C386,'Capacidad Financiera'!$B$12:$X$62720,3,0))</f>
        <v>0</v>
      </c>
      <c r="F386" s="231"/>
      <c r="G386" s="231" t="str">
        <f>IF(OR(D386="",E386="",F386=""),"",IF(C386&lt;&gt;"",IF(ISERROR(VLOOKUP($A$10,POA!$A$2:$D$25,2,0)),"",VLOOKUP($A$10,POA!$A$2:$D$25,2,0)),""))</f>
        <v/>
      </c>
      <c r="H386" s="254" t="str">
        <f t="shared" si="34"/>
        <v/>
      </c>
      <c r="I386" s="256" t="str">
        <f>IF(OR(D386="",E386="",F386=""),"",IF(AND(H386&gt;0,H386&lt;=Experiencia1),Puntajes!$D$4,IF(AND(H386&gt;Experiencia1,H386&lt;=Experiencia2),Puntajes!$D$5,IF(AND(H386&gt;Experiencia2,H386&lt;=Experiencia3),Puntajes!$D$6,IF(H386&gt;Experiencia3,Puntajes!$D$7,0)))))</f>
        <v/>
      </c>
    </row>
    <row r="387" spans="3:9" ht="14" hidden="1" x14ac:dyDescent="0.15">
      <c r="C387" s="131" t="str">
        <f>+'Capacidad Financiera'!B390</f>
        <v/>
      </c>
      <c r="D387" s="192">
        <f>IF(ISERROR(VLOOKUP(C387,'Capacidad Financiera'!$B$12:$X$62720,2,0)),"",VLOOKUP(C387,'Capacidad Financiera'!$B$12:$X$3580,2,0))</f>
        <v>0</v>
      </c>
      <c r="E387" s="248">
        <f>IF(ISERROR(VLOOKUP(C387,'Capacidad Financiera'!$B$12:$X$62720,3,0)),"",VLOOKUP(C387,'Capacidad Financiera'!$B$12:$X$62720,3,0))</f>
        <v>0</v>
      </c>
      <c r="F387" s="231"/>
      <c r="G387" s="231" t="str">
        <f>IF(OR(D387="",E387="",F387=""),"",IF(C387&lt;&gt;"",IF(ISERROR(VLOOKUP($A$10,POA!$A$2:$D$25,2,0)),"",VLOOKUP($A$10,POA!$A$2:$D$25,2,0)),""))</f>
        <v/>
      </c>
      <c r="H387" s="254" t="str">
        <f t="shared" si="34"/>
        <v/>
      </c>
      <c r="I387" s="256" t="str">
        <f>IF(OR(D387="",E387="",F387=""),"",IF(AND(H387&gt;0,H387&lt;=Experiencia1),Puntajes!$D$4,IF(AND(H387&gt;Experiencia1,H387&lt;=Experiencia2),Puntajes!$D$5,IF(AND(H387&gt;Experiencia2,H387&lt;=Experiencia3),Puntajes!$D$6,IF(H387&gt;Experiencia3,Puntajes!$D$7,0)))))</f>
        <v/>
      </c>
    </row>
    <row r="388" spans="3:9" ht="14" hidden="1" x14ac:dyDescent="0.15">
      <c r="C388" s="131" t="str">
        <f>+'Capacidad Financiera'!B391</f>
        <v/>
      </c>
      <c r="D388" s="192">
        <f>IF(ISERROR(VLOOKUP(C388,'Capacidad Financiera'!$B$12:$X$62720,2,0)),"",VLOOKUP(C388,'Capacidad Financiera'!$B$12:$X$3580,2,0))</f>
        <v>0</v>
      </c>
      <c r="E388" s="248">
        <f>IF(ISERROR(VLOOKUP(C388,'Capacidad Financiera'!$B$12:$X$62720,3,0)),"",VLOOKUP(C388,'Capacidad Financiera'!$B$12:$X$62720,3,0))</f>
        <v>0</v>
      </c>
      <c r="F388" s="231"/>
      <c r="G388" s="231" t="str">
        <f>IF(OR(D388="",E388="",F388=""),"",IF(C388&lt;&gt;"",IF(ISERROR(VLOOKUP($A$10,POA!$A$2:$D$25,2,0)),"",VLOOKUP($A$10,POA!$A$2:$D$25,2,0)),""))</f>
        <v/>
      </c>
      <c r="H388" s="254" t="str">
        <f t="shared" si="34"/>
        <v/>
      </c>
      <c r="I388" s="256" t="str">
        <f>IF(OR(D388="",E388="",F388=""),"",IF(AND(H388&gt;0,H388&lt;=Experiencia1),Puntajes!$D$4,IF(AND(H388&gt;Experiencia1,H388&lt;=Experiencia2),Puntajes!$D$5,IF(AND(H388&gt;Experiencia2,H388&lt;=Experiencia3),Puntajes!$D$6,IF(H388&gt;Experiencia3,Puntajes!$D$7,0)))))</f>
        <v/>
      </c>
    </row>
    <row r="389" spans="3:9" ht="14" hidden="1" x14ac:dyDescent="0.15">
      <c r="C389" s="131" t="str">
        <f>+'Capacidad Financiera'!B392</f>
        <v/>
      </c>
      <c r="D389" s="192">
        <f>IF(ISERROR(VLOOKUP(C389,'Capacidad Financiera'!$B$12:$X$62720,2,0)),"",VLOOKUP(C389,'Capacidad Financiera'!$B$12:$X$3580,2,0))</f>
        <v>0</v>
      </c>
      <c r="E389" s="248">
        <f>IF(ISERROR(VLOOKUP(C389,'Capacidad Financiera'!$B$12:$X$62720,3,0)),"",VLOOKUP(C389,'Capacidad Financiera'!$B$12:$X$62720,3,0))</f>
        <v>0</v>
      </c>
      <c r="F389" s="231"/>
      <c r="G389" s="231" t="str">
        <f>IF(OR(D389="",E389="",F389=""),"",IF(C389&lt;&gt;"",IF(ISERROR(VLOOKUP($A$10,POA!$A$2:$D$25,2,0)),"",VLOOKUP($A$10,POA!$A$2:$D$25,2,0)),""))</f>
        <v/>
      </c>
      <c r="H389" s="254" t="str">
        <f t="shared" si="34"/>
        <v/>
      </c>
      <c r="I389" s="256" t="str">
        <f>IF(OR(D389="",E389="",F389=""),"",IF(AND(H389&gt;0,H389&lt;=Experiencia1),Puntajes!$D$4,IF(AND(H389&gt;Experiencia1,H389&lt;=Experiencia2),Puntajes!$D$5,IF(AND(H389&gt;Experiencia2,H389&lt;=Experiencia3),Puntajes!$D$6,IF(H389&gt;Experiencia3,Puntajes!$D$7,0)))))</f>
        <v/>
      </c>
    </row>
    <row r="390" spans="3:9" ht="14" hidden="1" x14ac:dyDescent="0.15">
      <c r="C390" s="131" t="str">
        <f>+'Capacidad Financiera'!B393</f>
        <v/>
      </c>
      <c r="D390" s="192">
        <f>IF(ISERROR(VLOOKUP(C390,'Capacidad Financiera'!$B$12:$X$62720,2,0)),"",VLOOKUP(C390,'Capacidad Financiera'!$B$12:$X$3580,2,0))</f>
        <v>0</v>
      </c>
      <c r="E390" s="248">
        <f>IF(ISERROR(VLOOKUP(C390,'Capacidad Financiera'!$B$12:$X$62720,3,0)),"",VLOOKUP(C390,'Capacidad Financiera'!$B$12:$X$62720,3,0))</f>
        <v>0</v>
      </c>
      <c r="F390" s="231"/>
      <c r="G390" s="231" t="str">
        <f>IF(OR(D390="",E390="",F390=""),"",IF(C390&lt;&gt;"",IF(ISERROR(VLOOKUP($A$10,POA!$A$2:$D$25,2,0)),"",VLOOKUP($A$10,POA!$A$2:$D$25,2,0)),""))</f>
        <v/>
      </c>
      <c r="H390" s="254" t="str">
        <f t="shared" si="34"/>
        <v/>
      </c>
      <c r="I390" s="256" t="str">
        <f>IF(OR(D390="",E390="",F390=""),"",IF(AND(H390&gt;0,H390&lt;=Experiencia1),Puntajes!$D$4,IF(AND(H390&gt;Experiencia1,H390&lt;=Experiencia2),Puntajes!$D$5,IF(AND(H390&gt;Experiencia2,H390&lt;=Experiencia3),Puntajes!$D$6,IF(H390&gt;Experiencia3,Puntajes!$D$7,0)))))</f>
        <v/>
      </c>
    </row>
    <row r="391" spans="3:9" ht="14" hidden="1" x14ac:dyDescent="0.15">
      <c r="C391" s="131" t="str">
        <f>+'Capacidad Financiera'!B394</f>
        <v/>
      </c>
      <c r="D391" s="192">
        <f>IF(ISERROR(VLOOKUP(C391,'Capacidad Financiera'!$B$12:$X$62720,2,0)),"",VLOOKUP(C391,'Capacidad Financiera'!$B$12:$X$3580,2,0))</f>
        <v>0</v>
      </c>
      <c r="E391" s="248">
        <f>IF(ISERROR(VLOOKUP(C391,'Capacidad Financiera'!$B$12:$X$62720,3,0)),"",VLOOKUP(C391,'Capacidad Financiera'!$B$12:$X$62720,3,0))</f>
        <v>0</v>
      </c>
      <c r="F391" s="231"/>
      <c r="G391" s="231" t="str">
        <f>IF(OR(D391="",E391="",F391=""),"",IF(C391&lt;&gt;"",IF(ISERROR(VLOOKUP($A$10,POA!$A$2:$D$25,2,0)),"",VLOOKUP($A$10,POA!$A$2:$D$25,2,0)),""))</f>
        <v/>
      </c>
      <c r="H391" s="254" t="str">
        <f t="shared" si="34"/>
        <v/>
      </c>
      <c r="I391" s="256" t="str">
        <f>IF(OR(D391="",E391="",F391=""),"",IF(AND(H391&gt;0,H391&lt;=Experiencia1),Puntajes!$D$4,IF(AND(H391&gt;Experiencia1,H391&lt;=Experiencia2),Puntajes!$D$5,IF(AND(H391&gt;Experiencia2,H391&lt;=Experiencia3),Puntajes!$D$6,IF(H391&gt;Experiencia3,Puntajes!$D$7,0)))))</f>
        <v/>
      </c>
    </row>
    <row r="392" spans="3:9" ht="14" hidden="1" x14ac:dyDescent="0.15">
      <c r="C392" s="131" t="str">
        <f>+'Capacidad Financiera'!B395</f>
        <v/>
      </c>
      <c r="D392" s="192">
        <f>IF(ISERROR(VLOOKUP(C392,'Capacidad Financiera'!$B$12:$X$62720,2,0)),"",VLOOKUP(C392,'Capacidad Financiera'!$B$12:$X$3580,2,0))</f>
        <v>0</v>
      </c>
      <c r="E392" s="248">
        <f>IF(ISERROR(VLOOKUP(C392,'Capacidad Financiera'!$B$12:$X$62720,3,0)),"",VLOOKUP(C392,'Capacidad Financiera'!$B$12:$X$62720,3,0))</f>
        <v>0</v>
      </c>
      <c r="F392" s="231"/>
      <c r="G392" s="231" t="str">
        <f>IF(OR(D392="",E392="",F392=""),"",IF(C392&lt;&gt;"",IF(ISERROR(VLOOKUP($A$10,POA!$A$2:$D$25,2,0)),"",VLOOKUP($A$10,POA!$A$2:$D$25,2,0)),""))</f>
        <v/>
      </c>
      <c r="H392" s="254" t="str">
        <f t="shared" si="34"/>
        <v/>
      </c>
      <c r="I392" s="256" t="str">
        <f>IF(OR(D392="",E392="",F392=""),"",IF(AND(H392&gt;0,H392&lt;=Experiencia1),Puntajes!$D$4,IF(AND(H392&gt;Experiencia1,H392&lt;=Experiencia2),Puntajes!$D$5,IF(AND(H392&gt;Experiencia2,H392&lt;=Experiencia3),Puntajes!$D$6,IF(H392&gt;Experiencia3,Puntajes!$D$7,0)))))</f>
        <v/>
      </c>
    </row>
    <row r="393" spans="3:9" ht="15" hidden="1" thickBot="1" x14ac:dyDescent="0.2">
      <c r="C393" s="132" t="str">
        <f>+'Capacidad Financiera'!B396</f>
        <v/>
      </c>
      <c r="D393" s="133">
        <f>IF(ISERROR(VLOOKUP(C393,'Capacidad Financiera'!$B$12:$X$62720,2,0)),"",VLOOKUP(C393,'Capacidad Financiera'!$B$12:$X$3580,2,0))</f>
        <v>0</v>
      </c>
      <c r="E393" s="134">
        <f>IF(ISERROR(VLOOKUP(C393,'Capacidad Financiera'!$B$12:$X$62720,3,0)),"",VLOOKUP(C393,'Capacidad Financiera'!$B$12:$X$62720,3,0))</f>
        <v>0</v>
      </c>
      <c r="F393" s="232"/>
      <c r="G393" s="232" t="str">
        <f>IF(OR(D393="",E393="",F393=""),"",IF(C393&lt;&gt;"",IF(ISERROR(VLOOKUP($A$10,POA!$A$2:$D$25,2,0)),"",VLOOKUP($A$10,POA!$A$2:$D$25,2,0)),""))</f>
        <v/>
      </c>
      <c r="H393" s="255" t="str">
        <f t="shared" si="34"/>
        <v/>
      </c>
      <c r="I393" s="257" t="str">
        <f>IF(OR(D393="",E393="",F393=""),"",IF(AND(H393&gt;0,H393&lt;=Experiencia1),Puntajes!$D$4,IF(AND(H393&gt;Experiencia1,H393&lt;=Experiencia2),Puntajes!$D$5,IF(AND(H393&gt;Experiencia2,H393&lt;=Experiencia3),Puntajes!$D$6,IF(H393&gt;Experiencia3,Puntajes!$D$7,0)))))</f>
        <v/>
      </c>
    </row>
    <row r="394" spans="3:9" ht="14" x14ac:dyDescent="0.15">
      <c r="C394" s="127">
        <v>36</v>
      </c>
      <c r="D394" s="128" t="str">
        <f>IF(ISERROR(VLOOKUP(C394,'Capacidad Financiera'!$B$12:$X$62720,2,0)),"",VLOOKUP(C394,'Capacidad Financiera'!$B$12:$X$3580,2,0))</f>
        <v>CONSORCIO SUCRE VIAL</v>
      </c>
      <c r="E394" s="129">
        <f>IF(ISERROR(VLOOKUP(C394,'Capacidad Financiera'!$B$12:$X$62720,3,0)),"",VLOOKUP(C394,'Capacidad Financiera'!$B$12:$X$62720,3,0))</f>
        <v>1</v>
      </c>
      <c r="F394" s="130"/>
      <c r="G394" s="130" t="str">
        <f>IF(OR(D394="",E394="",F394=""),"",IF(C395="",IF(C394&lt;&gt;"",IF(ISERROR(VLOOKUP($A$10,POA!$A$2:$D$25,2,0)),"",VLOOKUP($A$10,POA!$A$2:$D$25,2,0)),""),""))</f>
        <v/>
      </c>
      <c r="H394" s="251" t="str">
        <f>IF(OR(D394="",E394="",F394=""),"",IF(C395="",IF(C394&lt;&gt;"",F394/G394,""),""))</f>
        <v/>
      </c>
      <c r="I394" s="249" t="str">
        <f>IF(C395="",IF(F394="","",IF(AND(H394&gt;0,H394&lt;=Experiencia1),Puntajes!$D$4,IF(AND(H394&gt;Experiencia1,H394&lt;=Experiencia2),Puntajes!$D$5,IF(AND(H394&gt;Experiencia2,H394&lt;=Experiencia3),Puntajes!$D$6,IF(H394&gt;Experiencia3,Puntajes!$D$7,0))))),"")</f>
        <v/>
      </c>
    </row>
    <row r="395" spans="3:9" ht="14" x14ac:dyDescent="0.15">
      <c r="C395" s="131">
        <f>+'Capacidad Financiera'!B398</f>
        <v>36.1</v>
      </c>
      <c r="D395" s="192" t="str">
        <f>IF(ISERROR(VLOOKUP(C395,'Capacidad Financiera'!$B$12:$X$62720,2,0)),"",VLOOKUP(C395,'Capacidad Financiera'!$B$12:$X$3580,2,0))</f>
        <v>CROMAS S.A.</v>
      </c>
      <c r="E395" s="248">
        <f>IF(ISERROR(VLOOKUP(C395,'Capacidad Financiera'!$B$12:$X$62720,3,0)),"",VLOOKUP(C395,'Capacidad Financiera'!$B$12:$X$62720,3,0))</f>
        <v>0.7</v>
      </c>
      <c r="F395" s="231">
        <v>234414098072</v>
      </c>
      <c r="G395" s="231">
        <f>IF(OR(D395="",E395="",F395=""),"",IF(C395&lt;&gt;"",IF(ISERROR(VLOOKUP($A$10,POA!$A$2:$D$25,2,0)),"",VLOOKUP($A$10,POA!$A$2:$D$25,2,0)),""))</f>
        <v>4167150295</v>
      </c>
      <c r="H395" s="254">
        <f>IF(OR(D395="",E395="",F395=""),"",IF(C395&lt;&gt;"",F395/(G395*E395),""))</f>
        <v>80.361220319268568</v>
      </c>
      <c r="I395" s="256">
        <f>IF(OR(D395="",E395="",F395=""),"",IF(AND(H395&gt;0,H395&lt;=Experiencia1),Puntajes!$D$4,IF(AND(H395&gt;Experiencia1,H395&lt;=Experiencia2),Puntajes!$D$5,IF(AND(H395&gt;Experiencia2,H395&lt;=Experiencia3),Puntajes!$D$6,IF(H395&gt;Experiencia3,Puntajes!$D$7,0)))))</f>
        <v>120</v>
      </c>
    </row>
    <row r="396" spans="3:9" ht="14" x14ac:dyDescent="0.15">
      <c r="C396" s="131">
        <f>+'Capacidad Financiera'!B399</f>
        <v>36.200000000000003</v>
      </c>
      <c r="D396" s="192" t="str">
        <f>IF(ISERROR(VLOOKUP(C396,'Capacidad Financiera'!$B$12:$X$62720,2,0)),"",VLOOKUP(C396,'Capacidad Financiera'!$B$12:$X$3580,2,0))</f>
        <v>OSCAR ANDRADE LARA</v>
      </c>
      <c r="E396" s="248">
        <f>IF(ISERROR(VLOOKUP(C396,'Capacidad Financiera'!$B$12:$X$62720,3,0)),"",VLOOKUP(C396,'Capacidad Financiera'!$B$12:$X$62720,3,0))</f>
        <v>0.3</v>
      </c>
      <c r="F396" s="231">
        <v>15547703248</v>
      </c>
      <c r="G396" s="231">
        <f>IF(OR(D396="",E396="",F396=""),"",IF(C396&lt;&gt;"",IF(ISERROR(VLOOKUP($A$10,POA!$A$2:$D$25,2,0)),"",VLOOKUP($A$10,POA!$A$2:$D$25,2,0)),""))</f>
        <v>4167150295</v>
      </c>
      <c r="H396" s="254">
        <f t="shared" ref="H396:H404" si="35">IF(OR(D396="",E396="",F396=""),"",IF(C396&lt;&gt;"",F396/(G396*E396),""))</f>
        <v>12.436719058469508</v>
      </c>
      <c r="I396" s="256">
        <f>IF(OR(D396="",E396="",F396=""),"",IF(AND(H396&gt;0,H396&lt;=Experiencia1),Puntajes!$D$4,IF(AND(H396&gt;Experiencia1,H396&lt;=Experiencia2),Puntajes!$D$5,IF(AND(H396&gt;Experiencia2,H396&lt;=Experiencia3),Puntajes!$D$6,IF(H396&gt;Experiencia3,Puntajes!$D$7,0)))))</f>
        <v>120</v>
      </c>
    </row>
    <row r="397" spans="3:9" ht="15" thickBot="1" x14ac:dyDescent="0.2">
      <c r="C397" s="131" t="str">
        <f>+'Capacidad Financiera'!B400</f>
        <v/>
      </c>
      <c r="D397" s="192">
        <f>IF(ISERROR(VLOOKUP(C397,'Capacidad Financiera'!$B$12:$X$62720,2,0)),"",VLOOKUP(C397,'Capacidad Financiera'!$B$12:$X$3580,2,0))</f>
        <v>0</v>
      </c>
      <c r="E397" s="248">
        <f>IF(ISERROR(VLOOKUP(C397,'Capacidad Financiera'!$B$12:$X$62720,3,0)),"",VLOOKUP(C397,'Capacidad Financiera'!$B$12:$X$62720,3,0))</f>
        <v>0</v>
      </c>
      <c r="F397" s="231"/>
      <c r="G397" s="231" t="str">
        <f>IF(OR(D397="",E397="",F397=""),"",IF(C397&lt;&gt;"",IF(ISERROR(VLOOKUP($A$10,POA!$A$2:$D$25,2,0)),"",VLOOKUP($A$10,POA!$A$2:$D$25,2,0)),""))</f>
        <v/>
      </c>
      <c r="H397" s="254" t="str">
        <f t="shared" si="35"/>
        <v/>
      </c>
      <c r="I397" s="256" t="str">
        <f>IF(OR(D397="",E397="",F397=""),"",IF(AND(H397&gt;0,H397&lt;=Experiencia1),Puntajes!$D$4,IF(AND(H397&gt;Experiencia1,H397&lt;=Experiencia2),Puntajes!$D$5,IF(AND(H397&gt;Experiencia2,H397&lt;=Experiencia3),Puntajes!$D$6,IF(H397&gt;Experiencia3,Puntajes!$D$7,0)))))</f>
        <v/>
      </c>
    </row>
    <row r="398" spans="3:9" ht="14" hidden="1" x14ac:dyDescent="0.15">
      <c r="C398" s="131" t="str">
        <f>+'Capacidad Financiera'!B401</f>
        <v/>
      </c>
      <c r="D398" s="192">
        <f>IF(ISERROR(VLOOKUP(C398,'Capacidad Financiera'!$B$12:$X$62720,2,0)),"",VLOOKUP(C398,'Capacidad Financiera'!$B$12:$X$3580,2,0))</f>
        <v>0</v>
      </c>
      <c r="E398" s="248">
        <f>IF(ISERROR(VLOOKUP(C398,'Capacidad Financiera'!$B$12:$X$62720,3,0)),"",VLOOKUP(C398,'Capacidad Financiera'!$B$12:$X$62720,3,0))</f>
        <v>0</v>
      </c>
      <c r="F398" s="231"/>
      <c r="G398" s="231" t="str">
        <f>IF(OR(D398="",E398="",F398=""),"",IF(C398&lt;&gt;"",IF(ISERROR(VLOOKUP($A$10,POA!$A$2:$D$25,2,0)),"",VLOOKUP($A$10,POA!$A$2:$D$25,2,0)),""))</f>
        <v/>
      </c>
      <c r="H398" s="254" t="str">
        <f t="shared" si="35"/>
        <v/>
      </c>
      <c r="I398" s="256" t="str">
        <f>IF(OR(D398="",E398="",F398=""),"",IF(AND(H398&gt;0,H398&lt;=Experiencia1),Puntajes!$D$4,IF(AND(H398&gt;Experiencia1,H398&lt;=Experiencia2),Puntajes!$D$5,IF(AND(H398&gt;Experiencia2,H398&lt;=Experiencia3),Puntajes!$D$6,IF(H398&gt;Experiencia3,Puntajes!$D$7,0)))))</f>
        <v/>
      </c>
    </row>
    <row r="399" spans="3:9" ht="14" hidden="1" x14ac:dyDescent="0.15">
      <c r="C399" s="131" t="str">
        <f>+'Capacidad Financiera'!B402</f>
        <v/>
      </c>
      <c r="D399" s="192">
        <f>IF(ISERROR(VLOOKUP(C399,'Capacidad Financiera'!$B$12:$X$62720,2,0)),"",VLOOKUP(C399,'Capacidad Financiera'!$B$12:$X$3580,2,0))</f>
        <v>0</v>
      </c>
      <c r="E399" s="248">
        <f>IF(ISERROR(VLOOKUP(C399,'Capacidad Financiera'!$B$12:$X$62720,3,0)),"",VLOOKUP(C399,'Capacidad Financiera'!$B$12:$X$62720,3,0))</f>
        <v>0</v>
      </c>
      <c r="F399" s="231"/>
      <c r="G399" s="231" t="str">
        <f>IF(OR(D399="",E399="",F399=""),"",IF(C399&lt;&gt;"",IF(ISERROR(VLOOKUP($A$10,POA!$A$2:$D$25,2,0)),"",VLOOKUP($A$10,POA!$A$2:$D$25,2,0)),""))</f>
        <v/>
      </c>
      <c r="H399" s="254" t="str">
        <f t="shared" si="35"/>
        <v/>
      </c>
      <c r="I399" s="256" t="str">
        <f>IF(OR(D399="",E399="",F399=""),"",IF(AND(H399&gt;0,H399&lt;=Experiencia1),Puntajes!$D$4,IF(AND(H399&gt;Experiencia1,H399&lt;=Experiencia2),Puntajes!$D$5,IF(AND(H399&gt;Experiencia2,H399&lt;=Experiencia3),Puntajes!$D$6,IF(H399&gt;Experiencia3,Puntajes!$D$7,0)))))</f>
        <v/>
      </c>
    </row>
    <row r="400" spans="3:9" ht="14" hidden="1" x14ac:dyDescent="0.15">
      <c r="C400" s="131" t="str">
        <f>+'Capacidad Financiera'!B403</f>
        <v/>
      </c>
      <c r="D400" s="192">
        <f>IF(ISERROR(VLOOKUP(C400,'Capacidad Financiera'!$B$12:$X$62720,2,0)),"",VLOOKUP(C400,'Capacidad Financiera'!$B$12:$X$3580,2,0))</f>
        <v>0</v>
      </c>
      <c r="E400" s="248">
        <f>IF(ISERROR(VLOOKUP(C400,'Capacidad Financiera'!$B$12:$X$62720,3,0)),"",VLOOKUP(C400,'Capacidad Financiera'!$B$12:$X$62720,3,0))</f>
        <v>0</v>
      </c>
      <c r="F400" s="231"/>
      <c r="G400" s="231" t="str">
        <f>IF(OR(D400="",E400="",F400=""),"",IF(C400&lt;&gt;"",IF(ISERROR(VLOOKUP($A$10,POA!$A$2:$D$25,2,0)),"",VLOOKUP($A$10,POA!$A$2:$D$25,2,0)),""))</f>
        <v/>
      </c>
      <c r="H400" s="254" t="str">
        <f t="shared" si="35"/>
        <v/>
      </c>
      <c r="I400" s="256" t="str">
        <f>IF(OR(D400="",E400="",F400=""),"",IF(AND(H400&gt;0,H400&lt;=Experiencia1),Puntajes!$D$4,IF(AND(H400&gt;Experiencia1,H400&lt;=Experiencia2),Puntajes!$D$5,IF(AND(H400&gt;Experiencia2,H400&lt;=Experiencia3),Puntajes!$D$6,IF(H400&gt;Experiencia3,Puntajes!$D$7,0)))))</f>
        <v/>
      </c>
    </row>
    <row r="401" spans="3:9" ht="14" hidden="1" x14ac:dyDescent="0.15">
      <c r="C401" s="131" t="str">
        <f>+'Capacidad Financiera'!B404</f>
        <v/>
      </c>
      <c r="D401" s="192">
        <f>IF(ISERROR(VLOOKUP(C401,'Capacidad Financiera'!$B$12:$X$62720,2,0)),"",VLOOKUP(C401,'Capacidad Financiera'!$B$12:$X$3580,2,0))</f>
        <v>0</v>
      </c>
      <c r="E401" s="248">
        <f>IF(ISERROR(VLOOKUP(C401,'Capacidad Financiera'!$B$12:$X$62720,3,0)),"",VLOOKUP(C401,'Capacidad Financiera'!$B$12:$X$62720,3,0))</f>
        <v>0</v>
      </c>
      <c r="F401" s="231"/>
      <c r="G401" s="231" t="str">
        <f>IF(OR(D401="",E401="",F401=""),"",IF(C401&lt;&gt;"",IF(ISERROR(VLOOKUP($A$10,POA!$A$2:$D$25,2,0)),"",VLOOKUP($A$10,POA!$A$2:$D$25,2,0)),""))</f>
        <v/>
      </c>
      <c r="H401" s="254" t="str">
        <f t="shared" si="35"/>
        <v/>
      </c>
      <c r="I401" s="256" t="str">
        <f>IF(OR(D401="",E401="",F401=""),"",IF(AND(H401&gt;0,H401&lt;=Experiencia1),Puntajes!$D$4,IF(AND(H401&gt;Experiencia1,H401&lt;=Experiencia2),Puntajes!$D$5,IF(AND(H401&gt;Experiencia2,H401&lt;=Experiencia3),Puntajes!$D$6,IF(H401&gt;Experiencia3,Puntajes!$D$7,0)))))</f>
        <v/>
      </c>
    </row>
    <row r="402" spans="3:9" ht="14" hidden="1" x14ac:dyDescent="0.15">
      <c r="C402" s="131" t="str">
        <f>+'Capacidad Financiera'!B405</f>
        <v/>
      </c>
      <c r="D402" s="192">
        <f>IF(ISERROR(VLOOKUP(C402,'Capacidad Financiera'!$B$12:$X$62720,2,0)),"",VLOOKUP(C402,'Capacidad Financiera'!$B$12:$X$3580,2,0))</f>
        <v>0</v>
      </c>
      <c r="E402" s="248">
        <f>IF(ISERROR(VLOOKUP(C402,'Capacidad Financiera'!$B$12:$X$62720,3,0)),"",VLOOKUP(C402,'Capacidad Financiera'!$B$12:$X$62720,3,0))</f>
        <v>0</v>
      </c>
      <c r="F402" s="231"/>
      <c r="G402" s="231" t="str">
        <f>IF(OR(D402="",E402="",F402=""),"",IF(C402&lt;&gt;"",IF(ISERROR(VLOOKUP($A$10,POA!$A$2:$D$25,2,0)),"",VLOOKUP($A$10,POA!$A$2:$D$25,2,0)),""))</f>
        <v/>
      </c>
      <c r="H402" s="254" t="str">
        <f t="shared" si="35"/>
        <v/>
      </c>
      <c r="I402" s="256" t="str">
        <f>IF(OR(D402="",E402="",F402=""),"",IF(AND(H402&gt;0,H402&lt;=Experiencia1),Puntajes!$D$4,IF(AND(H402&gt;Experiencia1,H402&lt;=Experiencia2),Puntajes!$D$5,IF(AND(H402&gt;Experiencia2,H402&lt;=Experiencia3),Puntajes!$D$6,IF(H402&gt;Experiencia3,Puntajes!$D$7,0)))))</f>
        <v/>
      </c>
    </row>
    <row r="403" spans="3:9" ht="14" hidden="1" x14ac:dyDescent="0.15">
      <c r="C403" s="131" t="str">
        <f>+'Capacidad Financiera'!B406</f>
        <v/>
      </c>
      <c r="D403" s="192">
        <f>IF(ISERROR(VLOOKUP(C403,'Capacidad Financiera'!$B$12:$X$62720,2,0)),"",VLOOKUP(C403,'Capacidad Financiera'!$B$12:$X$3580,2,0))</f>
        <v>0</v>
      </c>
      <c r="E403" s="248">
        <f>IF(ISERROR(VLOOKUP(C403,'Capacidad Financiera'!$B$12:$X$62720,3,0)),"",VLOOKUP(C403,'Capacidad Financiera'!$B$12:$X$62720,3,0))</f>
        <v>0</v>
      </c>
      <c r="F403" s="231"/>
      <c r="G403" s="231" t="str">
        <f>IF(OR(D403="",E403="",F403=""),"",IF(C403&lt;&gt;"",IF(ISERROR(VLOOKUP($A$10,POA!$A$2:$D$25,2,0)),"",VLOOKUP($A$10,POA!$A$2:$D$25,2,0)),""))</f>
        <v/>
      </c>
      <c r="H403" s="254" t="str">
        <f t="shared" si="35"/>
        <v/>
      </c>
      <c r="I403" s="256" t="str">
        <f>IF(OR(D403="",E403="",F403=""),"",IF(AND(H403&gt;0,H403&lt;=Experiencia1),Puntajes!$D$4,IF(AND(H403&gt;Experiencia1,H403&lt;=Experiencia2),Puntajes!$D$5,IF(AND(H403&gt;Experiencia2,H403&lt;=Experiencia3),Puntajes!$D$6,IF(H403&gt;Experiencia3,Puntajes!$D$7,0)))))</f>
        <v/>
      </c>
    </row>
    <row r="404" spans="3:9" ht="15" hidden="1" thickBot="1" x14ac:dyDescent="0.2">
      <c r="C404" s="132" t="str">
        <f>+'Capacidad Financiera'!B407</f>
        <v/>
      </c>
      <c r="D404" s="133">
        <f>IF(ISERROR(VLOOKUP(C404,'Capacidad Financiera'!$B$12:$X$62720,2,0)),"",VLOOKUP(C404,'Capacidad Financiera'!$B$12:$X$3580,2,0))</f>
        <v>0</v>
      </c>
      <c r="E404" s="134">
        <f>IF(ISERROR(VLOOKUP(C404,'Capacidad Financiera'!$B$12:$X$62720,3,0)),"",VLOOKUP(C404,'Capacidad Financiera'!$B$12:$X$62720,3,0))</f>
        <v>0</v>
      </c>
      <c r="F404" s="232"/>
      <c r="G404" s="232" t="str">
        <f>IF(OR(D404="",E404="",F404=""),"",IF(C404&lt;&gt;"",IF(ISERROR(VLOOKUP($A$10,POA!$A$2:$D$25,2,0)),"",VLOOKUP($A$10,POA!$A$2:$D$25,2,0)),""))</f>
        <v/>
      </c>
      <c r="H404" s="255" t="str">
        <f t="shared" si="35"/>
        <v/>
      </c>
      <c r="I404" s="257" t="str">
        <f>IF(OR(D404="",E404="",F404=""),"",IF(AND(H404&gt;0,H404&lt;=Experiencia1),Puntajes!$D$4,IF(AND(H404&gt;Experiencia1,H404&lt;=Experiencia2),Puntajes!$D$5,IF(AND(H404&gt;Experiencia2,H404&lt;=Experiencia3),Puntajes!$D$6,IF(H404&gt;Experiencia3,Puntajes!$D$7,0)))))</f>
        <v/>
      </c>
    </row>
    <row r="405" spans="3:9" ht="14" x14ac:dyDescent="0.15">
      <c r="C405" s="127">
        <v>37</v>
      </c>
      <c r="D405" s="128" t="str">
        <f>IF(ISERROR(VLOOKUP(C405,'Capacidad Financiera'!$B$12:$X$62720,2,0)),"",VLOOKUP(C405,'Capacidad Financiera'!$B$12:$X$3580,2,0))</f>
        <v xml:space="preserve">CONSORCIO SALITRE </v>
      </c>
      <c r="E405" s="129">
        <f>IF(ISERROR(VLOOKUP(C405,'Capacidad Financiera'!$B$12:$X$62720,3,0)),"",VLOOKUP(C405,'Capacidad Financiera'!$B$12:$X$62720,3,0))</f>
        <v>1</v>
      </c>
      <c r="F405" s="130"/>
      <c r="G405" s="130" t="str">
        <f>IF(OR(D405="",E405="",F405=""),"",IF(C406="",IF(C405&lt;&gt;"",IF(ISERROR(VLOOKUP($A$10,POA!$A$2:$D$25,2,0)),"",VLOOKUP($A$10,POA!$A$2:$D$25,2,0)),""),""))</f>
        <v/>
      </c>
      <c r="H405" s="251" t="str">
        <f>IF(OR(D405="",E405="",F405=""),"",IF(C406="",IF(C405&lt;&gt;"",F405/G405,""),""))</f>
        <v/>
      </c>
      <c r="I405" s="249" t="str">
        <f>IF(C406="",IF(F405="","",IF(AND(H405&gt;0,H405&lt;=Experiencia1),Puntajes!$D$4,IF(AND(H405&gt;Experiencia1,H405&lt;=Experiencia2),Puntajes!$D$5,IF(AND(H405&gt;Experiencia2,H405&lt;=Experiencia3),Puntajes!$D$6,IF(H405&gt;Experiencia3,Puntajes!$D$7,0))))),"")</f>
        <v/>
      </c>
    </row>
    <row r="406" spans="3:9" ht="14" x14ac:dyDescent="0.15">
      <c r="C406" s="131">
        <f>+'Capacidad Financiera'!B409</f>
        <v>37.1</v>
      </c>
      <c r="D406" s="192" t="str">
        <f>IF(ISERROR(VLOOKUP(C406,'Capacidad Financiera'!$B$12:$X$62720,2,0)),"",VLOOKUP(C406,'Capacidad Financiera'!$B$12:$X$3580,2,0))</f>
        <v>CONSTRUCTORA CRD S.A.</v>
      </c>
      <c r="E406" s="248">
        <f>IF(ISERROR(VLOOKUP(C406,'Capacidad Financiera'!$B$12:$X$62720,3,0)),"",VLOOKUP(C406,'Capacidad Financiera'!$B$12:$X$62720,3,0))</f>
        <v>0.8</v>
      </c>
      <c r="F406" s="231">
        <v>167172414640</v>
      </c>
      <c r="G406" s="231">
        <f>IF(OR(D406="",E406="",F406=""),"",IF(C406&lt;&gt;"",IF(ISERROR(VLOOKUP($A$10,POA!$A$2:$D$25,2,0)),"",VLOOKUP($A$10,POA!$A$2:$D$25,2,0)),""))</f>
        <v>4167150295</v>
      </c>
      <c r="H406" s="254">
        <f>IF(OR(D406="",E406="",F406=""),"",IF(C406&lt;&gt;"",F406/(G406*E406),""))</f>
        <v>50.145903916815655</v>
      </c>
      <c r="I406" s="256">
        <f>IF(OR(D406="",E406="",F406=""),"",IF(AND(H406&gt;0,H406&lt;=Experiencia1),Puntajes!$D$4,IF(AND(H406&gt;Experiencia1,H406&lt;=Experiencia2),Puntajes!$D$5,IF(AND(H406&gt;Experiencia2,H406&lt;=Experiencia3),Puntajes!$D$6,IF(H406&gt;Experiencia3,Puntajes!$D$7,0)))))</f>
        <v>120</v>
      </c>
    </row>
    <row r="407" spans="3:9" ht="14" x14ac:dyDescent="0.15">
      <c r="C407" s="131">
        <f>+'Capacidad Financiera'!B410</f>
        <v>37.200000000000003</v>
      </c>
      <c r="D407" s="192" t="str">
        <f>IF(ISERROR(VLOOKUP(C407,'Capacidad Financiera'!$B$12:$X$62720,2,0)),"",VLOOKUP(C407,'Capacidad Financiera'!$B$12:$X$3580,2,0))</f>
        <v>CONSTRUCTORA S&amp;L S.A.S.</v>
      </c>
      <c r="E407" s="248">
        <f>IF(ISERROR(VLOOKUP(C407,'Capacidad Financiera'!$B$12:$X$62720,3,0)),"",VLOOKUP(C407,'Capacidad Financiera'!$B$12:$X$62720,3,0))</f>
        <v>0.2</v>
      </c>
      <c r="F407" s="231">
        <v>16371546144.799999</v>
      </c>
      <c r="G407" s="231">
        <f>IF(OR(D407="",E407="",F407=""),"",IF(C407&lt;&gt;"",IF(ISERROR(VLOOKUP($A$10,POA!$A$2:$D$25,2,0)),"",VLOOKUP($A$10,POA!$A$2:$D$25,2,0)),""))</f>
        <v>4167150295</v>
      </c>
      <c r="H407" s="254">
        <f t="shared" ref="H407:H415" si="36">IF(OR(D407="",E407="",F407=""),"",IF(C407&lt;&gt;"",F407/(G407*E407),""))</f>
        <v>19.643575328256787</v>
      </c>
      <c r="I407" s="256">
        <f>IF(OR(D407="",E407="",F407=""),"",IF(AND(H407&gt;0,H407&lt;=Experiencia1),Puntajes!$D$4,IF(AND(H407&gt;Experiencia1,H407&lt;=Experiencia2),Puntajes!$D$5,IF(AND(H407&gt;Experiencia2,H407&lt;=Experiencia3),Puntajes!$D$6,IF(H407&gt;Experiencia3,Puntajes!$D$7,0)))))</f>
        <v>120</v>
      </c>
    </row>
    <row r="408" spans="3:9" ht="15" thickBot="1" x14ac:dyDescent="0.2">
      <c r="C408" s="131" t="str">
        <f>+'Capacidad Financiera'!B411</f>
        <v/>
      </c>
      <c r="D408" s="192">
        <f>IF(ISERROR(VLOOKUP(C408,'Capacidad Financiera'!$B$12:$X$62720,2,0)),"",VLOOKUP(C408,'Capacidad Financiera'!$B$12:$X$3580,2,0))</f>
        <v>0</v>
      </c>
      <c r="E408" s="248">
        <f>IF(ISERROR(VLOOKUP(C408,'Capacidad Financiera'!$B$12:$X$62720,3,0)),"",VLOOKUP(C408,'Capacidad Financiera'!$B$12:$X$62720,3,0))</f>
        <v>0</v>
      </c>
      <c r="F408" s="231"/>
      <c r="G408" s="231" t="str">
        <f>IF(OR(D408="",E408="",F408=""),"",IF(C408&lt;&gt;"",IF(ISERROR(VLOOKUP($A$10,POA!$A$2:$D$25,2,0)),"",VLOOKUP($A$10,POA!$A$2:$D$25,2,0)),""))</f>
        <v/>
      </c>
      <c r="H408" s="254" t="str">
        <f t="shared" si="36"/>
        <v/>
      </c>
      <c r="I408" s="256" t="str">
        <f>IF(OR(D408="",E408="",F408=""),"",IF(AND(H408&gt;0,H408&lt;=Experiencia1),Puntajes!$D$4,IF(AND(H408&gt;Experiencia1,H408&lt;=Experiencia2),Puntajes!$D$5,IF(AND(H408&gt;Experiencia2,H408&lt;=Experiencia3),Puntajes!$D$6,IF(H408&gt;Experiencia3,Puntajes!$D$7,0)))))</f>
        <v/>
      </c>
    </row>
    <row r="409" spans="3:9" ht="14" hidden="1" x14ac:dyDescent="0.15">
      <c r="C409" s="131" t="str">
        <f>+'Capacidad Financiera'!B412</f>
        <v/>
      </c>
      <c r="D409" s="192">
        <f>IF(ISERROR(VLOOKUP(C409,'Capacidad Financiera'!$B$12:$X$62720,2,0)),"",VLOOKUP(C409,'Capacidad Financiera'!$B$12:$X$3580,2,0))</f>
        <v>0</v>
      </c>
      <c r="E409" s="248">
        <f>IF(ISERROR(VLOOKUP(C409,'Capacidad Financiera'!$B$12:$X$62720,3,0)),"",VLOOKUP(C409,'Capacidad Financiera'!$B$12:$X$62720,3,0))</f>
        <v>0</v>
      </c>
      <c r="F409" s="231"/>
      <c r="G409" s="231" t="str">
        <f>IF(OR(D409="",E409="",F409=""),"",IF(C409&lt;&gt;"",IF(ISERROR(VLOOKUP($A$10,POA!$A$2:$D$25,2,0)),"",VLOOKUP($A$10,POA!$A$2:$D$25,2,0)),""))</f>
        <v/>
      </c>
      <c r="H409" s="254" t="str">
        <f t="shared" si="36"/>
        <v/>
      </c>
      <c r="I409" s="256" t="str">
        <f>IF(OR(D409="",E409="",F409=""),"",IF(AND(H409&gt;0,H409&lt;=Experiencia1),Puntajes!$D$4,IF(AND(H409&gt;Experiencia1,H409&lt;=Experiencia2),Puntajes!$D$5,IF(AND(H409&gt;Experiencia2,H409&lt;=Experiencia3),Puntajes!$D$6,IF(H409&gt;Experiencia3,Puntajes!$D$7,0)))))</f>
        <v/>
      </c>
    </row>
    <row r="410" spans="3:9" ht="14" hidden="1" x14ac:dyDescent="0.15">
      <c r="C410" s="131" t="str">
        <f>+'Capacidad Financiera'!B413</f>
        <v/>
      </c>
      <c r="D410" s="192">
        <f>IF(ISERROR(VLOOKUP(C410,'Capacidad Financiera'!$B$12:$X$62720,2,0)),"",VLOOKUP(C410,'Capacidad Financiera'!$B$12:$X$3580,2,0))</f>
        <v>0</v>
      </c>
      <c r="E410" s="248">
        <f>IF(ISERROR(VLOOKUP(C410,'Capacidad Financiera'!$B$12:$X$62720,3,0)),"",VLOOKUP(C410,'Capacidad Financiera'!$B$12:$X$62720,3,0))</f>
        <v>0</v>
      </c>
      <c r="F410" s="231"/>
      <c r="G410" s="231" t="str">
        <f>IF(OR(D410="",E410="",F410=""),"",IF(C410&lt;&gt;"",IF(ISERROR(VLOOKUP($A$10,POA!$A$2:$D$25,2,0)),"",VLOOKUP($A$10,POA!$A$2:$D$25,2,0)),""))</f>
        <v/>
      </c>
      <c r="H410" s="254" t="str">
        <f t="shared" si="36"/>
        <v/>
      </c>
      <c r="I410" s="256" t="str">
        <f>IF(OR(D410="",E410="",F410=""),"",IF(AND(H410&gt;0,H410&lt;=Experiencia1),Puntajes!$D$4,IF(AND(H410&gt;Experiencia1,H410&lt;=Experiencia2),Puntajes!$D$5,IF(AND(H410&gt;Experiencia2,H410&lt;=Experiencia3),Puntajes!$D$6,IF(H410&gt;Experiencia3,Puntajes!$D$7,0)))))</f>
        <v/>
      </c>
    </row>
    <row r="411" spans="3:9" ht="14" hidden="1" x14ac:dyDescent="0.15">
      <c r="C411" s="131" t="str">
        <f>+'Capacidad Financiera'!B414</f>
        <v/>
      </c>
      <c r="D411" s="192">
        <f>IF(ISERROR(VLOOKUP(C411,'Capacidad Financiera'!$B$12:$X$62720,2,0)),"",VLOOKUP(C411,'Capacidad Financiera'!$B$12:$X$3580,2,0))</f>
        <v>0</v>
      </c>
      <c r="E411" s="248">
        <f>IF(ISERROR(VLOOKUP(C411,'Capacidad Financiera'!$B$12:$X$62720,3,0)),"",VLOOKUP(C411,'Capacidad Financiera'!$B$12:$X$62720,3,0))</f>
        <v>0</v>
      </c>
      <c r="F411" s="231"/>
      <c r="G411" s="231" t="str">
        <f>IF(OR(D411="",E411="",F411=""),"",IF(C411&lt;&gt;"",IF(ISERROR(VLOOKUP($A$10,POA!$A$2:$D$25,2,0)),"",VLOOKUP($A$10,POA!$A$2:$D$25,2,0)),""))</f>
        <v/>
      </c>
      <c r="H411" s="254" t="str">
        <f t="shared" si="36"/>
        <v/>
      </c>
      <c r="I411" s="256" t="str">
        <f>IF(OR(D411="",E411="",F411=""),"",IF(AND(H411&gt;0,H411&lt;=Experiencia1),Puntajes!$D$4,IF(AND(H411&gt;Experiencia1,H411&lt;=Experiencia2),Puntajes!$D$5,IF(AND(H411&gt;Experiencia2,H411&lt;=Experiencia3),Puntajes!$D$6,IF(H411&gt;Experiencia3,Puntajes!$D$7,0)))))</f>
        <v/>
      </c>
    </row>
    <row r="412" spans="3:9" ht="14" hidden="1" x14ac:dyDescent="0.15">
      <c r="C412" s="131" t="str">
        <f>+'Capacidad Financiera'!B415</f>
        <v/>
      </c>
      <c r="D412" s="192">
        <f>IF(ISERROR(VLOOKUP(C412,'Capacidad Financiera'!$B$12:$X$62720,2,0)),"",VLOOKUP(C412,'Capacidad Financiera'!$B$12:$X$3580,2,0))</f>
        <v>0</v>
      </c>
      <c r="E412" s="248">
        <f>IF(ISERROR(VLOOKUP(C412,'Capacidad Financiera'!$B$12:$X$62720,3,0)),"",VLOOKUP(C412,'Capacidad Financiera'!$B$12:$X$62720,3,0))</f>
        <v>0</v>
      </c>
      <c r="F412" s="231"/>
      <c r="G412" s="231" t="str">
        <f>IF(OR(D412="",E412="",F412=""),"",IF(C412&lt;&gt;"",IF(ISERROR(VLOOKUP($A$10,POA!$A$2:$D$25,2,0)),"",VLOOKUP($A$10,POA!$A$2:$D$25,2,0)),""))</f>
        <v/>
      </c>
      <c r="H412" s="254" t="str">
        <f t="shared" si="36"/>
        <v/>
      </c>
      <c r="I412" s="256" t="str">
        <f>IF(OR(D412="",E412="",F412=""),"",IF(AND(H412&gt;0,H412&lt;=Experiencia1),Puntajes!$D$4,IF(AND(H412&gt;Experiencia1,H412&lt;=Experiencia2),Puntajes!$D$5,IF(AND(H412&gt;Experiencia2,H412&lt;=Experiencia3),Puntajes!$D$6,IF(H412&gt;Experiencia3,Puntajes!$D$7,0)))))</f>
        <v/>
      </c>
    </row>
    <row r="413" spans="3:9" ht="14" hidden="1" x14ac:dyDescent="0.15">
      <c r="C413" s="131" t="str">
        <f>+'Capacidad Financiera'!B416</f>
        <v/>
      </c>
      <c r="D413" s="192">
        <f>IF(ISERROR(VLOOKUP(C413,'Capacidad Financiera'!$B$12:$X$62720,2,0)),"",VLOOKUP(C413,'Capacidad Financiera'!$B$12:$X$3580,2,0))</f>
        <v>0</v>
      </c>
      <c r="E413" s="248">
        <f>IF(ISERROR(VLOOKUP(C413,'Capacidad Financiera'!$B$12:$X$62720,3,0)),"",VLOOKUP(C413,'Capacidad Financiera'!$B$12:$X$62720,3,0))</f>
        <v>0</v>
      </c>
      <c r="F413" s="231"/>
      <c r="G413" s="231" t="str">
        <f>IF(OR(D413="",E413="",F413=""),"",IF(C413&lt;&gt;"",IF(ISERROR(VLOOKUP($A$10,POA!$A$2:$D$25,2,0)),"",VLOOKUP($A$10,POA!$A$2:$D$25,2,0)),""))</f>
        <v/>
      </c>
      <c r="H413" s="254" t="str">
        <f t="shared" si="36"/>
        <v/>
      </c>
      <c r="I413" s="256" t="str">
        <f>IF(OR(D413="",E413="",F413=""),"",IF(AND(H413&gt;0,H413&lt;=Experiencia1),Puntajes!$D$4,IF(AND(H413&gt;Experiencia1,H413&lt;=Experiencia2),Puntajes!$D$5,IF(AND(H413&gt;Experiencia2,H413&lt;=Experiencia3),Puntajes!$D$6,IF(H413&gt;Experiencia3,Puntajes!$D$7,0)))))</f>
        <v/>
      </c>
    </row>
    <row r="414" spans="3:9" ht="14" hidden="1" x14ac:dyDescent="0.15">
      <c r="C414" s="131" t="str">
        <f>+'Capacidad Financiera'!B417</f>
        <v/>
      </c>
      <c r="D414" s="192">
        <f>IF(ISERROR(VLOOKUP(C414,'Capacidad Financiera'!$B$12:$X$62720,2,0)),"",VLOOKUP(C414,'Capacidad Financiera'!$B$12:$X$3580,2,0))</f>
        <v>0</v>
      </c>
      <c r="E414" s="248">
        <f>IF(ISERROR(VLOOKUP(C414,'Capacidad Financiera'!$B$12:$X$62720,3,0)),"",VLOOKUP(C414,'Capacidad Financiera'!$B$12:$X$62720,3,0))</f>
        <v>0</v>
      </c>
      <c r="F414" s="231"/>
      <c r="G414" s="231" t="str">
        <f>IF(OR(D414="",E414="",F414=""),"",IF(C414&lt;&gt;"",IF(ISERROR(VLOOKUP($A$10,POA!$A$2:$D$25,2,0)),"",VLOOKUP($A$10,POA!$A$2:$D$25,2,0)),""))</f>
        <v/>
      </c>
      <c r="H414" s="254" t="str">
        <f t="shared" si="36"/>
        <v/>
      </c>
      <c r="I414" s="256" t="str">
        <f>IF(OR(D414="",E414="",F414=""),"",IF(AND(H414&gt;0,H414&lt;=Experiencia1),Puntajes!$D$4,IF(AND(H414&gt;Experiencia1,H414&lt;=Experiencia2),Puntajes!$D$5,IF(AND(H414&gt;Experiencia2,H414&lt;=Experiencia3),Puntajes!$D$6,IF(H414&gt;Experiencia3,Puntajes!$D$7,0)))))</f>
        <v/>
      </c>
    </row>
    <row r="415" spans="3:9" ht="15" hidden="1" thickBot="1" x14ac:dyDescent="0.2">
      <c r="C415" s="132" t="str">
        <f>+'Capacidad Financiera'!B418</f>
        <v/>
      </c>
      <c r="D415" s="133">
        <f>IF(ISERROR(VLOOKUP(C415,'Capacidad Financiera'!$B$12:$X$62720,2,0)),"",VLOOKUP(C415,'Capacidad Financiera'!$B$12:$X$3580,2,0))</f>
        <v>0</v>
      </c>
      <c r="E415" s="134">
        <f>IF(ISERROR(VLOOKUP(C415,'Capacidad Financiera'!$B$12:$X$62720,3,0)),"",VLOOKUP(C415,'Capacidad Financiera'!$B$12:$X$62720,3,0))</f>
        <v>0</v>
      </c>
      <c r="F415" s="232"/>
      <c r="G415" s="232" t="str">
        <f>IF(OR(D415="",E415="",F415=""),"",IF(C415&lt;&gt;"",IF(ISERROR(VLOOKUP($A$10,POA!$A$2:$D$25,2,0)),"",VLOOKUP($A$10,POA!$A$2:$D$25,2,0)),""))</f>
        <v/>
      </c>
      <c r="H415" s="255" t="str">
        <f t="shared" si="36"/>
        <v/>
      </c>
      <c r="I415" s="257" t="str">
        <f>IF(OR(D415="",E415="",F415=""),"",IF(AND(H415&gt;0,H415&lt;=Experiencia1),Puntajes!$D$4,IF(AND(H415&gt;Experiencia1,H415&lt;=Experiencia2),Puntajes!$D$5,IF(AND(H415&gt;Experiencia2,H415&lt;=Experiencia3),Puntajes!$D$6,IF(H415&gt;Experiencia3,Puntajes!$D$7,0)))))</f>
        <v/>
      </c>
    </row>
    <row r="416" spans="3:9" ht="14" x14ac:dyDescent="0.15">
      <c r="C416" s="127">
        <v>38</v>
      </c>
      <c r="D416" s="128" t="str">
        <f>IF(ISERROR(VLOOKUP(C416,'Capacidad Financiera'!$B$12:$X$62720,2,0)),"",VLOOKUP(C416,'Capacidad Financiera'!$B$12:$X$3580,2,0))</f>
        <v>CONSORCIO PATIOS 444</v>
      </c>
      <c r="E416" s="129">
        <f>IF(ISERROR(VLOOKUP(C416,'Capacidad Financiera'!$B$12:$X$62720,3,0)),"",VLOOKUP(C416,'Capacidad Financiera'!$B$12:$X$62720,3,0))</f>
        <v>1</v>
      </c>
      <c r="F416" s="130"/>
      <c r="G416" s="130" t="str">
        <f>IF(OR(D416="",E416="",F416=""),"",IF(C417="",IF(C416&lt;&gt;"",IF(ISERROR(VLOOKUP($A$10,POA!$A$2:$D$25,2,0)),"",VLOOKUP($A$10,POA!$A$2:$D$25,2,0)),""),""))</f>
        <v/>
      </c>
      <c r="H416" s="251" t="str">
        <f>IF(OR(D416="",E416="",F416=""),"",IF(C417="",IF(C416&lt;&gt;"",F416/G416,""),""))</f>
        <v/>
      </c>
      <c r="I416" s="249" t="str">
        <f>IF(C417="",IF(F416="","",IF(AND(H416&gt;0,H416&lt;=Experiencia1),Puntajes!$D$4,IF(AND(H416&gt;Experiencia1,H416&lt;=Experiencia2),Puntajes!$D$5,IF(AND(H416&gt;Experiencia2,H416&lt;=Experiencia3),Puntajes!$D$6,IF(H416&gt;Experiencia3,Puntajes!$D$7,0))))),"")</f>
        <v/>
      </c>
    </row>
    <row r="417" spans="1:9" ht="14" x14ac:dyDescent="0.15">
      <c r="A417" s="270" t="s">
        <v>751</v>
      </c>
      <c r="C417" s="131">
        <f>+'Capacidad Financiera'!B420</f>
        <v>38.1</v>
      </c>
      <c r="D417" s="271" t="str">
        <f>IF(ISERROR(VLOOKUP(C417,'Capacidad Financiera'!$B$12:$X$62720,2,0)),"",VLOOKUP(C417,'Capacidad Financiera'!$B$12:$X$3580,2,0))</f>
        <v>CONSTRUSOCIAL S.A.S.</v>
      </c>
      <c r="E417" s="248">
        <f>IF(ISERROR(VLOOKUP(C417,'Capacidad Financiera'!$B$12:$X$62720,3,0)),"",VLOOKUP(C417,'Capacidad Financiera'!$B$12:$X$62720,3,0))</f>
        <v>0.3</v>
      </c>
      <c r="F417" s="231"/>
      <c r="G417" s="231" t="str">
        <f>IF(OR(D417="",E417="",F417=""),"",IF(C417&lt;&gt;"",IF(ISERROR(VLOOKUP($A$10,POA!$A$2:$D$25,2,0)),"",VLOOKUP($A$10,POA!$A$2:$D$25,2,0)),""))</f>
        <v/>
      </c>
      <c r="H417" s="254" t="str">
        <f>IF(OR(D417="",E417="",F417=""),"",IF(C417&lt;&gt;"",F417/(G417*E417),""))</f>
        <v/>
      </c>
      <c r="I417" s="256" t="str">
        <f>IF(OR(D417="",E417="",F417=""),"",IF(AND(H417&gt;0,H417&lt;=Experiencia1),Puntajes!$D$4,IF(AND(H417&gt;Experiencia1,H417&lt;=Experiencia2),Puntajes!$D$5,IF(AND(H417&gt;Experiencia2,H417&lt;=Experiencia3),Puntajes!$D$6,IF(H417&gt;Experiencia3,Puntajes!$D$7,0)))))</f>
        <v/>
      </c>
    </row>
    <row r="418" spans="1:9" ht="14" x14ac:dyDescent="0.15">
      <c r="A418" s="270" t="s">
        <v>751</v>
      </c>
      <c r="C418" s="131">
        <f>+'Capacidad Financiera'!B421</f>
        <v>38.200000000000003</v>
      </c>
      <c r="D418" s="271" t="str">
        <f>IF(ISERROR(VLOOKUP(C418,'Capacidad Financiera'!$B$12:$X$62720,2,0)),"",VLOOKUP(C418,'Capacidad Financiera'!$B$12:$X$3580,2,0))</f>
        <v>CORPOANDINA S.A.S.</v>
      </c>
      <c r="E418" s="248">
        <f>IF(ISERROR(VLOOKUP(C418,'Capacidad Financiera'!$B$12:$X$62720,3,0)),"",VLOOKUP(C418,'Capacidad Financiera'!$B$12:$X$62720,3,0))</f>
        <v>0.3</v>
      </c>
      <c r="F418" s="231"/>
      <c r="G418" s="231" t="str">
        <f>IF(OR(D418="",E418="",F418=""),"",IF(C418&lt;&gt;"",IF(ISERROR(VLOOKUP($A$10,POA!$A$2:$D$25,2,0)),"",VLOOKUP($A$10,POA!$A$2:$D$25,2,0)),""))</f>
        <v/>
      </c>
      <c r="H418" s="254" t="str">
        <f t="shared" ref="H418:H426" si="37">IF(OR(D418="",E418="",F418=""),"",IF(C418&lt;&gt;"",F418/(G418*E418),""))</f>
        <v/>
      </c>
      <c r="I418" s="256" t="str">
        <f>IF(OR(D418="",E418="",F418=""),"",IF(AND(H418&gt;0,H418&lt;=Experiencia1),Puntajes!$D$4,IF(AND(H418&gt;Experiencia1,H418&lt;=Experiencia2),Puntajes!$D$5,IF(AND(H418&gt;Experiencia2,H418&lt;=Experiencia3),Puntajes!$D$6,IF(H418&gt;Experiencia3,Puntajes!$D$7,0)))))</f>
        <v/>
      </c>
    </row>
    <row r="419" spans="1:9" ht="14" x14ac:dyDescent="0.15">
      <c r="A419" s="270" t="s">
        <v>751</v>
      </c>
      <c r="C419" s="131">
        <f>+'Capacidad Financiera'!B422</f>
        <v>38.300000000000004</v>
      </c>
      <c r="D419" s="271" t="str">
        <f>IF(ISERROR(VLOOKUP(C419,'Capacidad Financiera'!$B$12:$X$62720,2,0)),"",VLOOKUP(C419,'Capacidad Financiera'!$B$12:$X$3580,2,0))</f>
        <v>R&amp;U CONSTRUCTORES S.A.S.</v>
      </c>
      <c r="E419" s="248">
        <f>IF(ISERROR(VLOOKUP(C419,'Capacidad Financiera'!$B$12:$X$62720,3,0)),"",VLOOKUP(C419,'Capacidad Financiera'!$B$12:$X$62720,3,0))</f>
        <v>0.4</v>
      </c>
      <c r="F419" s="231"/>
      <c r="G419" s="231" t="str">
        <f>IF(OR(D419="",E419="",F419=""),"",IF(C419&lt;&gt;"",IF(ISERROR(VLOOKUP($A$10,POA!$A$2:$D$25,2,0)),"",VLOOKUP($A$10,POA!$A$2:$D$25,2,0)),""))</f>
        <v/>
      </c>
      <c r="H419" s="254" t="str">
        <f t="shared" si="37"/>
        <v/>
      </c>
      <c r="I419" s="256" t="str">
        <f>IF(OR(D419="",E419="",F419=""),"",IF(AND(H419&gt;0,H419&lt;=Experiencia1),Puntajes!$D$4,IF(AND(H419&gt;Experiencia1,H419&lt;=Experiencia2),Puntajes!$D$5,IF(AND(H419&gt;Experiencia2,H419&lt;=Experiencia3),Puntajes!$D$6,IF(H419&gt;Experiencia3,Puntajes!$D$7,0)))))</f>
        <v/>
      </c>
    </row>
    <row r="420" spans="1:9" ht="15" thickBot="1" x14ac:dyDescent="0.2">
      <c r="C420" s="131" t="str">
        <f>+'Capacidad Financiera'!B423</f>
        <v/>
      </c>
      <c r="D420" s="192">
        <f>IF(ISERROR(VLOOKUP(C420,'Capacidad Financiera'!$B$12:$X$62720,2,0)),"",VLOOKUP(C420,'Capacidad Financiera'!$B$12:$X$3580,2,0))</f>
        <v>0</v>
      </c>
      <c r="E420" s="248">
        <f>IF(ISERROR(VLOOKUP(C420,'Capacidad Financiera'!$B$12:$X$62720,3,0)),"",VLOOKUP(C420,'Capacidad Financiera'!$B$12:$X$62720,3,0))</f>
        <v>0</v>
      </c>
      <c r="F420" s="231"/>
      <c r="G420" s="231" t="str">
        <f>IF(OR(D420="",E420="",F420=""),"",IF(C420&lt;&gt;"",IF(ISERROR(VLOOKUP($A$10,POA!$A$2:$D$25,2,0)),"",VLOOKUP($A$10,POA!$A$2:$D$25,2,0)),""))</f>
        <v/>
      </c>
      <c r="H420" s="254" t="str">
        <f t="shared" si="37"/>
        <v/>
      </c>
      <c r="I420" s="256" t="str">
        <f>IF(OR(D420="",E420="",F420=""),"",IF(AND(H420&gt;0,H420&lt;=Experiencia1),Puntajes!$D$4,IF(AND(H420&gt;Experiencia1,H420&lt;=Experiencia2),Puntajes!$D$5,IF(AND(H420&gt;Experiencia2,H420&lt;=Experiencia3),Puntajes!$D$6,IF(H420&gt;Experiencia3,Puntajes!$D$7,0)))))</f>
        <v/>
      </c>
    </row>
    <row r="421" spans="1:9" ht="14" hidden="1" x14ac:dyDescent="0.15">
      <c r="C421" s="131" t="str">
        <f>+'Capacidad Financiera'!B424</f>
        <v/>
      </c>
      <c r="D421" s="192">
        <f>IF(ISERROR(VLOOKUP(C421,'Capacidad Financiera'!$B$12:$X$62720,2,0)),"",VLOOKUP(C421,'Capacidad Financiera'!$B$12:$X$3580,2,0))</f>
        <v>0</v>
      </c>
      <c r="E421" s="248">
        <f>IF(ISERROR(VLOOKUP(C421,'Capacidad Financiera'!$B$12:$X$62720,3,0)),"",VLOOKUP(C421,'Capacidad Financiera'!$B$12:$X$62720,3,0))</f>
        <v>0</v>
      </c>
      <c r="F421" s="231"/>
      <c r="G421" s="231" t="str">
        <f>IF(OR(D421="",E421="",F421=""),"",IF(C421&lt;&gt;"",IF(ISERROR(VLOOKUP($A$10,POA!$A$2:$D$25,2,0)),"",VLOOKUP($A$10,POA!$A$2:$D$25,2,0)),""))</f>
        <v/>
      </c>
      <c r="H421" s="254" t="str">
        <f t="shared" si="37"/>
        <v/>
      </c>
      <c r="I421" s="256" t="str">
        <f>IF(OR(D421="",E421="",F421=""),"",IF(AND(H421&gt;0,H421&lt;=Experiencia1),Puntajes!$D$4,IF(AND(H421&gt;Experiencia1,H421&lt;=Experiencia2),Puntajes!$D$5,IF(AND(H421&gt;Experiencia2,H421&lt;=Experiencia3),Puntajes!$D$6,IF(H421&gt;Experiencia3,Puntajes!$D$7,0)))))</f>
        <v/>
      </c>
    </row>
    <row r="422" spans="1:9" ht="14" hidden="1" x14ac:dyDescent="0.15">
      <c r="C422" s="131" t="str">
        <f>+'Capacidad Financiera'!B425</f>
        <v/>
      </c>
      <c r="D422" s="192">
        <f>IF(ISERROR(VLOOKUP(C422,'Capacidad Financiera'!$B$12:$X$62720,2,0)),"",VLOOKUP(C422,'Capacidad Financiera'!$B$12:$X$3580,2,0))</f>
        <v>0</v>
      </c>
      <c r="E422" s="248">
        <f>IF(ISERROR(VLOOKUP(C422,'Capacidad Financiera'!$B$12:$X$62720,3,0)),"",VLOOKUP(C422,'Capacidad Financiera'!$B$12:$X$62720,3,0))</f>
        <v>0</v>
      </c>
      <c r="F422" s="231"/>
      <c r="G422" s="231" t="str">
        <f>IF(OR(D422="",E422="",F422=""),"",IF(C422&lt;&gt;"",IF(ISERROR(VLOOKUP($A$10,POA!$A$2:$D$25,2,0)),"",VLOOKUP($A$10,POA!$A$2:$D$25,2,0)),""))</f>
        <v/>
      </c>
      <c r="H422" s="254" t="str">
        <f t="shared" si="37"/>
        <v/>
      </c>
      <c r="I422" s="256" t="str">
        <f>IF(OR(D422="",E422="",F422=""),"",IF(AND(H422&gt;0,H422&lt;=Experiencia1),Puntajes!$D$4,IF(AND(H422&gt;Experiencia1,H422&lt;=Experiencia2),Puntajes!$D$5,IF(AND(H422&gt;Experiencia2,H422&lt;=Experiencia3),Puntajes!$D$6,IF(H422&gt;Experiencia3,Puntajes!$D$7,0)))))</f>
        <v/>
      </c>
    </row>
    <row r="423" spans="1:9" ht="14" hidden="1" x14ac:dyDescent="0.15">
      <c r="C423" s="131" t="str">
        <f>+'Capacidad Financiera'!B426</f>
        <v/>
      </c>
      <c r="D423" s="192">
        <f>IF(ISERROR(VLOOKUP(C423,'Capacidad Financiera'!$B$12:$X$62720,2,0)),"",VLOOKUP(C423,'Capacidad Financiera'!$B$12:$X$3580,2,0))</f>
        <v>0</v>
      </c>
      <c r="E423" s="248">
        <f>IF(ISERROR(VLOOKUP(C423,'Capacidad Financiera'!$B$12:$X$62720,3,0)),"",VLOOKUP(C423,'Capacidad Financiera'!$B$12:$X$62720,3,0))</f>
        <v>0</v>
      </c>
      <c r="F423" s="231"/>
      <c r="G423" s="231" t="str">
        <f>IF(OR(D423="",E423="",F423=""),"",IF(C423&lt;&gt;"",IF(ISERROR(VLOOKUP($A$10,POA!$A$2:$D$25,2,0)),"",VLOOKUP($A$10,POA!$A$2:$D$25,2,0)),""))</f>
        <v/>
      </c>
      <c r="H423" s="254" t="str">
        <f t="shared" si="37"/>
        <v/>
      </c>
      <c r="I423" s="256" t="str">
        <f>IF(OR(D423="",E423="",F423=""),"",IF(AND(H423&gt;0,H423&lt;=Experiencia1),Puntajes!$D$4,IF(AND(H423&gt;Experiencia1,H423&lt;=Experiencia2),Puntajes!$D$5,IF(AND(H423&gt;Experiencia2,H423&lt;=Experiencia3),Puntajes!$D$6,IF(H423&gt;Experiencia3,Puntajes!$D$7,0)))))</f>
        <v/>
      </c>
    </row>
    <row r="424" spans="1:9" ht="14" hidden="1" x14ac:dyDescent="0.15">
      <c r="C424" s="131" t="str">
        <f>+'Capacidad Financiera'!B427</f>
        <v/>
      </c>
      <c r="D424" s="192">
        <f>IF(ISERROR(VLOOKUP(C424,'Capacidad Financiera'!$B$12:$X$62720,2,0)),"",VLOOKUP(C424,'Capacidad Financiera'!$B$12:$X$3580,2,0))</f>
        <v>0</v>
      </c>
      <c r="E424" s="248">
        <f>IF(ISERROR(VLOOKUP(C424,'Capacidad Financiera'!$B$12:$X$62720,3,0)),"",VLOOKUP(C424,'Capacidad Financiera'!$B$12:$X$62720,3,0))</f>
        <v>0</v>
      </c>
      <c r="F424" s="231"/>
      <c r="G424" s="231" t="str">
        <f>IF(OR(D424="",E424="",F424=""),"",IF(C424&lt;&gt;"",IF(ISERROR(VLOOKUP($A$10,POA!$A$2:$D$25,2,0)),"",VLOOKUP($A$10,POA!$A$2:$D$25,2,0)),""))</f>
        <v/>
      </c>
      <c r="H424" s="254" t="str">
        <f t="shared" si="37"/>
        <v/>
      </c>
      <c r="I424" s="256" t="str">
        <f>IF(OR(D424="",E424="",F424=""),"",IF(AND(H424&gt;0,H424&lt;=Experiencia1),Puntajes!$D$4,IF(AND(H424&gt;Experiencia1,H424&lt;=Experiencia2),Puntajes!$D$5,IF(AND(H424&gt;Experiencia2,H424&lt;=Experiencia3),Puntajes!$D$6,IF(H424&gt;Experiencia3,Puntajes!$D$7,0)))))</f>
        <v/>
      </c>
    </row>
    <row r="425" spans="1:9" ht="14" hidden="1" x14ac:dyDescent="0.15">
      <c r="C425" s="131" t="str">
        <f>+'Capacidad Financiera'!B428</f>
        <v/>
      </c>
      <c r="D425" s="192">
        <f>IF(ISERROR(VLOOKUP(C425,'Capacidad Financiera'!$B$12:$X$62720,2,0)),"",VLOOKUP(C425,'Capacidad Financiera'!$B$12:$X$3580,2,0))</f>
        <v>0</v>
      </c>
      <c r="E425" s="248">
        <f>IF(ISERROR(VLOOKUP(C425,'Capacidad Financiera'!$B$12:$X$62720,3,0)),"",VLOOKUP(C425,'Capacidad Financiera'!$B$12:$X$62720,3,0))</f>
        <v>0</v>
      </c>
      <c r="F425" s="231"/>
      <c r="G425" s="231" t="str">
        <f>IF(OR(D425="",E425="",F425=""),"",IF(C425&lt;&gt;"",IF(ISERROR(VLOOKUP($A$10,POA!$A$2:$D$25,2,0)),"",VLOOKUP($A$10,POA!$A$2:$D$25,2,0)),""))</f>
        <v/>
      </c>
      <c r="H425" s="254" t="str">
        <f t="shared" si="37"/>
        <v/>
      </c>
      <c r="I425" s="256" t="str">
        <f>IF(OR(D425="",E425="",F425=""),"",IF(AND(H425&gt;0,H425&lt;=Experiencia1),Puntajes!$D$4,IF(AND(H425&gt;Experiencia1,H425&lt;=Experiencia2),Puntajes!$D$5,IF(AND(H425&gt;Experiencia2,H425&lt;=Experiencia3),Puntajes!$D$6,IF(H425&gt;Experiencia3,Puntajes!$D$7,0)))))</f>
        <v/>
      </c>
    </row>
    <row r="426" spans="1:9" ht="15" hidden="1" thickBot="1" x14ac:dyDescent="0.2">
      <c r="C426" s="132" t="str">
        <f>+'Capacidad Financiera'!B429</f>
        <v/>
      </c>
      <c r="D426" s="133">
        <f>IF(ISERROR(VLOOKUP(C426,'Capacidad Financiera'!$B$12:$X$62720,2,0)),"",VLOOKUP(C426,'Capacidad Financiera'!$B$12:$X$3580,2,0))</f>
        <v>0</v>
      </c>
      <c r="E426" s="134">
        <f>IF(ISERROR(VLOOKUP(C426,'Capacidad Financiera'!$B$12:$X$62720,3,0)),"",VLOOKUP(C426,'Capacidad Financiera'!$B$12:$X$62720,3,0))</f>
        <v>0</v>
      </c>
      <c r="F426" s="232"/>
      <c r="G426" s="232" t="str">
        <f>IF(OR(D426="",E426="",F426=""),"",IF(C426&lt;&gt;"",IF(ISERROR(VLOOKUP($A$10,POA!$A$2:$D$25,2,0)),"",VLOOKUP($A$10,POA!$A$2:$D$25,2,0)),""))</f>
        <v/>
      </c>
      <c r="H426" s="255" t="str">
        <f t="shared" si="37"/>
        <v/>
      </c>
      <c r="I426" s="257" t="str">
        <f>IF(OR(D426="",E426="",F426=""),"",IF(AND(H426&gt;0,H426&lt;=Experiencia1),Puntajes!$D$4,IF(AND(H426&gt;Experiencia1,H426&lt;=Experiencia2),Puntajes!$D$5,IF(AND(H426&gt;Experiencia2,H426&lt;=Experiencia3),Puntajes!$D$6,IF(H426&gt;Experiencia3,Puntajes!$D$7,0)))))</f>
        <v/>
      </c>
    </row>
    <row r="427" spans="1:9" ht="14" x14ac:dyDescent="0.15">
      <c r="C427" s="127">
        <v>39</v>
      </c>
      <c r="D427" s="128" t="str">
        <f>IF(ISERROR(VLOOKUP(C427,'Capacidad Financiera'!$B$12:$X$62720,2,0)),"",VLOOKUP(C427,'Capacidad Financiera'!$B$12:$X$3580,2,0))</f>
        <v>VIAS S.A.</v>
      </c>
      <c r="E427" s="129">
        <f>IF(ISERROR(VLOOKUP(C427,'Capacidad Financiera'!$B$12:$X$62720,3,0)),"",VLOOKUP(C427,'Capacidad Financiera'!$B$12:$X$62720,3,0))</f>
        <v>1</v>
      </c>
      <c r="F427" s="130"/>
      <c r="G427" s="130" t="str">
        <f>IF(OR(D427="",E427="",F427=""),"",IF(C428="",IF(C427&lt;&gt;"",IF(ISERROR(VLOOKUP($A$10,POA!$A$2:$D$25,2,0)),"",VLOOKUP($A$10,POA!$A$2:$D$25,2,0)),""),""))</f>
        <v/>
      </c>
      <c r="H427" s="251" t="str">
        <f>IF(OR(D427="",E427="",F427=""),"",IF(C428="",IF(C427&lt;&gt;"",F427/G427,""),""))</f>
        <v/>
      </c>
      <c r="I427" s="249" t="str">
        <f>IF(C428="",IF(F427="","",IF(AND(H427&gt;0,H427&lt;=Experiencia1),Puntajes!$D$4,IF(AND(H427&gt;Experiencia1,H427&lt;=Experiencia2),Puntajes!$D$5,IF(AND(H427&gt;Experiencia2,H427&lt;=Experiencia3),Puntajes!$D$6,IF(H427&gt;Experiencia3,Puntajes!$D$7,0))))),"")</f>
        <v/>
      </c>
    </row>
    <row r="428" spans="1:9" ht="14" x14ac:dyDescent="0.15">
      <c r="C428" s="131">
        <f>+'Capacidad Financiera'!B431</f>
        <v>39.1</v>
      </c>
      <c r="D428" s="192" t="str">
        <f>IF(ISERROR(VLOOKUP(C428,'Capacidad Financiera'!$B$12:$X$62720,2,0)),"",VLOOKUP(C428,'Capacidad Financiera'!$B$12:$X$3580,2,0))</f>
        <v>VIAS S.A.</v>
      </c>
      <c r="E428" s="248">
        <f>IF(ISERROR(VLOOKUP(C428,'Capacidad Financiera'!$B$12:$X$62720,3,0)),"",VLOOKUP(C428,'Capacidad Financiera'!$B$12:$X$62720,3,0))</f>
        <v>1</v>
      </c>
      <c r="F428" s="231">
        <v>159723207305.20001</v>
      </c>
      <c r="G428" s="231">
        <f>IF(OR(D428="",E428="",F428=""),"",IF(C428&lt;&gt;"",IF(ISERROR(VLOOKUP($A$10,POA!$A$2:$D$25,2,0)),"",VLOOKUP($A$10,POA!$A$2:$D$25,2,0)),""))</f>
        <v>4167150295</v>
      </c>
      <c r="H428" s="254">
        <f>IF(OR(D428="",E428="",F428=""),"",IF(C428&lt;&gt;"",F428/(G428*E428),""))</f>
        <v>38.329120861526306</v>
      </c>
      <c r="I428" s="256">
        <f>IF(OR(D428="",E428="",F428=""),"",IF(AND(H428&gt;0,H428&lt;=Experiencia1),Puntajes!$D$4,IF(AND(H428&gt;Experiencia1,H428&lt;=Experiencia2),Puntajes!$D$5,IF(AND(H428&gt;Experiencia2,H428&lt;=Experiencia3),Puntajes!$D$6,IF(H428&gt;Experiencia3,Puntajes!$D$7,0)))))</f>
        <v>120</v>
      </c>
    </row>
    <row r="429" spans="1:9" ht="15" thickBot="1" x14ac:dyDescent="0.2">
      <c r="C429" s="131" t="str">
        <f>+'Capacidad Financiera'!B432</f>
        <v/>
      </c>
      <c r="D429" s="192">
        <f>IF(ISERROR(VLOOKUP(C429,'Capacidad Financiera'!$B$12:$X$62720,2,0)),"",VLOOKUP(C429,'Capacidad Financiera'!$B$12:$X$3580,2,0))</f>
        <v>0</v>
      </c>
      <c r="E429" s="248">
        <f>IF(ISERROR(VLOOKUP(C429,'Capacidad Financiera'!$B$12:$X$62720,3,0)),"",VLOOKUP(C429,'Capacidad Financiera'!$B$12:$X$62720,3,0))</f>
        <v>0</v>
      </c>
      <c r="F429" s="231"/>
      <c r="G429" s="231" t="str">
        <f>IF(OR(D429="",E429="",F429=""),"",IF(C429&lt;&gt;"",IF(ISERROR(VLOOKUP($A$10,POA!$A$2:$D$25,2,0)),"",VLOOKUP($A$10,POA!$A$2:$D$25,2,0)),""))</f>
        <v/>
      </c>
      <c r="H429" s="254" t="str">
        <f t="shared" ref="H429:H437" si="38">IF(OR(D429="",E429="",F429=""),"",IF(C429&lt;&gt;"",F429/(G429*E429),""))</f>
        <v/>
      </c>
      <c r="I429" s="256" t="str">
        <f>IF(OR(D429="",E429="",F429=""),"",IF(AND(H429&gt;0,H429&lt;=Experiencia1),Puntajes!$D$4,IF(AND(H429&gt;Experiencia1,H429&lt;=Experiencia2),Puntajes!$D$5,IF(AND(H429&gt;Experiencia2,H429&lt;=Experiencia3),Puntajes!$D$6,IF(H429&gt;Experiencia3,Puntajes!$D$7,0)))))</f>
        <v/>
      </c>
    </row>
    <row r="430" spans="1:9" ht="14" hidden="1" x14ac:dyDescent="0.15">
      <c r="C430" s="131" t="str">
        <f>+'Capacidad Financiera'!B433</f>
        <v/>
      </c>
      <c r="D430" s="192">
        <f>IF(ISERROR(VLOOKUP(C430,'Capacidad Financiera'!$B$12:$X$62720,2,0)),"",VLOOKUP(C430,'Capacidad Financiera'!$B$12:$X$3580,2,0))</f>
        <v>0</v>
      </c>
      <c r="E430" s="248">
        <f>IF(ISERROR(VLOOKUP(C430,'Capacidad Financiera'!$B$12:$X$62720,3,0)),"",VLOOKUP(C430,'Capacidad Financiera'!$B$12:$X$62720,3,0))</f>
        <v>0</v>
      </c>
      <c r="F430" s="231"/>
      <c r="G430" s="231" t="str">
        <f>IF(OR(D430="",E430="",F430=""),"",IF(C430&lt;&gt;"",IF(ISERROR(VLOOKUP($A$10,POA!$A$2:$D$25,2,0)),"",VLOOKUP($A$10,POA!$A$2:$D$25,2,0)),""))</f>
        <v/>
      </c>
      <c r="H430" s="254" t="str">
        <f t="shared" si="38"/>
        <v/>
      </c>
      <c r="I430" s="256" t="str">
        <f>IF(OR(D430="",E430="",F430=""),"",IF(AND(H430&gt;0,H430&lt;=Experiencia1),Puntajes!$D$4,IF(AND(H430&gt;Experiencia1,H430&lt;=Experiencia2),Puntajes!$D$5,IF(AND(H430&gt;Experiencia2,H430&lt;=Experiencia3),Puntajes!$D$6,IF(H430&gt;Experiencia3,Puntajes!$D$7,0)))))</f>
        <v/>
      </c>
    </row>
    <row r="431" spans="1:9" ht="14" hidden="1" x14ac:dyDescent="0.15">
      <c r="C431" s="131" t="str">
        <f>+'Capacidad Financiera'!B434</f>
        <v/>
      </c>
      <c r="D431" s="192">
        <f>IF(ISERROR(VLOOKUP(C431,'Capacidad Financiera'!$B$12:$X$62720,2,0)),"",VLOOKUP(C431,'Capacidad Financiera'!$B$12:$X$3580,2,0))</f>
        <v>0</v>
      </c>
      <c r="E431" s="248">
        <f>IF(ISERROR(VLOOKUP(C431,'Capacidad Financiera'!$B$12:$X$62720,3,0)),"",VLOOKUP(C431,'Capacidad Financiera'!$B$12:$X$62720,3,0))</f>
        <v>0</v>
      </c>
      <c r="F431" s="231"/>
      <c r="G431" s="231" t="str">
        <f>IF(OR(D431="",E431="",F431=""),"",IF(C431&lt;&gt;"",IF(ISERROR(VLOOKUP($A$10,POA!$A$2:$D$25,2,0)),"",VLOOKUP($A$10,POA!$A$2:$D$25,2,0)),""))</f>
        <v/>
      </c>
      <c r="H431" s="254" t="str">
        <f t="shared" si="38"/>
        <v/>
      </c>
      <c r="I431" s="256" t="str">
        <f>IF(OR(D431="",E431="",F431=""),"",IF(AND(H431&gt;0,H431&lt;=Experiencia1),Puntajes!$D$4,IF(AND(H431&gt;Experiencia1,H431&lt;=Experiencia2),Puntajes!$D$5,IF(AND(H431&gt;Experiencia2,H431&lt;=Experiencia3),Puntajes!$D$6,IF(H431&gt;Experiencia3,Puntajes!$D$7,0)))))</f>
        <v/>
      </c>
    </row>
    <row r="432" spans="1:9" ht="14" hidden="1" x14ac:dyDescent="0.15">
      <c r="C432" s="131" t="str">
        <f>+'Capacidad Financiera'!B435</f>
        <v/>
      </c>
      <c r="D432" s="192">
        <f>IF(ISERROR(VLOOKUP(C432,'Capacidad Financiera'!$B$12:$X$62720,2,0)),"",VLOOKUP(C432,'Capacidad Financiera'!$B$12:$X$3580,2,0))</f>
        <v>0</v>
      </c>
      <c r="E432" s="248">
        <f>IF(ISERROR(VLOOKUP(C432,'Capacidad Financiera'!$B$12:$X$62720,3,0)),"",VLOOKUP(C432,'Capacidad Financiera'!$B$12:$X$62720,3,0))</f>
        <v>0</v>
      </c>
      <c r="F432" s="231"/>
      <c r="G432" s="231" t="str">
        <f>IF(OR(D432="",E432="",F432=""),"",IF(C432&lt;&gt;"",IF(ISERROR(VLOOKUP($A$10,POA!$A$2:$D$25,2,0)),"",VLOOKUP($A$10,POA!$A$2:$D$25,2,0)),""))</f>
        <v/>
      </c>
      <c r="H432" s="254" t="str">
        <f t="shared" si="38"/>
        <v/>
      </c>
      <c r="I432" s="256" t="str">
        <f>IF(OR(D432="",E432="",F432=""),"",IF(AND(H432&gt;0,H432&lt;=Experiencia1),Puntajes!$D$4,IF(AND(H432&gt;Experiencia1,H432&lt;=Experiencia2),Puntajes!$D$5,IF(AND(H432&gt;Experiencia2,H432&lt;=Experiencia3),Puntajes!$D$6,IF(H432&gt;Experiencia3,Puntajes!$D$7,0)))))</f>
        <v/>
      </c>
    </row>
    <row r="433" spans="3:9" ht="14" hidden="1" x14ac:dyDescent="0.15">
      <c r="C433" s="131" t="str">
        <f>+'Capacidad Financiera'!B436</f>
        <v/>
      </c>
      <c r="D433" s="192">
        <f>IF(ISERROR(VLOOKUP(C433,'Capacidad Financiera'!$B$12:$X$62720,2,0)),"",VLOOKUP(C433,'Capacidad Financiera'!$B$12:$X$3580,2,0))</f>
        <v>0</v>
      </c>
      <c r="E433" s="248">
        <f>IF(ISERROR(VLOOKUP(C433,'Capacidad Financiera'!$B$12:$X$62720,3,0)),"",VLOOKUP(C433,'Capacidad Financiera'!$B$12:$X$62720,3,0))</f>
        <v>0</v>
      </c>
      <c r="F433" s="231"/>
      <c r="G433" s="231" t="str">
        <f>IF(OR(D433="",E433="",F433=""),"",IF(C433&lt;&gt;"",IF(ISERROR(VLOOKUP($A$10,POA!$A$2:$D$25,2,0)),"",VLOOKUP($A$10,POA!$A$2:$D$25,2,0)),""))</f>
        <v/>
      </c>
      <c r="H433" s="254" t="str">
        <f t="shared" si="38"/>
        <v/>
      </c>
      <c r="I433" s="256" t="str">
        <f>IF(OR(D433="",E433="",F433=""),"",IF(AND(H433&gt;0,H433&lt;=Experiencia1),Puntajes!$D$4,IF(AND(H433&gt;Experiencia1,H433&lt;=Experiencia2),Puntajes!$D$5,IF(AND(H433&gt;Experiencia2,H433&lt;=Experiencia3),Puntajes!$D$6,IF(H433&gt;Experiencia3,Puntajes!$D$7,0)))))</f>
        <v/>
      </c>
    </row>
    <row r="434" spans="3:9" ht="14" hidden="1" x14ac:dyDescent="0.15">
      <c r="C434" s="131" t="str">
        <f>+'Capacidad Financiera'!B437</f>
        <v/>
      </c>
      <c r="D434" s="192">
        <f>IF(ISERROR(VLOOKUP(C434,'Capacidad Financiera'!$B$12:$X$62720,2,0)),"",VLOOKUP(C434,'Capacidad Financiera'!$B$12:$X$3580,2,0))</f>
        <v>0</v>
      </c>
      <c r="E434" s="248">
        <f>IF(ISERROR(VLOOKUP(C434,'Capacidad Financiera'!$B$12:$X$62720,3,0)),"",VLOOKUP(C434,'Capacidad Financiera'!$B$12:$X$62720,3,0))</f>
        <v>0</v>
      </c>
      <c r="F434" s="231"/>
      <c r="G434" s="231" t="str">
        <f>IF(OR(D434="",E434="",F434=""),"",IF(C434&lt;&gt;"",IF(ISERROR(VLOOKUP($A$10,POA!$A$2:$D$25,2,0)),"",VLOOKUP($A$10,POA!$A$2:$D$25,2,0)),""))</f>
        <v/>
      </c>
      <c r="H434" s="254" t="str">
        <f t="shared" si="38"/>
        <v/>
      </c>
      <c r="I434" s="256" t="str">
        <f>IF(OR(D434="",E434="",F434=""),"",IF(AND(H434&gt;0,H434&lt;=Experiencia1),Puntajes!$D$4,IF(AND(H434&gt;Experiencia1,H434&lt;=Experiencia2),Puntajes!$D$5,IF(AND(H434&gt;Experiencia2,H434&lt;=Experiencia3),Puntajes!$D$6,IF(H434&gt;Experiencia3,Puntajes!$D$7,0)))))</f>
        <v/>
      </c>
    </row>
    <row r="435" spans="3:9" ht="14" hidden="1" x14ac:dyDescent="0.15">
      <c r="C435" s="131" t="str">
        <f>+'Capacidad Financiera'!B438</f>
        <v/>
      </c>
      <c r="D435" s="192">
        <f>IF(ISERROR(VLOOKUP(C435,'Capacidad Financiera'!$B$12:$X$62720,2,0)),"",VLOOKUP(C435,'Capacidad Financiera'!$B$12:$X$3580,2,0))</f>
        <v>0</v>
      </c>
      <c r="E435" s="248">
        <f>IF(ISERROR(VLOOKUP(C435,'Capacidad Financiera'!$B$12:$X$62720,3,0)),"",VLOOKUP(C435,'Capacidad Financiera'!$B$12:$X$62720,3,0))</f>
        <v>0</v>
      </c>
      <c r="F435" s="231"/>
      <c r="G435" s="231" t="str">
        <f>IF(OR(D435="",E435="",F435=""),"",IF(C435&lt;&gt;"",IF(ISERROR(VLOOKUP($A$10,POA!$A$2:$D$25,2,0)),"",VLOOKUP($A$10,POA!$A$2:$D$25,2,0)),""))</f>
        <v/>
      </c>
      <c r="H435" s="254" t="str">
        <f t="shared" si="38"/>
        <v/>
      </c>
      <c r="I435" s="256" t="str">
        <f>IF(OR(D435="",E435="",F435=""),"",IF(AND(H435&gt;0,H435&lt;=Experiencia1),Puntajes!$D$4,IF(AND(H435&gt;Experiencia1,H435&lt;=Experiencia2),Puntajes!$D$5,IF(AND(H435&gt;Experiencia2,H435&lt;=Experiencia3),Puntajes!$D$6,IF(H435&gt;Experiencia3,Puntajes!$D$7,0)))))</f>
        <v/>
      </c>
    </row>
    <row r="436" spans="3:9" ht="14" hidden="1" x14ac:dyDescent="0.15">
      <c r="C436" s="131" t="str">
        <f>+'Capacidad Financiera'!B439</f>
        <v/>
      </c>
      <c r="D436" s="192">
        <f>IF(ISERROR(VLOOKUP(C436,'Capacidad Financiera'!$B$12:$X$62720,2,0)),"",VLOOKUP(C436,'Capacidad Financiera'!$B$12:$X$3580,2,0))</f>
        <v>0</v>
      </c>
      <c r="E436" s="248">
        <f>IF(ISERROR(VLOOKUP(C436,'Capacidad Financiera'!$B$12:$X$62720,3,0)),"",VLOOKUP(C436,'Capacidad Financiera'!$B$12:$X$62720,3,0))</f>
        <v>0</v>
      </c>
      <c r="F436" s="231"/>
      <c r="G436" s="231" t="str">
        <f>IF(OR(D436="",E436="",F436=""),"",IF(C436&lt;&gt;"",IF(ISERROR(VLOOKUP($A$10,POA!$A$2:$D$25,2,0)),"",VLOOKUP($A$10,POA!$A$2:$D$25,2,0)),""))</f>
        <v/>
      </c>
      <c r="H436" s="254" t="str">
        <f t="shared" si="38"/>
        <v/>
      </c>
      <c r="I436" s="256" t="str">
        <f>IF(OR(D436="",E436="",F436=""),"",IF(AND(H436&gt;0,H436&lt;=Experiencia1),Puntajes!$D$4,IF(AND(H436&gt;Experiencia1,H436&lt;=Experiencia2),Puntajes!$D$5,IF(AND(H436&gt;Experiencia2,H436&lt;=Experiencia3),Puntajes!$D$6,IF(H436&gt;Experiencia3,Puntajes!$D$7,0)))))</f>
        <v/>
      </c>
    </row>
    <row r="437" spans="3:9" ht="15" hidden="1" thickBot="1" x14ac:dyDescent="0.2">
      <c r="C437" s="132" t="str">
        <f>+'Capacidad Financiera'!B440</f>
        <v/>
      </c>
      <c r="D437" s="133">
        <f>IF(ISERROR(VLOOKUP(C437,'Capacidad Financiera'!$B$12:$X$62720,2,0)),"",VLOOKUP(C437,'Capacidad Financiera'!$B$12:$X$3580,2,0))</f>
        <v>0</v>
      </c>
      <c r="E437" s="134">
        <f>IF(ISERROR(VLOOKUP(C437,'Capacidad Financiera'!$B$12:$X$62720,3,0)),"",VLOOKUP(C437,'Capacidad Financiera'!$B$12:$X$62720,3,0))</f>
        <v>0</v>
      </c>
      <c r="F437" s="232"/>
      <c r="G437" s="232" t="str">
        <f>IF(OR(D437="",E437="",F437=""),"",IF(C437&lt;&gt;"",IF(ISERROR(VLOOKUP($A$10,POA!$A$2:$D$25,2,0)),"",VLOOKUP($A$10,POA!$A$2:$D$25,2,0)),""))</f>
        <v/>
      </c>
      <c r="H437" s="255" t="str">
        <f t="shared" si="38"/>
        <v/>
      </c>
      <c r="I437" s="257" t="str">
        <f>IF(OR(D437="",E437="",F437=""),"",IF(AND(H437&gt;0,H437&lt;=Experiencia1),Puntajes!$D$4,IF(AND(H437&gt;Experiencia1,H437&lt;=Experiencia2),Puntajes!$D$5,IF(AND(H437&gt;Experiencia2,H437&lt;=Experiencia3),Puntajes!$D$6,IF(H437&gt;Experiencia3,Puntajes!$D$7,0)))))</f>
        <v/>
      </c>
    </row>
    <row r="438" spans="3:9" ht="14" x14ac:dyDescent="0.15">
      <c r="C438" s="127">
        <v>40</v>
      </c>
      <c r="D438" s="128" t="str">
        <f>IF(ISERROR(VLOOKUP(C438,'Capacidad Financiera'!$B$12:$X$62720,2,0)),"",VLOOKUP(C438,'Capacidad Financiera'!$B$12:$X$3580,2,0))</f>
        <v>CONSTRUCCIONES Y TRACTORES S.A.</v>
      </c>
      <c r="E438" s="129">
        <f>IF(ISERROR(VLOOKUP(C438,'Capacidad Financiera'!$B$12:$X$62720,3,0)),"",VLOOKUP(C438,'Capacidad Financiera'!$B$12:$X$62720,3,0))</f>
        <v>1</v>
      </c>
      <c r="F438" s="130"/>
      <c r="G438" s="130" t="str">
        <f>IF(OR(D438="",E438="",F438=""),"",IF(C439="",IF(C438&lt;&gt;"",IF(ISERROR(VLOOKUP($A$10,POA!$A$2:$D$25,2,0)),"",VLOOKUP($A$10,POA!$A$2:$D$25,2,0)),""),""))</f>
        <v/>
      </c>
      <c r="H438" s="251" t="str">
        <f>IF(OR(D438="",E438="",F438=""),"",IF(C439="",IF(C438&lt;&gt;"",F438/G438,""),""))</f>
        <v/>
      </c>
      <c r="I438" s="249" t="str">
        <f>IF(C439="",IF(F438="","",IF(AND(H438&gt;0,H438&lt;=Experiencia1),Puntajes!$D$4,IF(AND(H438&gt;Experiencia1,H438&lt;=Experiencia2),Puntajes!$D$5,IF(AND(H438&gt;Experiencia2,H438&lt;=Experiencia3),Puntajes!$D$6,IF(H438&gt;Experiencia3,Puntajes!$D$7,0))))),"")</f>
        <v/>
      </c>
    </row>
    <row r="439" spans="3:9" ht="14" x14ac:dyDescent="0.15">
      <c r="C439" s="131">
        <f>+'Capacidad Financiera'!B442</f>
        <v>40.1</v>
      </c>
      <c r="D439" s="192" t="str">
        <f>IF(ISERROR(VLOOKUP(C439,'Capacidad Financiera'!$B$12:$X$62720,2,0)),"",VLOOKUP(C439,'Capacidad Financiera'!$B$12:$X$3580,2,0))</f>
        <v>CONSTRUCCIONES Y TRACTORES S.A.</v>
      </c>
      <c r="E439" s="248">
        <f>IF(ISERROR(VLOOKUP(C439,'Capacidad Financiera'!$B$12:$X$62720,3,0)),"",VLOOKUP(C439,'Capacidad Financiera'!$B$12:$X$62720,3,0))</f>
        <v>1</v>
      </c>
      <c r="F439" s="231">
        <v>406301846566</v>
      </c>
      <c r="G439" s="231">
        <f>IF(OR(D439="",E439="",F439=""),"",IF(C439&lt;&gt;"",IF(ISERROR(VLOOKUP($A$10,POA!$A$2:$D$25,2,0)),"",VLOOKUP($A$10,POA!$A$2:$D$25,2,0)),""))</f>
        <v>4167150295</v>
      </c>
      <c r="H439" s="254">
        <f>IF(OR(D439="",E439="",F439=""),"",IF(C439&lt;&gt;"",F439/(G439*E439),""))</f>
        <v>97.501126142127788</v>
      </c>
      <c r="I439" s="256">
        <f>IF(OR(D439="",E439="",F439=""),"",IF(AND(H439&gt;0,H439&lt;=Experiencia1),Puntajes!$D$4,IF(AND(H439&gt;Experiencia1,H439&lt;=Experiencia2),Puntajes!$D$5,IF(AND(H439&gt;Experiencia2,H439&lt;=Experiencia3),Puntajes!$D$6,IF(H439&gt;Experiencia3,Puntajes!$D$7,0)))))</f>
        <v>120</v>
      </c>
    </row>
    <row r="440" spans="3:9" ht="15" thickBot="1" x14ac:dyDescent="0.2">
      <c r="C440" s="131" t="str">
        <f>+'Capacidad Financiera'!B443</f>
        <v/>
      </c>
      <c r="D440" s="192">
        <f>IF(ISERROR(VLOOKUP(C440,'Capacidad Financiera'!$B$12:$X$62720,2,0)),"",VLOOKUP(C440,'Capacidad Financiera'!$B$12:$X$3580,2,0))</f>
        <v>0</v>
      </c>
      <c r="E440" s="248">
        <f>IF(ISERROR(VLOOKUP(C440,'Capacidad Financiera'!$B$12:$X$62720,3,0)),"",VLOOKUP(C440,'Capacidad Financiera'!$B$12:$X$62720,3,0))</f>
        <v>0</v>
      </c>
      <c r="F440" s="231"/>
      <c r="G440" s="231" t="str">
        <f>IF(OR(D440="",E440="",F440=""),"",IF(C440&lt;&gt;"",IF(ISERROR(VLOOKUP($A$10,POA!$A$2:$D$25,2,0)),"",VLOOKUP($A$10,POA!$A$2:$D$25,2,0)),""))</f>
        <v/>
      </c>
      <c r="H440" s="254" t="str">
        <f t="shared" ref="H440:H448" si="39">IF(OR(D440="",E440="",F440=""),"",IF(C440&lt;&gt;"",F440/(G440*E440),""))</f>
        <v/>
      </c>
      <c r="I440" s="256" t="str">
        <f>IF(OR(D440="",E440="",F440=""),"",IF(AND(H440&gt;0,H440&lt;=Experiencia1),Puntajes!$D$4,IF(AND(H440&gt;Experiencia1,H440&lt;=Experiencia2),Puntajes!$D$5,IF(AND(H440&gt;Experiencia2,H440&lt;=Experiencia3),Puntajes!$D$6,IF(H440&gt;Experiencia3,Puntajes!$D$7,0)))))</f>
        <v/>
      </c>
    </row>
    <row r="441" spans="3:9" ht="14" hidden="1" x14ac:dyDescent="0.15">
      <c r="C441" s="131" t="str">
        <f>+'Capacidad Financiera'!B444</f>
        <v/>
      </c>
      <c r="D441" s="192">
        <f>IF(ISERROR(VLOOKUP(C441,'Capacidad Financiera'!$B$12:$X$62720,2,0)),"",VLOOKUP(C441,'Capacidad Financiera'!$B$12:$X$3580,2,0))</f>
        <v>0</v>
      </c>
      <c r="E441" s="248">
        <f>IF(ISERROR(VLOOKUP(C441,'Capacidad Financiera'!$B$12:$X$62720,3,0)),"",VLOOKUP(C441,'Capacidad Financiera'!$B$12:$X$62720,3,0))</f>
        <v>0</v>
      </c>
      <c r="F441" s="231"/>
      <c r="G441" s="231" t="str">
        <f>IF(OR(D441="",E441="",F441=""),"",IF(C441&lt;&gt;"",IF(ISERROR(VLOOKUP($A$10,POA!$A$2:$D$25,2,0)),"",VLOOKUP($A$10,POA!$A$2:$D$25,2,0)),""))</f>
        <v/>
      </c>
      <c r="H441" s="254" t="str">
        <f t="shared" si="39"/>
        <v/>
      </c>
      <c r="I441" s="256" t="str">
        <f>IF(OR(D441="",E441="",F441=""),"",IF(AND(H441&gt;0,H441&lt;=Experiencia1),Puntajes!$D$4,IF(AND(H441&gt;Experiencia1,H441&lt;=Experiencia2),Puntajes!$D$5,IF(AND(H441&gt;Experiencia2,H441&lt;=Experiencia3),Puntajes!$D$6,IF(H441&gt;Experiencia3,Puntajes!$D$7,0)))))</f>
        <v/>
      </c>
    </row>
    <row r="442" spans="3:9" ht="14" hidden="1" x14ac:dyDescent="0.15">
      <c r="C442" s="131" t="str">
        <f>+'Capacidad Financiera'!B445</f>
        <v/>
      </c>
      <c r="D442" s="192">
        <f>IF(ISERROR(VLOOKUP(C442,'Capacidad Financiera'!$B$12:$X$62720,2,0)),"",VLOOKUP(C442,'Capacidad Financiera'!$B$12:$X$3580,2,0))</f>
        <v>0</v>
      </c>
      <c r="E442" s="248">
        <f>IF(ISERROR(VLOOKUP(C442,'Capacidad Financiera'!$B$12:$X$62720,3,0)),"",VLOOKUP(C442,'Capacidad Financiera'!$B$12:$X$62720,3,0))</f>
        <v>0</v>
      </c>
      <c r="F442" s="231"/>
      <c r="G442" s="231" t="str">
        <f>IF(OR(D442="",E442="",F442=""),"",IF(C442&lt;&gt;"",IF(ISERROR(VLOOKUP($A$10,POA!$A$2:$D$25,2,0)),"",VLOOKUP($A$10,POA!$A$2:$D$25,2,0)),""))</f>
        <v/>
      </c>
      <c r="H442" s="254" t="str">
        <f t="shared" si="39"/>
        <v/>
      </c>
      <c r="I442" s="256" t="str">
        <f>IF(OR(D442="",E442="",F442=""),"",IF(AND(H442&gt;0,H442&lt;=Experiencia1),Puntajes!$D$4,IF(AND(H442&gt;Experiencia1,H442&lt;=Experiencia2),Puntajes!$D$5,IF(AND(H442&gt;Experiencia2,H442&lt;=Experiencia3),Puntajes!$D$6,IF(H442&gt;Experiencia3,Puntajes!$D$7,0)))))</f>
        <v/>
      </c>
    </row>
    <row r="443" spans="3:9" ht="14" hidden="1" x14ac:dyDescent="0.15">
      <c r="C443" s="131" t="str">
        <f>+'Capacidad Financiera'!B446</f>
        <v/>
      </c>
      <c r="D443" s="192">
        <f>IF(ISERROR(VLOOKUP(C443,'Capacidad Financiera'!$B$12:$X$62720,2,0)),"",VLOOKUP(C443,'Capacidad Financiera'!$B$12:$X$3580,2,0))</f>
        <v>0</v>
      </c>
      <c r="E443" s="248">
        <f>IF(ISERROR(VLOOKUP(C443,'Capacidad Financiera'!$B$12:$X$62720,3,0)),"",VLOOKUP(C443,'Capacidad Financiera'!$B$12:$X$62720,3,0))</f>
        <v>0</v>
      </c>
      <c r="F443" s="231"/>
      <c r="G443" s="231" t="str">
        <f>IF(OR(D443="",E443="",F443=""),"",IF(C443&lt;&gt;"",IF(ISERROR(VLOOKUP($A$10,POA!$A$2:$D$25,2,0)),"",VLOOKUP($A$10,POA!$A$2:$D$25,2,0)),""))</f>
        <v/>
      </c>
      <c r="H443" s="254" t="str">
        <f t="shared" si="39"/>
        <v/>
      </c>
      <c r="I443" s="256" t="str">
        <f>IF(OR(D443="",E443="",F443=""),"",IF(AND(H443&gt;0,H443&lt;=Experiencia1),Puntajes!$D$4,IF(AND(H443&gt;Experiencia1,H443&lt;=Experiencia2),Puntajes!$D$5,IF(AND(H443&gt;Experiencia2,H443&lt;=Experiencia3),Puntajes!$D$6,IF(H443&gt;Experiencia3,Puntajes!$D$7,0)))))</f>
        <v/>
      </c>
    </row>
    <row r="444" spans="3:9" ht="14" hidden="1" x14ac:dyDescent="0.15">
      <c r="C444" s="131" t="str">
        <f>+'Capacidad Financiera'!B447</f>
        <v/>
      </c>
      <c r="D444" s="192">
        <f>IF(ISERROR(VLOOKUP(C444,'Capacidad Financiera'!$B$12:$X$62720,2,0)),"",VLOOKUP(C444,'Capacidad Financiera'!$B$12:$X$3580,2,0))</f>
        <v>0</v>
      </c>
      <c r="E444" s="248">
        <f>IF(ISERROR(VLOOKUP(C444,'Capacidad Financiera'!$B$12:$X$62720,3,0)),"",VLOOKUP(C444,'Capacidad Financiera'!$B$12:$X$62720,3,0))</f>
        <v>0</v>
      </c>
      <c r="F444" s="231"/>
      <c r="G444" s="231" t="str">
        <f>IF(OR(D444="",E444="",F444=""),"",IF(C444&lt;&gt;"",IF(ISERROR(VLOOKUP($A$10,POA!$A$2:$D$25,2,0)),"",VLOOKUP($A$10,POA!$A$2:$D$25,2,0)),""))</f>
        <v/>
      </c>
      <c r="H444" s="254" t="str">
        <f t="shared" si="39"/>
        <v/>
      </c>
      <c r="I444" s="256" t="str">
        <f>IF(OR(D444="",E444="",F444=""),"",IF(AND(H444&gt;0,H444&lt;=Experiencia1),Puntajes!$D$4,IF(AND(H444&gt;Experiencia1,H444&lt;=Experiencia2),Puntajes!$D$5,IF(AND(H444&gt;Experiencia2,H444&lt;=Experiencia3),Puntajes!$D$6,IF(H444&gt;Experiencia3,Puntajes!$D$7,0)))))</f>
        <v/>
      </c>
    </row>
    <row r="445" spans="3:9" ht="14" hidden="1" x14ac:dyDescent="0.15">
      <c r="C445" s="131" t="str">
        <f>+'Capacidad Financiera'!B448</f>
        <v/>
      </c>
      <c r="D445" s="192">
        <f>IF(ISERROR(VLOOKUP(C445,'Capacidad Financiera'!$B$12:$X$62720,2,0)),"",VLOOKUP(C445,'Capacidad Financiera'!$B$12:$X$3580,2,0))</f>
        <v>0</v>
      </c>
      <c r="E445" s="248">
        <f>IF(ISERROR(VLOOKUP(C445,'Capacidad Financiera'!$B$12:$X$62720,3,0)),"",VLOOKUP(C445,'Capacidad Financiera'!$B$12:$X$62720,3,0))</f>
        <v>0</v>
      </c>
      <c r="F445" s="231"/>
      <c r="G445" s="231" t="str">
        <f>IF(OR(D445="",E445="",F445=""),"",IF(C445&lt;&gt;"",IF(ISERROR(VLOOKUP($A$10,POA!$A$2:$D$25,2,0)),"",VLOOKUP($A$10,POA!$A$2:$D$25,2,0)),""))</f>
        <v/>
      </c>
      <c r="H445" s="254" t="str">
        <f t="shared" si="39"/>
        <v/>
      </c>
      <c r="I445" s="256" t="str">
        <f>IF(OR(D445="",E445="",F445=""),"",IF(AND(H445&gt;0,H445&lt;=Experiencia1),Puntajes!$D$4,IF(AND(H445&gt;Experiencia1,H445&lt;=Experiencia2),Puntajes!$D$5,IF(AND(H445&gt;Experiencia2,H445&lt;=Experiencia3),Puntajes!$D$6,IF(H445&gt;Experiencia3,Puntajes!$D$7,0)))))</f>
        <v/>
      </c>
    </row>
    <row r="446" spans="3:9" ht="14" hidden="1" x14ac:dyDescent="0.15">
      <c r="C446" s="131" t="str">
        <f>+'Capacidad Financiera'!B449</f>
        <v/>
      </c>
      <c r="D446" s="192">
        <f>IF(ISERROR(VLOOKUP(C446,'Capacidad Financiera'!$B$12:$X$62720,2,0)),"",VLOOKUP(C446,'Capacidad Financiera'!$B$12:$X$3580,2,0))</f>
        <v>0</v>
      </c>
      <c r="E446" s="248">
        <f>IF(ISERROR(VLOOKUP(C446,'Capacidad Financiera'!$B$12:$X$62720,3,0)),"",VLOOKUP(C446,'Capacidad Financiera'!$B$12:$X$62720,3,0))</f>
        <v>0</v>
      </c>
      <c r="F446" s="231"/>
      <c r="G446" s="231" t="str">
        <f>IF(OR(D446="",E446="",F446=""),"",IF(C446&lt;&gt;"",IF(ISERROR(VLOOKUP($A$10,POA!$A$2:$D$25,2,0)),"",VLOOKUP($A$10,POA!$A$2:$D$25,2,0)),""))</f>
        <v/>
      </c>
      <c r="H446" s="254" t="str">
        <f t="shared" si="39"/>
        <v/>
      </c>
      <c r="I446" s="256" t="str">
        <f>IF(OR(D446="",E446="",F446=""),"",IF(AND(H446&gt;0,H446&lt;=Experiencia1),Puntajes!$D$4,IF(AND(H446&gt;Experiencia1,H446&lt;=Experiencia2),Puntajes!$D$5,IF(AND(H446&gt;Experiencia2,H446&lt;=Experiencia3),Puntajes!$D$6,IF(H446&gt;Experiencia3,Puntajes!$D$7,0)))))</f>
        <v/>
      </c>
    </row>
    <row r="447" spans="3:9" ht="14" hidden="1" x14ac:dyDescent="0.15">
      <c r="C447" s="131" t="str">
        <f>+'Capacidad Financiera'!B450</f>
        <v/>
      </c>
      <c r="D447" s="192">
        <f>IF(ISERROR(VLOOKUP(C447,'Capacidad Financiera'!$B$12:$X$62720,2,0)),"",VLOOKUP(C447,'Capacidad Financiera'!$B$12:$X$3580,2,0))</f>
        <v>0</v>
      </c>
      <c r="E447" s="248">
        <f>IF(ISERROR(VLOOKUP(C447,'Capacidad Financiera'!$B$12:$X$62720,3,0)),"",VLOOKUP(C447,'Capacidad Financiera'!$B$12:$X$62720,3,0))</f>
        <v>0</v>
      </c>
      <c r="F447" s="231"/>
      <c r="G447" s="231" t="str">
        <f>IF(OR(D447="",E447="",F447=""),"",IF(C447&lt;&gt;"",IF(ISERROR(VLOOKUP($A$10,POA!$A$2:$D$25,2,0)),"",VLOOKUP($A$10,POA!$A$2:$D$25,2,0)),""))</f>
        <v/>
      </c>
      <c r="H447" s="254" t="str">
        <f t="shared" si="39"/>
        <v/>
      </c>
      <c r="I447" s="256" t="str">
        <f>IF(OR(D447="",E447="",F447=""),"",IF(AND(H447&gt;0,H447&lt;=Experiencia1),Puntajes!$D$4,IF(AND(H447&gt;Experiencia1,H447&lt;=Experiencia2),Puntajes!$D$5,IF(AND(H447&gt;Experiencia2,H447&lt;=Experiencia3),Puntajes!$D$6,IF(H447&gt;Experiencia3,Puntajes!$D$7,0)))))</f>
        <v/>
      </c>
    </row>
    <row r="448" spans="3:9" ht="15" hidden="1" thickBot="1" x14ac:dyDescent="0.2">
      <c r="C448" s="132" t="str">
        <f>+'Capacidad Financiera'!B451</f>
        <v/>
      </c>
      <c r="D448" s="133">
        <f>IF(ISERROR(VLOOKUP(C448,'Capacidad Financiera'!$B$12:$X$62720,2,0)),"",VLOOKUP(C448,'Capacidad Financiera'!$B$12:$X$3580,2,0))</f>
        <v>0</v>
      </c>
      <c r="E448" s="134">
        <f>IF(ISERROR(VLOOKUP(C448,'Capacidad Financiera'!$B$12:$X$62720,3,0)),"",VLOOKUP(C448,'Capacidad Financiera'!$B$12:$X$62720,3,0))</f>
        <v>0</v>
      </c>
      <c r="F448" s="232"/>
      <c r="G448" s="232" t="str">
        <f>IF(OR(D448="",E448="",F448=""),"",IF(C448&lt;&gt;"",IF(ISERROR(VLOOKUP($A$10,POA!$A$2:$D$25,2,0)),"",VLOOKUP($A$10,POA!$A$2:$D$25,2,0)),""))</f>
        <v/>
      </c>
      <c r="H448" s="255" t="str">
        <f t="shared" si="39"/>
        <v/>
      </c>
      <c r="I448" s="257" t="str">
        <f>IF(OR(D448="",E448="",F448=""),"",IF(AND(H448&gt;0,H448&lt;=Experiencia1),Puntajes!$D$4,IF(AND(H448&gt;Experiencia1,H448&lt;=Experiencia2),Puntajes!$D$5,IF(AND(H448&gt;Experiencia2,H448&lt;=Experiencia3),Puntajes!$D$6,IF(H448&gt;Experiencia3,Puntajes!$D$7,0)))))</f>
        <v/>
      </c>
    </row>
    <row r="449" spans="3:9" ht="14" x14ac:dyDescent="0.15">
      <c r="C449" s="127">
        <v>41</v>
      </c>
      <c r="D449" s="128" t="str">
        <f>IF(ISERROR(VLOOKUP(C449,'Capacidad Financiera'!$B$12:$X$62720,2,0)),"",VLOOKUP(C449,'Capacidad Financiera'!$B$12:$X$3580,2,0))</f>
        <v>RICARDO ORTIGOZA GONZALEZ</v>
      </c>
      <c r="E449" s="129">
        <f>IF(ISERROR(VLOOKUP(C449,'Capacidad Financiera'!$B$12:$X$62720,3,0)),"",VLOOKUP(C449,'Capacidad Financiera'!$B$12:$X$62720,3,0))</f>
        <v>1</v>
      </c>
      <c r="F449" s="130"/>
      <c r="G449" s="130" t="str">
        <f>IF(OR(D449="",E449="",F449=""),"",IF(C450="",IF(C449&lt;&gt;"",IF(ISERROR(VLOOKUP($A$10,POA!$A$2:$D$25,2,0)),"",VLOOKUP($A$10,POA!$A$2:$D$25,2,0)),""),""))</f>
        <v/>
      </c>
      <c r="H449" s="251" t="str">
        <f>IF(OR(D449="",E449="",F449=""),"",IF(C450="",IF(C449&lt;&gt;"",F449/G449,""),""))</f>
        <v/>
      </c>
      <c r="I449" s="249" t="str">
        <f>IF(C450="",IF(F449="","",IF(AND(H449&gt;0,H449&lt;=Experiencia1),Puntajes!$D$4,IF(AND(H449&gt;Experiencia1,H449&lt;=Experiencia2),Puntajes!$D$5,IF(AND(H449&gt;Experiencia2,H449&lt;=Experiencia3),Puntajes!$D$6,IF(H449&gt;Experiencia3,Puntajes!$D$7,0))))),"")</f>
        <v/>
      </c>
    </row>
    <row r="450" spans="3:9" ht="14" x14ac:dyDescent="0.15">
      <c r="C450" s="131">
        <f>+'Capacidad Financiera'!B453</f>
        <v>41.1</v>
      </c>
      <c r="D450" s="192" t="str">
        <f>IF(ISERROR(VLOOKUP(C450,'Capacidad Financiera'!$B$12:$X$62720,2,0)),"",VLOOKUP(C450,'Capacidad Financiera'!$B$12:$X$3580,2,0))</f>
        <v>RICARDO ORTIGOZA GONZALEZ</v>
      </c>
      <c r="E450" s="248">
        <f>IF(ISERROR(VLOOKUP(C450,'Capacidad Financiera'!$B$12:$X$62720,3,0)),"",VLOOKUP(C450,'Capacidad Financiera'!$B$12:$X$62720,3,0))</f>
        <v>1</v>
      </c>
      <c r="F450" s="231">
        <v>33885115264</v>
      </c>
      <c r="G450" s="231">
        <f>IF(OR(D450="",E450="",F450=""),"",IF(C450&lt;&gt;"",IF(ISERROR(VLOOKUP($A$10,POA!$A$2:$D$25,2,0)),"",VLOOKUP($A$10,POA!$A$2:$D$25,2,0)),""))</f>
        <v>4167150295</v>
      </c>
      <c r="H450" s="254">
        <f>IF(OR(D450="",E450="",F450=""),"",IF(C450&lt;&gt;"",F450/(G450*E450),""))</f>
        <v>8.1314838355260228</v>
      </c>
      <c r="I450" s="256">
        <f>IF(OR(D450="",E450="",F450=""),"",IF(AND(H450&gt;0,H450&lt;=Experiencia1),Puntajes!$D$4,IF(AND(H450&gt;Experiencia1,H450&lt;=Experiencia2),Puntajes!$D$5,IF(AND(H450&gt;Experiencia2,H450&lt;=Experiencia3),Puntajes!$D$6,IF(H450&gt;Experiencia3,Puntajes!$D$7,0)))))</f>
        <v>100</v>
      </c>
    </row>
    <row r="451" spans="3:9" ht="15" thickBot="1" x14ac:dyDescent="0.2">
      <c r="C451" s="131" t="str">
        <f>+'Capacidad Financiera'!B454</f>
        <v/>
      </c>
      <c r="D451" s="192">
        <f>IF(ISERROR(VLOOKUP(C451,'Capacidad Financiera'!$B$12:$X$62720,2,0)),"",VLOOKUP(C451,'Capacidad Financiera'!$B$12:$X$3580,2,0))</f>
        <v>0</v>
      </c>
      <c r="E451" s="248">
        <f>IF(ISERROR(VLOOKUP(C451,'Capacidad Financiera'!$B$12:$X$62720,3,0)),"",VLOOKUP(C451,'Capacidad Financiera'!$B$12:$X$62720,3,0))</f>
        <v>0</v>
      </c>
      <c r="F451" s="231"/>
      <c r="G451" s="231" t="str">
        <f>IF(OR(D451="",E451="",F451=""),"",IF(C451&lt;&gt;"",IF(ISERROR(VLOOKUP($A$10,POA!$A$2:$D$25,2,0)),"",VLOOKUP($A$10,POA!$A$2:$D$25,2,0)),""))</f>
        <v/>
      </c>
      <c r="H451" s="254" t="str">
        <f t="shared" ref="H451:H459" si="40">IF(OR(D451="",E451="",F451=""),"",IF(C451&lt;&gt;"",F451/(G451*E451),""))</f>
        <v/>
      </c>
      <c r="I451" s="256" t="str">
        <f>IF(OR(D451="",E451="",F451=""),"",IF(AND(H451&gt;0,H451&lt;=Experiencia1),Puntajes!$D$4,IF(AND(H451&gt;Experiencia1,H451&lt;=Experiencia2),Puntajes!$D$5,IF(AND(H451&gt;Experiencia2,H451&lt;=Experiencia3),Puntajes!$D$6,IF(H451&gt;Experiencia3,Puntajes!$D$7,0)))))</f>
        <v/>
      </c>
    </row>
    <row r="452" spans="3:9" ht="14" hidden="1" x14ac:dyDescent="0.15">
      <c r="C452" s="131" t="str">
        <f>+'Capacidad Financiera'!B455</f>
        <v/>
      </c>
      <c r="D452" s="192">
        <f>IF(ISERROR(VLOOKUP(C452,'Capacidad Financiera'!$B$12:$X$62720,2,0)),"",VLOOKUP(C452,'Capacidad Financiera'!$B$12:$X$3580,2,0))</f>
        <v>0</v>
      </c>
      <c r="E452" s="248">
        <f>IF(ISERROR(VLOOKUP(C452,'Capacidad Financiera'!$B$12:$X$62720,3,0)),"",VLOOKUP(C452,'Capacidad Financiera'!$B$12:$X$62720,3,0))</f>
        <v>0</v>
      </c>
      <c r="F452" s="231"/>
      <c r="G452" s="231" t="str">
        <f>IF(OR(D452="",E452="",F452=""),"",IF(C452&lt;&gt;"",IF(ISERROR(VLOOKUP($A$10,POA!$A$2:$D$25,2,0)),"",VLOOKUP($A$10,POA!$A$2:$D$25,2,0)),""))</f>
        <v/>
      </c>
      <c r="H452" s="254" t="str">
        <f t="shared" si="40"/>
        <v/>
      </c>
      <c r="I452" s="256" t="str">
        <f>IF(OR(D452="",E452="",F452=""),"",IF(AND(H452&gt;0,H452&lt;=Experiencia1),Puntajes!$D$4,IF(AND(H452&gt;Experiencia1,H452&lt;=Experiencia2),Puntajes!$D$5,IF(AND(H452&gt;Experiencia2,H452&lt;=Experiencia3),Puntajes!$D$6,IF(H452&gt;Experiencia3,Puntajes!$D$7,0)))))</f>
        <v/>
      </c>
    </row>
    <row r="453" spans="3:9" ht="14" hidden="1" x14ac:dyDescent="0.15">
      <c r="C453" s="131" t="str">
        <f>+'Capacidad Financiera'!B456</f>
        <v/>
      </c>
      <c r="D453" s="192">
        <f>IF(ISERROR(VLOOKUP(C453,'Capacidad Financiera'!$B$12:$X$62720,2,0)),"",VLOOKUP(C453,'Capacidad Financiera'!$B$12:$X$3580,2,0))</f>
        <v>0</v>
      </c>
      <c r="E453" s="248">
        <f>IF(ISERROR(VLOOKUP(C453,'Capacidad Financiera'!$B$12:$X$62720,3,0)),"",VLOOKUP(C453,'Capacidad Financiera'!$B$12:$X$62720,3,0))</f>
        <v>0</v>
      </c>
      <c r="F453" s="231"/>
      <c r="G453" s="231" t="str">
        <f>IF(OR(D453="",E453="",F453=""),"",IF(C453&lt;&gt;"",IF(ISERROR(VLOOKUP($A$10,POA!$A$2:$D$25,2,0)),"",VLOOKUP($A$10,POA!$A$2:$D$25,2,0)),""))</f>
        <v/>
      </c>
      <c r="H453" s="254" t="str">
        <f t="shared" si="40"/>
        <v/>
      </c>
      <c r="I453" s="256" t="str">
        <f>IF(OR(D453="",E453="",F453=""),"",IF(AND(H453&gt;0,H453&lt;=Experiencia1),Puntajes!$D$4,IF(AND(H453&gt;Experiencia1,H453&lt;=Experiencia2),Puntajes!$D$5,IF(AND(H453&gt;Experiencia2,H453&lt;=Experiencia3),Puntajes!$D$6,IF(H453&gt;Experiencia3,Puntajes!$D$7,0)))))</f>
        <v/>
      </c>
    </row>
    <row r="454" spans="3:9" ht="14" hidden="1" x14ac:dyDescent="0.15">
      <c r="C454" s="131" t="str">
        <f>+'Capacidad Financiera'!B457</f>
        <v/>
      </c>
      <c r="D454" s="192">
        <f>IF(ISERROR(VLOOKUP(C454,'Capacidad Financiera'!$B$12:$X$62720,2,0)),"",VLOOKUP(C454,'Capacidad Financiera'!$B$12:$X$3580,2,0))</f>
        <v>0</v>
      </c>
      <c r="E454" s="248">
        <f>IF(ISERROR(VLOOKUP(C454,'Capacidad Financiera'!$B$12:$X$62720,3,0)),"",VLOOKUP(C454,'Capacidad Financiera'!$B$12:$X$62720,3,0))</f>
        <v>0</v>
      </c>
      <c r="F454" s="231"/>
      <c r="G454" s="231" t="str">
        <f>IF(OR(D454="",E454="",F454=""),"",IF(C454&lt;&gt;"",IF(ISERROR(VLOOKUP($A$10,POA!$A$2:$D$25,2,0)),"",VLOOKUP($A$10,POA!$A$2:$D$25,2,0)),""))</f>
        <v/>
      </c>
      <c r="H454" s="254" t="str">
        <f t="shared" si="40"/>
        <v/>
      </c>
      <c r="I454" s="256" t="str">
        <f>IF(OR(D454="",E454="",F454=""),"",IF(AND(H454&gt;0,H454&lt;=Experiencia1),Puntajes!$D$4,IF(AND(H454&gt;Experiencia1,H454&lt;=Experiencia2),Puntajes!$D$5,IF(AND(H454&gt;Experiencia2,H454&lt;=Experiencia3),Puntajes!$D$6,IF(H454&gt;Experiencia3,Puntajes!$D$7,0)))))</f>
        <v/>
      </c>
    </row>
    <row r="455" spans="3:9" ht="14" hidden="1" x14ac:dyDescent="0.15">
      <c r="C455" s="131" t="str">
        <f>+'Capacidad Financiera'!B458</f>
        <v/>
      </c>
      <c r="D455" s="192">
        <f>IF(ISERROR(VLOOKUP(C455,'Capacidad Financiera'!$B$12:$X$62720,2,0)),"",VLOOKUP(C455,'Capacidad Financiera'!$B$12:$X$3580,2,0))</f>
        <v>0</v>
      </c>
      <c r="E455" s="248">
        <f>IF(ISERROR(VLOOKUP(C455,'Capacidad Financiera'!$B$12:$X$62720,3,0)),"",VLOOKUP(C455,'Capacidad Financiera'!$B$12:$X$62720,3,0))</f>
        <v>0</v>
      </c>
      <c r="F455" s="231"/>
      <c r="G455" s="231" t="str">
        <f>IF(OR(D455="",E455="",F455=""),"",IF(C455&lt;&gt;"",IF(ISERROR(VLOOKUP($A$10,POA!$A$2:$D$25,2,0)),"",VLOOKUP($A$10,POA!$A$2:$D$25,2,0)),""))</f>
        <v/>
      </c>
      <c r="H455" s="254" t="str">
        <f t="shared" si="40"/>
        <v/>
      </c>
      <c r="I455" s="256" t="str">
        <f>IF(OR(D455="",E455="",F455=""),"",IF(AND(H455&gt;0,H455&lt;=Experiencia1),Puntajes!$D$4,IF(AND(H455&gt;Experiencia1,H455&lt;=Experiencia2),Puntajes!$D$5,IF(AND(H455&gt;Experiencia2,H455&lt;=Experiencia3),Puntajes!$D$6,IF(H455&gt;Experiencia3,Puntajes!$D$7,0)))))</f>
        <v/>
      </c>
    </row>
    <row r="456" spans="3:9" ht="14" hidden="1" x14ac:dyDescent="0.15">
      <c r="C456" s="131" t="str">
        <f>+'Capacidad Financiera'!B459</f>
        <v/>
      </c>
      <c r="D456" s="192">
        <f>IF(ISERROR(VLOOKUP(C456,'Capacidad Financiera'!$B$12:$X$62720,2,0)),"",VLOOKUP(C456,'Capacidad Financiera'!$B$12:$X$3580,2,0))</f>
        <v>0</v>
      </c>
      <c r="E456" s="248">
        <f>IF(ISERROR(VLOOKUP(C456,'Capacidad Financiera'!$B$12:$X$62720,3,0)),"",VLOOKUP(C456,'Capacidad Financiera'!$B$12:$X$62720,3,0))</f>
        <v>0</v>
      </c>
      <c r="F456" s="231"/>
      <c r="G456" s="231" t="str">
        <f>IF(OR(D456="",E456="",F456=""),"",IF(C456&lt;&gt;"",IF(ISERROR(VLOOKUP($A$10,POA!$A$2:$D$25,2,0)),"",VLOOKUP($A$10,POA!$A$2:$D$25,2,0)),""))</f>
        <v/>
      </c>
      <c r="H456" s="254" t="str">
        <f t="shared" si="40"/>
        <v/>
      </c>
      <c r="I456" s="256" t="str">
        <f>IF(OR(D456="",E456="",F456=""),"",IF(AND(H456&gt;0,H456&lt;=Experiencia1),Puntajes!$D$4,IF(AND(H456&gt;Experiencia1,H456&lt;=Experiencia2),Puntajes!$D$5,IF(AND(H456&gt;Experiencia2,H456&lt;=Experiencia3),Puntajes!$D$6,IF(H456&gt;Experiencia3,Puntajes!$D$7,0)))))</f>
        <v/>
      </c>
    </row>
    <row r="457" spans="3:9" ht="14" hidden="1" x14ac:dyDescent="0.15">
      <c r="C457" s="131" t="str">
        <f>+'Capacidad Financiera'!B460</f>
        <v/>
      </c>
      <c r="D457" s="192">
        <f>IF(ISERROR(VLOOKUP(C457,'Capacidad Financiera'!$B$12:$X$62720,2,0)),"",VLOOKUP(C457,'Capacidad Financiera'!$B$12:$X$3580,2,0))</f>
        <v>0</v>
      </c>
      <c r="E457" s="248">
        <f>IF(ISERROR(VLOOKUP(C457,'Capacidad Financiera'!$B$12:$X$62720,3,0)),"",VLOOKUP(C457,'Capacidad Financiera'!$B$12:$X$62720,3,0))</f>
        <v>0</v>
      </c>
      <c r="F457" s="231"/>
      <c r="G457" s="231" t="str">
        <f>IF(OR(D457="",E457="",F457=""),"",IF(C457&lt;&gt;"",IF(ISERROR(VLOOKUP($A$10,POA!$A$2:$D$25,2,0)),"",VLOOKUP($A$10,POA!$A$2:$D$25,2,0)),""))</f>
        <v/>
      </c>
      <c r="H457" s="254" t="str">
        <f t="shared" si="40"/>
        <v/>
      </c>
      <c r="I457" s="256" t="str">
        <f>IF(OR(D457="",E457="",F457=""),"",IF(AND(H457&gt;0,H457&lt;=Experiencia1),Puntajes!$D$4,IF(AND(H457&gt;Experiencia1,H457&lt;=Experiencia2),Puntajes!$D$5,IF(AND(H457&gt;Experiencia2,H457&lt;=Experiencia3),Puntajes!$D$6,IF(H457&gt;Experiencia3,Puntajes!$D$7,0)))))</f>
        <v/>
      </c>
    </row>
    <row r="458" spans="3:9" ht="14" hidden="1" x14ac:dyDescent="0.15">
      <c r="C458" s="131" t="str">
        <f>+'Capacidad Financiera'!B461</f>
        <v/>
      </c>
      <c r="D458" s="192">
        <f>IF(ISERROR(VLOOKUP(C458,'Capacidad Financiera'!$B$12:$X$62720,2,0)),"",VLOOKUP(C458,'Capacidad Financiera'!$B$12:$X$3580,2,0))</f>
        <v>0</v>
      </c>
      <c r="E458" s="248">
        <f>IF(ISERROR(VLOOKUP(C458,'Capacidad Financiera'!$B$12:$X$62720,3,0)),"",VLOOKUP(C458,'Capacidad Financiera'!$B$12:$X$62720,3,0))</f>
        <v>0</v>
      </c>
      <c r="F458" s="231"/>
      <c r="G458" s="231" t="str">
        <f>IF(OR(D458="",E458="",F458=""),"",IF(C458&lt;&gt;"",IF(ISERROR(VLOOKUP($A$10,POA!$A$2:$D$25,2,0)),"",VLOOKUP($A$10,POA!$A$2:$D$25,2,0)),""))</f>
        <v/>
      </c>
      <c r="H458" s="254" t="str">
        <f t="shared" si="40"/>
        <v/>
      </c>
      <c r="I458" s="256" t="str">
        <f>IF(OR(D458="",E458="",F458=""),"",IF(AND(H458&gt;0,H458&lt;=Experiencia1),Puntajes!$D$4,IF(AND(H458&gt;Experiencia1,H458&lt;=Experiencia2),Puntajes!$D$5,IF(AND(H458&gt;Experiencia2,H458&lt;=Experiencia3),Puntajes!$D$6,IF(H458&gt;Experiencia3,Puntajes!$D$7,0)))))</f>
        <v/>
      </c>
    </row>
    <row r="459" spans="3:9" ht="15" hidden="1" thickBot="1" x14ac:dyDescent="0.2">
      <c r="C459" s="132" t="str">
        <f>+'Capacidad Financiera'!B462</f>
        <v/>
      </c>
      <c r="D459" s="133">
        <f>IF(ISERROR(VLOOKUP(C459,'Capacidad Financiera'!$B$12:$X$62720,2,0)),"",VLOOKUP(C459,'Capacidad Financiera'!$B$12:$X$3580,2,0))</f>
        <v>0</v>
      </c>
      <c r="E459" s="134">
        <f>IF(ISERROR(VLOOKUP(C459,'Capacidad Financiera'!$B$12:$X$62720,3,0)),"",VLOOKUP(C459,'Capacidad Financiera'!$B$12:$X$62720,3,0))</f>
        <v>0</v>
      </c>
      <c r="F459" s="232"/>
      <c r="G459" s="232" t="str">
        <f>IF(OR(D459="",E459="",F459=""),"",IF(C459&lt;&gt;"",IF(ISERROR(VLOOKUP($A$10,POA!$A$2:$D$25,2,0)),"",VLOOKUP($A$10,POA!$A$2:$D$25,2,0)),""))</f>
        <v/>
      </c>
      <c r="H459" s="255" t="str">
        <f t="shared" si="40"/>
        <v/>
      </c>
      <c r="I459" s="257" t="str">
        <f>IF(OR(D459="",E459="",F459=""),"",IF(AND(H459&gt;0,H459&lt;=Experiencia1),Puntajes!$D$4,IF(AND(H459&gt;Experiencia1,H459&lt;=Experiencia2),Puntajes!$D$5,IF(AND(H459&gt;Experiencia2,H459&lt;=Experiencia3),Puntajes!$D$6,IF(H459&gt;Experiencia3,Puntajes!$D$7,0)))))</f>
        <v/>
      </c>
    </row>
    <row r="460" spans="3:9" ht="14" x14ac:dyDescent="0.15">
      <c r="C460" s="127">
        <v>42</v>
      </c>
      <c r="D460" s="128" t="str">
        <f>IF(ISERROR(VLOOKUP(C460,'Capacidad Financiera'!$B$12:$X$62720,2,0)),"",VLOOKUP(C460,'Capacidad Financiera'!$B$12:$X$3580,2,0))</f>
        <v>CONSORCIO VIALES CUNDINAMARCA</v>
      </c>
      <c r="E460" s="129">
        <f>IF(ISERROR(VLOOKUP(C460,'Capacidad Financiera'!$B$12:$X$62720,3,0)),"",VLOOKUP(C460,'Capacidad Financiera'!$B$12:$X$62720,3,0))</f>
        <v>1</v>
      </c>
      <c r="F460" s="130"/>
      <c r="G460" s="130" t="str">
        <f>IF(OR(D460="",E460="",F460=""),"",IF(C461="",IF(C460&lt;&gt;"",IF(ISERROR(VLOOKUP($A$10,POA!$A$2:$D$25,2,0)),"",VLOOKUP($A$10,POA!$A$2:$D$25,2,0)),""),""))</f>
        <v/>
      </c>
      <c r="H460" s="251" t="str">
        <f>IF(OR(D460="",E460="",F460=""),"",IF(C461="",IF(C460&lt;&gt;"",F460/G460,""),""))</f>
        <v/>
      </c>
      <c r="I460" s="249" t="str">
        <f>IF(C461="",IF(F460="","",IF(AND(H460&gt;0,H460&lt;=Experiencia1),Puntajes!$D$4,IF(AND(H460&gt;Experiencia1,H460&lt;=Experiencia2),Puntajes!$D$5,IF(AND(H460&gt;Experiencia2,H460&lt;=Experiencia3),Puntajes!$D$6,IF(H460&gt;Experiencia3,Puntajes!$D$7,0))))),"")</f>
        <v/>
      </c>
    </row>
    <row r="461" spans="3:9" ht="14" x14ac:dyDescent="0.15">
      <c r="C461" s="131">
        <f>+'Capacidad Financiera'!B464</f>
        <v>42.1</v>
      </c>
      <c r="D461" s="192" t="str">
        <f>IF(ISERROR(VLOOKUP(C461,'Capacidad Financiera'!$B$12:$X$62720,2,0)),"",VLOOKUP(C461,'Capacidad Financiera'!$B$12:$X$3580,2,0))</f>
        <v>OLT CONSTRUCTORES S.A.S.</v>
      </c>
      <c r="E461" s="248">
        <f>IF(ISERROR(VLOOKUP(C461,'Capacidad Financiera'!$B$12:$X$62720,3,0)),"",VLOOKUP(C461,'Capacidad Financiera'!$B$12:$X$62720,3,0))</f>
        <v>0.6</v>
      </c>
      <c r="F461" s="231"/>
      <c r="G461" s="231" t="str">
        <f>IF(OR(D461="",E461="",F461=""),"",IF(C461&lt;&gt;"",IF(ISERROR(VLOOKUP($A$10,POA!$A$2:$D$25,2,0)),"",VLOOKUP($A$10,POA!$A$2:$D$25,2,0)),""))</f>
        <v/>
      </c>
      <c r="H461" s="254" t="str">
        <f>IF(OR(D461="",E461="",F461=""),"",IF(C461&lt;&gt;"",F461/(G461*E461),""))</f>
        <v/>
      </c>
      <c r="I461" s="256" t="str">
        <f>IF(OR(D461="",E461="",F461=""),"",IF(AND(H461&gt;0,H461&lt;=Experiencia1),Puntajes!$D$4,IF(AND(H461&gt;Experiencia1,H461&lt;=Experiencia2),Puntajes!$D$5,IF(AND(H461&gt;Experiencia2,H461&lt;=Experiencia3),Puntajes!$D$6,IF(H461&gt;Experiencia3,Puntajes!$D$7,0)))))</f>
        <v/>
      </c>
    </row>
    <row r="462" spans="3:9" ht="14" x14ac:dyDescent="0.15">
      <c r="C462" s="131">
        <f>+'Capacidad Financiera'!B465</f>
        <v>42.2</v>
      </c>
      <c r="D462" s="192" t="str">
        <f>IF(ISERROR(VLOOKUP(C462,'Capacidad Financiera'!$B$12:$X$62720,2,0)),"",VLOOKUP(C462,'Capacidad Financiera'!$B$12:$X$3580,2,0))</f>
        <v>CONSTRUCCIONES MAJA S.A.S.</v>
      </c>
      <c r="E462" s="248">
        <f>IF(ISERROR(VLOOKUP(C462,'Capacidad Financiera'!$B$12:$X$62720,3,0)),"",VLOOKUP(C462,'Capacidad Financiera'!$B$12:$X$62720,3,0))</f>
        <v>0.4</v>
      </c>
      <c r="F462" s="231">
        <v>8178180472</v>
      </c>
      <c r="G462" s="231">
        <f>IF(OR(D462="",E462="",F462=""),"",IF(C462&lt;&gt;"",IF(ISERROR(VLOOKUP($A$10,POA!$A$2:$D$25,2,0)),"",VLOOKUP($A$10,POA!$A$2:$D$25,2,0)),""))</f>
        <v>4167150295</v>
      </c>
      <c r="H462" s="254">
        <f t="shared" ref="H462:H470" si="41">IF(OR(D462="",E462="",F462=""),"",IF(C462&lt;&gt;"",F462/(G462*E462),""))</f>
        <v>4.9063388005303512</v>
      </c>
      <c r="I462" s="256">
        <f>IF(OR(D462="",E462="",F462=""),"",IF(AND(H462&gt;0,H462&lt;=Experiencia1),Puntajes!$D$4,IF(AND(H462&gt;Experiencia1,H462&lt;=Experiencia2),Puntajes!$D$5,IF(AND(H462&gt;Experiencia2,H462&lt;=Experiencia3),Puntajes!$D$6,IF(H462&gt;Experiencia3,Puntajes!$D$7,0)))))</f>
        <v>80</v>
      </c>
    </row>
    <row r="463" spans="3:9" ht="15" thickBot="1" x14ac:dyDescent="0.2">
      <c r="C463" s="131" t="str">
        <f>+'Capacidad Financiera'!B466</f>
        <v/>
      </c>
      <c r="D463" s="192">
        <f>IF(ISERROR(VLOOKUP(C463,'Capacidad Financiera'!$B$12:$X$62720,2,0)),"",VLOOKUP(C463,'Capacidad Financiera'!$B$12:$X$3580,2,0))</f>
        <v>0</v>
      </c>
      <c r="E463" s="248">
        <f>IF(ISERROR(VLOOKUP(C463,'Capacidad Financiera'!$B$12:$X$62720,3,0)),"",VLOOKUP(C463,'Capacidad Financiera'!$B$12:$X$62720,3,0))</f>
        <v>0</v>
      </c>
      <c r="F463" s="231"/>
      <c r="G463" s="231" t="str">
        <f>IF(OR(D463="",E463="",F463=""),"",IF(C463&lt;&gt;"",IF(ISERROR(VLOOKUP($A$10,POA!$A$2:$D$25,2,0)),"",VLOOKUP($A$10,POA!$A$2:$D$25,2,0)),""))</f>
        <v/>
      </c>
      <c r="H463" s="254" t="str">
        <f t="shared" si="41"/>
        <v/>
      </c>
      <c r="I463" s="256" t="str">
        <f>IF(OR(D463="",E463="",F463=""),"",IF(AND(H463&gt;0,H463&lt;=Experiencia1),Puntajes!$D$4,IF(AND(H463&gt;Experiencia1,H463&lt;=Experiencia2),Puntajes!$D$5,IF(AND(H463&gt;Experiencia2,H463&lt;=Experiencia3),Puntajes!$D$6,IF(H463&gt;Experiencia3,Puntajes!$D$7,0)))))</f>
        <v/>
      </c>
    </row>
    <row r="464" spans="3:9" ht="14" hidden="1" x14ac:dyDescent="0.15">
      <c r="C464" s="131" t="str">
        <f>+'Capacidad Financiera'!B467</f>
        <v/>
      </c>
      <c r="D464" s="192">
        <f>IF(ISERROR(VLOOKUP(C464,'Capacidad Financiera'!$B$12:$X$62720,2,0)),"",VLOOKUP(C464,'Capacidad Financiera'!$B$12:$X$3580,2,0))</f>
        <v>0</v>
      </c>
      <c r="E464" s="248">
        <f>IF(ISERROR(VLOOKUP(C464,'Capacidad Financiera'!$B$12:$X$62720,3,0)),"",VLOOKUP(C464,'Capacidad Financiera'!$B$12:$X$62720,3,0))</f>
        <v>0</v>
      </c>
      <c r="F464" s="231"/>
      <c r="G464" s="231" t="str">
        <f>IF(OR(D464="",E464="",F464=""),"",IF(C464&lt;&gt;"",IF(ISERROR(VLOOKUP($A$10,POA!$A$2:$D$25,2,0)),"",VLOOKUP($A$10,POA!$A$2:$D$25,2,0)),""))</f>
        <v/>
      </c>
      <c r="H464" s="254" t="str">
        <f t="shared" si="41"/>
        <v/>
      </c>
      <c r="I464" s="256" t="str">
        <f>IF(OR(D464="",E464="",F464=""),"",IF(AND(H464&gt;0,H464&lt;=Experiencia1),Puntajes!$D$4,IF(AND(H464&gt;Experiencia1,H464&lt;=Experiencia2),Puntajes!$D$5,IF(AND(H464&gt;Experiencia2,H464&lt;=Experiencia3),Puntajes!$D$6,IF(H464&gt;Experiencia3,Puntajes!$D$7,0)))))</f>
        <v/>
      </c>
    </row>
    <row r="465" spans="1:9" ht="14" hidden="1" x14ac:dyDescent="0.15">
      <c r="C465" s="131" t="str">
        <f>+'Capacidad Financiera'!B468</f>
        <v/>
      </c>
      <c r="D465" s="192">
        <f>IF(ISERROR(VLOOKUP(C465,'Capacidad Financiera'!$B$12:$X$62720,2,0)),"",VLOOKUP(C465,'Capacidad Financiera'!$B$12:$X$3580,2,0))</f>
        <v>0</v>
      </c>
      <c r="E465" s="248">
        <f>IF(ISERROR(VLOOKUP(C465,'Capacidad Financiera'!$B$12:$X$62720,3,0)),"",VLOOKUP(C465,'Capacidad Financiera'!$B$12:$X$62720,3,0))</f>
        <v>0</v>
      </c>
      <c r="F465" s="231"/>
      <c r="G465" s="231" t="str">
        <f>IF(OR(D465="",E465="",F465=""),"",IF(C465&lt;&gt;"",IF(ISERROR(VLOOKUP($A$10,POA!$A$2:$D$25,2,0)),"",VLOOKUP($A$10,POA!$A$2:$D$25,2,0)),""))</f>
        <v/>
      </c>
      <c r="H465" s="254" t="str">
        <f t="shared" si="41"/>
        <v/>
      </c>
      <c r="I465" s="256" t="str">
        <f>IF(OR(D465="",E465="",F465=""),"",IF(AND(H465&gt;0,H465&lt;=Experiencia1),Puntajes!$D$4,IF(AND(H465&gt;Experiencia1,H465&lt;=Experiencia2),Puntajes!$D$5,IF(AND(H465&gt;Experiencia2,H465&lt;=Experiencia3),Puntajes!$D$6,IF(H465&gt;Experiencia3,Puntajes!$D$7,0)))))</f>
        <v/>
      </c>
    </row>
    <row r="466" spans="1:9" ht="14" hidden="1" x14ac:dyDescent="0.15">
      <c r="C466" s="131" t="str">
        <f>+'Capacidad Financiera'!B469</f>
        <v/>
      </c>
      <c r="D466" s="192">
        <f>IF(ISERROR(VLOOKUP(C466,'Capacidad Financiera'!$B$12:$X$62720,2,0)),"",VLOOKUP(C466,'Capacidad Financiera'!$B$12:$X$3580,2,0))</f>
        <v>0</v>
      </c>
      <c r="E466" s="248">
        <f>IF(ISERROR(VLOOKUP(C466,'Capacidad Financiera'!$B$12:$X$62720,3,0)),"",VLOOKUP(C466,'Capacidad Financiera'!$B$12:$X$62720,3,0))</f>
        <v>0</v>
      </c>
      <c r="F466" s="231"/>
      <c r="G466" s="231" t="str">
        <f>IF(OR(D466="",E466="",F466=""),"",IF(C466&lt;&gt;"",IF(ISERROR(VLOOKUP($A$10,POA!$A$2:$D$25,2,0)),"",VLOOKUP($A$10,POA!$A$2:$D$25,2,0)),""))</f>
        <v/>
      </c>
      <c r="H466" s="254" t="str">
        <f t="shared" si="41"/>
        <v/>
      </c>
      <c r="I466" s="256" t="str">
        <f>IF(OR(D466="",E466="",F466=""),"",IF(AND(H466&gt;0,H466&lt;=Experiencia1),Puntajes!$D$4,IF(AND(H466&gt;Experiencia1,H466&lt;=Experiencia2),Puntajes!$D$5,IF(AND(H466&gt;Experiencia2,H466&lt;=Experiencia3),Puntajes!$D$6,IF(H466&gt;Experiencia3,Puntajes!$D$7,0)))))</f>
        <v/>
      </c>
    </row>
    <row r="467" spans="1:9" ht="14" hidden="1" x14ac:dyDescent="0.15">
      <c r="C467" s="131" t="str">
        <f>+'Capacidad Financiera'!B470</f>
        <v/>
      </c>
      <c r="D467" s="192">
        <f>IF(ISERROR(VLOOKUP(C467,'Capacidad Financiera'!$B$12:$X$62720,2,0)),"",VLOOKUP(C467,'Capacidad Financiera'!$B$12:$X$3580,2,0))</f>
        <v>0</v>
      </c>
      <c r="E467" s="248">
        <f>IF(ISERROR(VLOOKUP(C467,'Capacidad Financiera'!$B$12:$X$62720,3,0)),"",VLOOKUP(C467,'Capacidad Financiera'!$B$12:$X$62720,3,0))</f>
        <v>0</v>
      </c>
      <c r="F467" s="231"/>
      <c r="G467" s="231" t="str">
        <f>IF(OR(D467="",E467="",F467=""),"",IF(C467&lt;&gt;"",IF(ISERROR(VLOOKUP($A$10,POA!$A$2:$D$25,2,0)),"",VLOOKUP($A$10,POA!$A$2:$D$25,2,0)),""))</f>
        <v/>
      </c>
      <c r="H467" s="254" t="str">
        <f t="shared" si="41"/>
        <v/>
      </c>
      <c r="I467" s="256" t="str">
        <f>IF(OR(D467="",E467="",F467=""),"",IF(AND(H467&gt;0,H467&lt;=Experiencia1),Puntajes!$D$4,IF(AND(H467&gt;Experiencia1,H467&lt;=Experiencia2),Puntajes!$D$5,IF(AND(H467&gt;Experiencia2,H467&lt;=Experiencia3),Puntajes!$D$6,IF(H467&gt;Experiencia3,Puntajes!$D$7,0)))))</f>
        <v/>
      </c>
    </row>
    <row r="468" spans="1:9" ht="14" hidden="1" x14ac:dyDescent="0.15">
      <c r="C468" s="131" t="str">
        <f>+'Capacidad Financiera'!B471</f>
        <v/>
      </c>
      <c r="D468" s="192">
        <f>IF(ISERROR(VLOOKUP(C468,'Capacidad Financiera'!$B$12:$X$62720,2,0)),"",VLOOKUP(C468,'Capacidad Financiera'!$B$12:$X$3580,2,0))</f>
        <v>0</v>
      </c>
      <c r="E468" s="248">
        <f>IF(ISERROR(VLOOKUP(C468,'Capacidad Financiera'!$B$12:$X$62720,3,0)),"",VLOOKUP(C468,'Capacidad Financiera'!$B$12:$X$62720,3,0))</f>
        <v>0</v>
      </c>
      <c r="F468" s="231"/>
      <c r="G468" s="231" t="str">
        <f>IF(OR(D468="",E468="",F468=""),"",IF(C468&lt;&gt;"",IF(ISERROR(VLOOKUP($A$10,POA!$A$2:$D$25,2,0)),"",VLOOKUP($A$10,POA!$A$2:$D$25,2,0)),""))</f>
        <v/>
      </c>
      <c r="H468" s="254" t="str">
        <f t="shared" si="41"/>
        <v/>
      </c>
      <c r="I468" s="256" t="str">
        <f>IF(OR(D468="",E468="",F468=""),"",IF(AND(H468&gt;0,H468&lt;=Experiencia1),Puntajes!$D$4,IF(AND(H468&gt;Experiencia1,H468&lt;=Experiencia2),Puntajes!$D$5,IF(AND(H468&gt;Experiencia2,H468&lt;=Experiencia3),Puntajes!$D$6,IF(H468&gt;Experiencia3,Puntajes!$D$7,0)))))</f>
        <v/>
      </c>
    </row>
    <row r="469" spans="1:9" ht="14" hidden="1" x14ac:dyDescent="0.15">
      <c r="C469" s="131" t="str">
        <f>+'Capacidad Financiera'!B472</f>
        <v/>
      </c>
      <c r="D469" s="192">
        <f>IF(ISERROR(VLOOKUP(C469,'Capacidad Financiera'!$B$12:$X$62720,2,0)),"",VLOOKUP(C469,'Capacidad Financiera'!$B$12:$X$3580,2,0))</f>
        <v>0</v>
      </c>
      <c r="E469" s="248">
        <f>IF(ISERROR(VLOOKUP(C469,'Capacidad Financiera'!$B$12:$X$62720,3,0)),"",VLOOKUP(C469,'Capacidad Financiera'!$B$12:$X$62720,3,0))</f>
        <v>0</v>
      </c>
      <c r="F469" s="231"/>
      <c r="G469" s="231" t="str">
        <f>IF(OR(D469="",E469="",F469=""),"",IF(C469&lt;&gt;"",IF(ISERROR(VLOOKUP($A$10,POA!$A$2:$D$25,2,0)),"",VLOOKUP($A$10,POA!$A$2:$D$25,2,0)),""))</f>
        <v/>
      </c>
      <c r="H469" s="254" t="str">
        <f t="shared" si="41"/>
        <v/>
      </c>
      <c r="I469" s="256" t="str">
        <f>IF(OR(D469="",E469="",F469=""),"",IF(AND(H469&gt;0,H469&lt;=Experiencia1),Puntajes!$D$4,IF(AND(H469&gt;Experiencia1,H469&lt;=Experiencia2),Puntajes!$D$5,IF(AND(H469&gt;Experiencia2,H469&lt;=Experiencia3),Puntajes!$D$6,IF(H469&gt;Experiencia3,Puntajes!$D$7,0)))))</f>
        <v/>
      </c>
    </row>
    <row r="470" spans="1:9" ht="15" hidden="1" thickBot="1" x14ac:dyDescent="0.2">
      <c r="C470" s="132" t="str">
        <f>+'Capacidad Financiera'!B473</f>
        <v/>
      </c>
      <c r="D470" s="133">
        <f>IF(ISERROR(VLOOKUP(C470,'Capacidad Financiera'!$B$12:$X$62720,2,0)),"",VLOOKUP(C470,'Capacidad Financiera'!$B$12:$X$3580,2,0))</f>
        <v>0</v>
      </c>
      <c r="E470" s="134">
        <f>IF(ISERROR(VLOOKUP(C470,'Capacidad Financiera'!$B$12:$X$62720,3,0)),"",VLOOKUP(C470,'Capacidad Financiera'!$B$12:$X$62720,3,0))</f>
        <v>0</v>
      </c>
      <c r="F470" s="232"/>
      <c r="G470" s="232" t="str">
        <f>IF(OR(D470="",E470="",F470=""),"",IF(C470&lt;&gt;"",IF(ISERROR(VLOOKUP($A$10,POA!$A$2:$D$25,2,0)),"",VLOOKUP($A$10,POA!$A$2:$D$25,2,0)),""))</f>
        <v/>
      </c>
      <c r="H470" s="255" t="str">
        <f t="shared" si="41"/>
        <v/>
      </c>
      <c r="I470" s="257" t="str">
        <f>IF(OR(D470="",E470="",F470=""),"",IF(AND(H470&gt;0,H470&lt;=Experiencia1),Puntajes!$D$4,IF(AND(H470&gt;Experiencia1,H470&lt;=Experiencia2),Puntajes!$D$5,IF(AND(H470&gt;Experiencia2,H470&lt;=Experiencia3),Puntajes!$D$6,IF(H470&gt;Experiencia3,Puntajes!$D$7,0)))))</f>
        <v/>
      </c>
    </row>
    <row r="471" spans="1:9" ht="14" x14ac:dyDescent="0.15">
      <c r="C471" s="127">
        <v>43</v>
      </c>
      <c r="D471" s="128" t="str">
        <f>IF(ISERROR(VLOOKUP(C471,'Capacidad Financiera'!$B$12:$X$62720,2,0)),"",VLOOKUP(C471,'Capacidad Financiera'!$B$12:$X$3580,2,0))</f>
        <v>CONSORCIO LA CALERA 034</v>
      </c>
      <c r="E471" s="129">
        <f>IF(ISERROR(VLOOKUP(C471,'Capacidad Financiera'!$B$12:$X$62720,3,0)),"",VLOOKUP(C471,'Capacidad Financiera'!$B$12:$X$62720,3,0))</f>
        <v>0.99999999999999989</v>
      </c>
      <c r="F471" s="130"/>
      <c r="G471" s="130" t="str">
        <f>IF(OR(D471="",E471="",F471=""),"",IF(C472="",IF(C471&lt;&gt;"",IF(ISERROR(VLOOKUP($A$10,POA!$A$2:$D$25,2,0)),"",VLOOKUP($A$10,POA!$A$2:$D$25,2,0)),""),""))</f>
        <v/>
      </c>
      <c r="H471" s="251" t="str">
        <f>IF(OR(D471="",E471="",F471=""),"",IF(C472="",IF(C471&lt;&gt;"",F471/G471,""),""))</f>
        <v/>
      </c>
      <c r="I471" s="249" t="str">
        <f>IF(C472="",IF(F471="","",IF(AND(H471&gt;0,H471&lt;=Experiencia1),Puntajes!$D$4,IF(AND(H471&gt;Experiencia1,H471&lt;=Experiencia2),Puntajes!$D$5,IF(AND(H471&gt;Experiencia2,H471&lt;=Experiencia3),Puntajes!$D$6,IF(H471&gt;Experiencia3,Puntajes!$D$7,0))))),"")</f>
        <v/>
      </c>
    </row>
    <row r="472" spans="1:9" ht="14" x14ac:dyDescent="0.15">
      <c r="C472" s="131">
        <f>+'Capacidad Financiera'!B475</f>
        <v>43.1</v>
      </c>
      <c r="D472" s="192" t="str">
        <f>IF(ISERROR(VLOOKUP(C472,'Capacidad Financiera'!$B$12:$X$62720,2,0)),"",VLOOKUP(C472,'Capacidad Financiera'!$B$12:$X$3580,2,0))</f>
        <v>JULIO ECHEVERRY SARMIENTO</v>
      </c>
      <c r="E472" s="248">
        <f>IF(ISERROR(VLOOKUP(C472,'Capacidad Financiera'!$B$12:$X$62720,3,0)),"",VLOOKUP(C472,'Capacidad Financiera'!$B$12:$X$62720,3,0))</f>
        <v>0.35</v>
      </c>
      <c r="F472" s="231">
        <v>1798473600</v>
      </c>
      <c r="G472" s="231">
        <f>IF(OR(D472="",E472="",F472=""),"",IF(C472&lt;&gt;"",IF(ISERROR(VLOOKUP($A$10,POA!$A$2:$D$25,2,0)),"",VLOOKUP($A$10,POA!$A$2:$D$25,2,0)),""))</f>
        <v>4167150295</v>
      </c>
      <c r="H472" s="254">
        <f>IF(OR(D472="",E472="",F472=""),"",IF(C472&lt;&gt;"",F472/(G472*E472),""))</f>
        <v>1.233095913570835</v>
      </c>
      <c r="I472" s="256">
        <f>IF(OR(D472="",E472="",F472=""),"",IF(AND(H472&gt;0,H472&lt;=Experiencia1),Puntajes!$D$4,IF(AND(H472&gt;Experiencia1,H472&lt;=Experiencia2),Puntajes!$D$5,IF(AND(H472&gt;Experiencia2,H472&lt;=Experiencia3),Puntajes!$D$6,IF(H472&gt;Experiencia3,Puntajes!$D$7,0)))))</f>
        <v>60</v>
      </c>
    </row>
    <row r="473" spans="1:9" ht="14" x14ac:dyDescent="0.15">
      <c r="A473" s="270" t="s">
        <v>762</v>
      </c>
      <c r="C473" s="131">
        <f>+'Capacidad Financiera'!B476</f>
        <v>43.2</v>
      </c>
      <c r="D473" s="271" t="str">
        <f>IF(ISERROR(VLOOKUP(C473,'Capacidad Financiera'!$B$12:$X$62720,2,0)),"",VLOOKUP(C473,'Capacidad Financiera'!$B$12:$X$3580,2,0))</f>
        <v>FRANKLIN PIRAGUA ROA</v>
      </c>
      <c r="E473" s="248">
        <f>IF(ISERROR(VLOOKUP(C473,'Capacidad Financiera'!$B$12:$X$62720,3,0)),"",VLOOKUP(C473,'Capacidad Financiera'!$B$12:$X$62720,3,0))</f>
        <v>0.3</v>
      </c>
      <c r="F473" s="231"/>
      <c r="G473" s="231" t="str">
        <f>IF(OR(D473="",E473="",F473=""),"",IF(C473&lt;&gt;"",IF(ISERROR(VLOOKUP($A$10,POA!$A$2:$D$25,2,0)),"",VLOOKUP($A$10,POA!$A$2:$D$25,2,0)),""))</f>
        <v/>
      </c>
      <c r="H473" s="254" t="str">
        <f t="shared" ref="H473:H481" si="42">IF(OR(D473="",E473="",F473=""),"",IF(C473&lt;&gt;"",F473/(G473*E473),""))</f>
        <v/>
      </c>
      <c r="I473" s="256" t="str">
        <f>IF(OR(D473="",E473="",F473=""),"",IF(AND(H473&gt;0,H473&lt;=Experiencia1),Puntajes!$D$4,IF(AND(H473&gt;Experiencia1,H473&lt;=Experiencia2),Puntajes!$D$5,IF(AND(H473&gt;Experiencia2,H473&lt;=Experiencia3),Puntajes!$D$6,IF(H473&gt;Experiencia3,Puntajes!$D$7,0)))))</f>
        <v/>
      </c>
    </row>
    <row r="474" spans="1:9" ht="14" x14ac:dyDescent="0.15">
      <c r="A474" s="270" t="s">
        <v>762</v>
      </c>
      <c r="C474" s="131">
        <f>+'Capacidad Financiera'!B477</f>
        <v>43.300000000000004</v>
      </c>
      <c r="D474" s="271" t="str">
        <f>IF(ISERROR(VLOOKUP(C474,'Capacidad Financiera'!$B$12:$X$62720,2,0)),"",VLOOKUP(C474,'Capacidad Financiera'!$B$12:$X$3580,2,0))</f>
        <v>CARLOS ARANGO SALAZAR</v>
      </c>
      <c r="E474" s="248">
        <f>IF(ISERROR(VLOOKUP(C474,'Capacidad Financiera'!$B$12:$X$62720,3,0)),"",VLOOKUP(C474,'Capacidad Financiera'!$B$12:$X$62720,3,0))</f>
        <v>0.35</v>
      </c>
      <c r="F474" s="231"/>
      <c r="G474" s="231" t="str">
        <f>IF(OR(D474="",E474="",F474=""),"",IF(C474&lt;&gt;"",IF(ISERROR(VLOOKUP($A$10,POA!$A$2:$D$25,2,0)),"",VLOOKUP($A$10,POA!$A$2:$D$25,2,0)),""))</f>
        <v/>
      </c>
      <c r="H474" s="254" t="str">
        <f t="shared" si="42"/>
        <v/>
      </c>
      <c r="I474" s="256" t="str">
        <f>IF(OR(D474="",E474="",F474=""),"",IF(AND(H474&gt;0,H474&lt;=Experiencia1),Puntajes!$D$4,IF(AND(H474&gt;Experiencia1,H474&lt;=Experiencia2),Puntajes!$D$5,IF(AND(H474&gt;Experiencia2,H474&lt;=Experiencia3),Puntajes!$D$6,IF(H474&gt;Experiencia3,Puntajes!$D$7,0)))))</f>
        <v/>
      </c>
    </row>
    <row r="475" spans="1:9" ht="15" thickBot="1" x14ac:dyDescent="0.2">
      <c r="C475" s="131" t="str">
        <f>+'Capacidad Financiera'!B478</f>
        <v/>
      </c>
      <c r="D475" s="192">
        <f>IF(ISERROR(VLOOKUP(C475,'Capacidad Financiera'!$B$12:$X$62720,2,0)),"",VLOOKUP(C475,'Capacidad Financiera'!$B$12:$X$3580,2,0))</f>
        <v>0</v>
      </c>
      <c r="E475" s="248">
        <f>IF(ISERROR(VLOOKUP(C475,'Capacidad Financiera'!$B$12:$X$62720,3,0)),"",VLOOKUP(C475,'Capacidad Financiera'!$B$12:$X$62720,3,0))</f>
        <v>0</v>
      </c>
      <c r="F475" s="231"/>
      <c r="G475" s="231" t="str">
        <f>IF(OR(D475="",E475="",F475=""),"",IF(C475&lt;&gt;"",IF(ISERROR(VLOOKUP($A$10,POA!$A$2:$D$25,2,0)),"",VLOOKUP($A$10,POA!$A$2:$D$25,2,0)),""))</f>
        <v/>
      </c>
      <c r="H475" s="254" t="str">
        <f t="shared" si="42"/>
        <v/>
      </c>
      <c r="I475" s="256" t="str">
        <f>IF(OR(D475="",E475="",F475=""),"",IF(AND(H475&gt;0,H475&lt;=Experiencia1),Puntajes!$D$4,IF(AND(H475&gt;Experiencia1,H475&lt;=Experiencia2),Puntajes!$D$5,IF(AND(H475&gt;Experiencia2,H475&lt;=Experiencia3),Puntajes!$D$6,IF(H475&gt;Experiencia3,Puntajes!$D$7,0)))))</f>
        <v/>
      </c>
    </row>
    <row r="476" spans="1:9" ht="14" hidden="1" x14ac:dyDescent="0.15">
      <c r="C476" s="131" t="str">
        <f>+'Capacidad Financiera'!B479</f>
        <v/>
      </c>
      <c r="D476" s="192">
        <f>IF(ISERROR(VLOOKUP(C476,'Capacidad Financiera'!$B$12:$X$62720,2,0)),"",VLOOKUP(C476,'Capacidad Financiera'!$B$12:$X$3580,2,0))</f>
        <v>0</v>
      </c>
      <c r="E476" s="248">
        <f>IF(ISERROR(VLOOKUP(C476,'Capacidad Financiera'!$B$12:$X$62720,3,0)),"",VLOOKUP(C476,'Capacidad Financiera'!$B$12:$X$62720,3,0))</f>
        <v>0</v>
      </c>
      <c r="F476" s="231"/>
      <c r="G476" s="231" t="str">
        <f>IF(OR(D476="",E476="",F476=""),"",IF(C476&lt;&gt;"",IF(ISERROR(VLOOKUP($A$10,POA!$A$2:$D$25,2,0)),"",VLOOKUP($A$10,POA!$A$2:$D$25,2,0)),""))</f>
        <v/>
      </c>
      <c r="H476" s="254" t="str">
        <f t="shared" si="42"/>
        <v/>
      </c>
      <c r="I476" s="256" t="str">
        <f>IF(OR(D476="",E476="",F476=""),"",IF(AND(H476&gt;0,H476&lt;=Experiencia1),Puntajes!$D$4,IF(AND(H476&gt;Experiencia1,H476&lt;=Experiencia2),Puntajes!$D$5,IF(AND(H476&gt;Experiencia2,H476&lt;=Experiencia3),Puntajes!$D$6,IF(H476&gt;Experiencia3,Puntajes!$D$7,0)))))</f>
        <v/>
      </c>
    </row>
    <row r="477" spans="1:9" ht="14" hidden="1" x14ac:dyDescent="0.15">
      <c r="C477" s="131" t="str">
        <f>+'Capacidad Financiera'!B480</f>
        <v/>
      </c>
      <c r="D477" s="192">
        <f>IF(ISERROR(VLOOKUP(C477,'Capacidad Financiera'!$B$12:$X$62720,2,0)),"",VLOOKUP(C477,'Capacidad Financiera'!$B$12:$X$3580,2,0))</f>
        <v>0</v>
      </c>
      <c r="E477" s="248">
        <f>IF(ISERROR(VLOOKUP(C477,'Capacidad Financiera'!$B$12:$X$62720,3,0)),"",VLOOKUP(C477,'Capacidad Financiera'!$B$12:$X$62720,3,0))</f>
        <v>0</v>
      </c>
      <c r="F477" s="231"/>
      <c r="G477" s="231" t="str">
        <f>IF(OR(D477="",E477="",F477=""),"",IF(C477&lt;&gt;"",IF(ISERROR(VLOOKUP($A$10,POA!$A$2:$D$25,2,0)),"",VLOOKUP($A$10,POA!$A$2:$D$25,2,0)),""))</f>
        <v/>
      </c>
      <c r="H477" s="254" t="str">
        <f t="shared" si="42"/>
        <v/>
      </c>
      <c r="I477" s="256" t="str">
        <f>IF(OR(D477="",E477="",F477=""),"",IF(AND(H477&gt;0,H477&lt;=Experiencia1),Puntajes!$D$4,IF(AND(H477&gt;Experiencia1,H477&lt;=Experiencia2),Puntajes!$D$5,IF(AND(H477&gt;Experiencia2,H477&lt;=Experiencia3),Puntajes!$D$6,IF(H477&gt;Experiencia3,Puntajes!$D$7,0)))))</f>
        <v/>
      </c>
    </row>
    <row r="478" spans="1:9" ht="14" hidden="1" x14ac:dyDescent="0.15">
      <c r="C478" s="131" t="str">
        <f>+'Capacidad Financiera'!B481</f>
        <v/>
      </c>
      <c r="D478" s="192">
        <f>IF(ISERROR(VLOOKUP(C478,'Capacidad Financiera'!$B$12:$X$62720,2,0)),"",VLOOKUP(C478,'Capacidad Financiera'!$B$12:$X$3580,2,0))</f>
        <v>0</v>
      </c>
      <c r="E478" s="248">
        <f>IF(ISERROR(VLOOKUP(C478,'Capacidad Financiera'!$B$12:$X$62720,3,0)),"",VLOOKUP(C478,'Capacidad Financiera'!$B$12:$X$62720,3,0))</f>
        <v>0</v>
      </c>
      <c r="F478" s="231"/>
      <c r="G478" s="231" t="str">
        <f>IF(OR(D478="",E478="",F478=""),"",IF(C478&lt;&gt;"",IF(ISERROR(VLOOKUP($A$10,POA!$A$2:$D$25,2,0)),"",VLOOKUP($A$10,POA!$A$2:$D$25,2,0)),""))</f>
        <v/>
      </c>
      <c r="H478" s="254" t="str">
        <f t="shared" si="42"/>
        <v/>
      </c>
      <c r="I478" s="256" t="str">
        <f>IF(OR(D478="",E478="",F478=""),"",IF(AND(H478&gt;0,H478&lt;=Experiencia1),Puntajes!$D$4,IF(AND(H478&gt;Experiencia1,H478&lt;=Experiencia2),Puntajes!$D$5,IF(AND(H478&gt;Experiencia2,H478&lt;=Experiencia3),Puntajes!$D$6,IF(H478&gt;Experiencia3,Puntajes!$D$7,0)))))</f>
        <v/>
      </c>
    </row>
    <row r="479" spans="1:9" ht="14" hidden="1" x14ac:dyDescent="0.15">
      <c r="C479" s="131" t="str">
        <f>+'Capacidad Financiera'!B482</f>
        <v/>
      </c>
      <c r="D479" s="192">
        <f>IF(ISERROR(VLOOKUP(C479,'Capacidad Financiera'!$B$12:$X$62720,2,0)),"",VLOOKUP(C479,'Capacidad Financiera'!$B$12:$X$3580,2,0))</f>
        <v>0</v>
      </c>
      <c r="E479" s="248">
        <f>IF(ISERROR(VLOOKUP(C479,'Capacidad Financiera'!$B$12:$X$62720,3,0)),"",VLOOKUP(C479,'Capacidad Financiera'!$B$12:$X$62720,3,0))</f>
        <v>0</v>
      </c>
      <c r="F479" s="231"/>
      <c r="G479" s="231" t="str">
        <f>IF(OR(D479="",E479="",F479=""),"",IF(C479&lt;&gt;"",IF(ISERROR(VLOOKUP($A$10,POA!$A$2:$D$25,2,0)),"",VLOOKUP($A$10,POA!$A$2:$D$25,2,0)),""))</f>
        <v/>
      </c>
      <c r="H479" s="254" t="str">
        <f t="shared" si="42"/>
        <v/>
      </c>
      <c r="I479" s="256" t="str">
        <f>IF(OR(D479="",E479="",F479=""),"",IF(AND(H479&gt;0,H479&lt;=Experiencia1),Puntajes!$D$4,IF(AND(H479&gt;Experiencia1,H479&lt;=Experiencia2),Puntajes!$D$5,IF(AND(H479&gt;Experiencia2,H479&lt;=Experiencia3),Puntajes!$D$6,IF(H479&gt;Experiencia3,Puntajes!$D$7,0)))))</f>
        <v/>
      </c>
    </row>
    <row r="480" spans="1:9" ht="14" hidden="1" x14ac:dyDescent="0.15">
      <c r="C480" s="131" t="str">
        <f>+'Capacidad Financiera'!B483</f>
        <v/>
      </c>
      <c r="D480" s="192">
        <f>IF(ISERROR(VLOOKUP(C480,'Capacidad Financiera'!$B$12:$X$62720,2,0)),"",VLOOKUP(C480,'Capacidad Financiera'!$B$12:$X$3580,2,0))</f>
        <v>0</v>
      </c>
      <c r="E480" s="248">
        <f>IF(ISERROR(VLOOKUP(C480,'Capacidad Financiera'!$B$12:$X$62720,3,0)),"",VLOOKUP(C480,'Capacidad Financiera'!$B$12:$X$62720,3,0))</f>
        <v>0</v>
      </c>
      <c r="F480" s="231"/>
      <c r="G480" s="231" t="str">
        <f>IF(OR(D480="",E480="",F480=""),"",IF(C480&lt;&gt;"",IF(ISERROR(VLOOKUP($A$10,POA!$A$2:$D$25,2,0)),"",VLOOKUP($A$10,POA!$A$2:$D$25,2,0)),""))</f>
        <v/>
      </c>
      <c r="H480" s="254" t="str">
        <f t="shared" si="42"/>
        <v/>
      </c>
      <c r="I480" s="256" t="str">
        <f>IF(OR(D480="",E480="",F480=""),"",IF(AND(H480&gt;0,H480&lt;=Experiencia1),Puntajes!$D$4,IF(AND(H480&gt;Experiencia1,H480&lt;=Experiencia2),Puntajes!$D$5,IF(AND(H480&gt;Experiencia2,H480&lt;=Experiencia3),Puntajes!$D$6,IF(H480&gt;Experiencia3,Puntajes!$D$7,0)))))</f>
        <v/>
      </c>
    </row>
    <row r="481" spans="3:9" ht="15" hidden="1" thickBot="1" x14ac:dyDescent="0.2">
      <c r="C481" s="132" t="str">
        <f>+'Capacidad Financiera'!B484</f>
        <v/>
      </c>
      <c r="D481" s="133">
        <f>IF(ISERROR(VLOOKUP(C481,'Capacidad Financiera'!$B$12:$X$62720,2,0)),"",VLOOKUP(C481,'Capacidad Financiera'!$B$12:$X$3580,2,0))</f>
        <v>0</v>
      </c>
      <c r="E481" s="134">
        <f>IF(ISERROR(VLOOKUP(C481,'Capacidad Financiera'!$B$12:$X$62720,3,0)),"",VLOOKUP(C481,'Capacidad Financiera'!$B$12:$X$62720,3,0))</f>
        <v>0</v>
      </c>
      <c r="F481" s="232"/>
      <c r="G481" s="232" t="str">
        <f>IF(OR(D481="",E481="",F481=""),"",IF(C481&lt;&gt;"",IF(ISERROR(VLOOKUP($A$10,POA!$A$2:$D$25,2,0)),"",VLOOKUP($A$10,POA!$A$2:$D$25,2,0)),""))</f>
        <v/>
      </c>
      <c r="H481" s="255" t="str">
        <f t="shared" si="42"/>
        <v/>
      </c>
      <c r="I481" s="257" t="str">
        <f>IF(OR(D481="",E481="",F481=""),"",IF(AND(H481&gt;0,H481&lt;=Experiencia1),Puntajes!$D$4,IF(AND(H481&gt;Experiencia1,H481&lt;=Experiencia2),Puntajes!$D$5,IF(AND(H481&gt;Experiencia2,H481&lt;=Experiencia3),Puntajes!$D$6,IF(H481&gt;Experiencia3,Puntajes!$D$7,0)))))</f>
        <v/>
      </c>
    </row>
    <row r="482" spans="3:9" ht="14" x14ac:dyDescent="0.15">
      <c r="C482" s="127">
        <v>44</v>
      </c>
      <c r="D482" s="128" t="str">
        <f>IF(ISERROR(VLOOKUP(C482,'Capacidad Financiera'!$B$12:$X$62720,2,0)),"",VLOOKUP(C482,'Capacidad Financiera'!$B$12:$X$3580,2,0))</f>
        <v>CONCRETOS Y ASFALTOS S.A.</v>
      </c>
      <c r="E482" s="129">
        <f>IF(ISERROR(VLOOKUP(C482,'Capacidad Financiera'!$B$12:$X$62720,3,0)),"",VLOOKUP(C482,'Capacidad Financiera'!$B$12:$X$62720,3,0))</f>
        <v>1</v>
      </c>
      <c r="F482" s="130"/>
      <c r="G482" s="130" t="str">
        <f>IF(OR(D482="",E482="",F482=""),"",IF(C483="",IF(C482&lt;&gt;"",IF(ISERROR(VLOOKUP($A$10,POA!$A$2:$D$25,2,0)),"",VLOOKUP($A$10,POA!$A$2:$D$25,2,0)),""),""))</f>
        <v/>
      </c>
      <c r="H482" s="251" t="str">
        <f>IF(OR(D482="",E482="",F482=""),"",IF(C483="",IF(C482&lt;&gt;"",F482/G482,""),""))</f>
        <v/>
      </c>
      <c r="I482" s="249" t="str">
        <f>IF(C483="",IF(F482="","",IF(AND(H482&gt;0,H482&lt;=Experiencia1),Puntajes!$D$4,IF(AND(H482&gt;Experiencia1,H482&lt;=Experiencia2),Puntajes!$D$5,IF(AND(H482&gt;Experiencia2,H482&lt;=Experiencia3),Puntajes!$D$6,IF(H482&gt;Experiencia3,Puntajes!$D$7,0))))),"")</f>
        <v/>
      </c>
    </row>
    <row r="483" spans="3:9" ht="14" x14ac:dyDescent="0.15">
      <c r="C483" s="131">
        <f>+'Capacidad Financiera'!B486</f>
        <v>44.1</v>
      </c>
      <c r="D483" s="192" t="str">
        <f>IF(ISERROR(VLOOKUP(C483,'Capacidad Financiera'!$B$12:$X$62720,2,0)),"",VLOOKUP(C483,'Capacidad Financiera'!$B$12:$X$3580,2,0))</f>
        <v>CONCRETOS Y ASFALTOS S.A.</v>
      </c>
      <c r="E483" s="248">
        <f>IF(ISERROR(VLOOKUP(C483,'Capacidad Financiera'!$B$12:$X$62720,3,0)),"",VLOOKUP(C483,'Capacidad Financiera'!$B$12:$X$62720,3,0))</f>
        <v>1</v>
      </c>
      <c r="F483" s="231">
        <v>144879667609.60001</v>
      </c>
      <c r="G483" s="231">
        <f>IF(OR(D483="",E483="",F483=""),"",IF(C483&lt;&gt;"",IF(ISERROR(VLOOKUP($A$10,POA!$A$2:$D$25,2,0)),"",VLOOKUP($A$10,POA!$A$2:$D$25,2,0)),""))</f>
        <v>4167150295</v>
      </c>
      <c r="H483" s="254">
        <f>IF(OR(D483="",E483="",F483=""),"",IF(C483&lt;&gt;"",F483/(G483*E483),""))</f>
        <v>34.767084782959579</v>
      </c>
      <c r="I483" s="256">
        <f>IF(OR(D483="",E483="",F483=""),"",IF(AND(H483&gt;0,H483&lt;=Experiencia1),Puntajes!$D$4,IF(AND(H483&gt;Experiencia1,H483&lt;=Experiencia2),Puntajes!$D$5,IF(AND(H483&gt;Experiencia2,H483&lt;=Experiencia3),Puntajes!$D$6,IF(H483&gt;Experiencia3,Puntajes!$D$7,0)))))</f>
        <v>120</v>
      </c>
    </row>
    <row r="484" spans="3:9" ht="15" thickBot="1" x14ac:dyDescent="0.2">
      <c r="C484" s="131" t="str">
        <f>+'Capacidad Financiera'!B487</f>
        <v/>
      </c>
      <c r="D484" s="192">
        <f>IF(ISERROR(VLOOKUP(C484,'Capacidad Financiera'!$B$12:$X$62720,2,0)),"",VLOOKUP(C484,'Capacidad Financiera'!$B$12:$X$3580,2,0))</f>
        <v>0</v>
      </c>
      <c r="E484" s="248">
        <f>IF(ISERROR(VLOOKUP(C484,'Capacidad Financiera'!$B$12:$X$62720,3,0)),"",VLOOKUP(C484,'Capacidad Financiera'!$B$12:$X$62720,3,0))</f>
        <v>0</v>
      </c>
      <c r="F484" s="231"/>
      <c r="G484" s="231" t="str">
        <f>IF(OR(D484="",E484="",F484=""),"",IF(C484&lt;&gt;"",IF(ISERROR(VLOOKUP($A$10,POA!$A$2:$D$25,2,0)),"",VLOOKUP($A$10,POA!$A$2:$D$25,2,0)),""))</f>
        <v/>
      </c>
      <c r="H484" s="254" t="str">
        <f t="shared" ref="H484:H492" si="43">IF(OR(D484="",E484="",F484=""),"",IF(C484&lt;&gt;"",F484/(G484*E484),""))</f>
        <v/>
      </c>
      <c r="I484" s="256" t="str">
        <f>IF(OR(D484="",E484="",F484=""),"",IF(AND(H484&gt;0,H484&lt;=Experiencia1),Puntajes!$D$4,IF(AND(H484&gt;Experiencia1,H484&lt;=Experiencia2),Puntajes!$D$5,IF(AND(H484&gt;Experiencia2,H484&lt;=Experiencia3),Puntajes!$D$6,IF(H484&gt;Experiencia3,Puntajes!$D$7,0)))))</f>
        <v/>
      </c>
    </row>
    <row r="485" spans="3:9" ht="14" hidden="1" x14ac:dyDescent="0.15">
      <c r="C485" s="131" t="str">
        <f>+'Capacidad Financiera'!B488</f>
        <v/>
      </c>
      <c r="D485" s="192">
        <f>IF(ISERROR(VLOOKUP(C485,'Capacidad Financiera'!$B$12:$X$62720,2,0)),"",VLOOKUP(C485,'Capacidad Financiera'!$B$12:$X$3580,2,0))</f>
        <v>0</v>
      </c>
      <c r="E485" s="248">
        <f>IF(ISERROR(VLOOKUP(C485,'Capacidad Financiera'!$B$12:$X$62720,3,0)),"",VLOOKUP(C485,'Capacidad Financiera'!$B$12:$X$62720,3,0))</f>
        <v>0</v>
      </c>
      <c r="F485" s="231"/>
      <c r="G485" s="231" t="str">
        <f>IF(OR(D485="",E485="",F485=""),"",IF(C485&lt;&gt;"",IF(ISERROR(VLOOKUP($A$10,POA!$A$2:$D$25,2,0)),"",VLOOKUP($A$10,POA!$A$2:$D$25,2,0)),""))</f>
        <v/>
      </c>
      <c r="H485" s="254" t="str">
        <f t="shared" si="43"/>
        <v/>
      </c>
      <c r="I485" s="256" t="str">
        <f>IF(OR(D485="",E485="",F485=""),"",IF(AND(H485&gt;0,H485&lt;=Experiencia1),Puntajes!$D$4,IF(AND(H485&gt;Experiencia1,H485&lt;=Experiencia2),Puntajes!$D$5,IF(AND(H485&gt;Experiencia2,H485&lt;=Experiencia3),Puntajes!$D$6,IF(H485&gt;Experiencia3,Puntajes!$D$7,0)))))</f>
        <v/>
      </c>
    </row>
    <row r="486" spans="3:9" ht="14" hidden="1" x14ac:dyDescent="0.15">
      <c r="C486" s="131" t="str">
        <f>+'Capacidad Financiera'!B489</f>
        <v/>
      </c>
      <c r="D486" s="192">
        <f>IF(ISERROR(VLOOKUP(C486,'Capacidad Financiera'!$B$12:$X$62720,2,0)),"",VLOOKUP(C486,'Capacidad Financiera'!$B$12:$X$3580,2,0))</f>
        <v>0</v>
      </c>
      <c r="E486" s="248">
        <f>IF(ISERROR(VLOOKUP(C486,'Capacidad Financiera'!$B$12:$X$62720,3,0)),"",VLOOKUP(C486,'Capacidad Financiera'!$B$12:$X$62720,3,0))</f>
        <v>0</v>
      </c>
      <c r="F486" s="231"/>
      <c r="G486" s="231" t="str">
        <f>IF(OR(D486="",E486="",F486=""),"",IF(C486&lt;&gt;"",IF(ISERROR(VLOOKUP($A$10,POA!$A$2:$D$25,2,0)),"",VLOOKUP($A$10,POA!$A$2:$D$25,2,0)),""))</f>
        <v/>
      </c>
      <c r="H486" s="254" t="str">
        <f t="shared" si="43"/>
        <v/>
      </c>
      <c r="I486" s="256" t="str">
        <f>IF(OR(D486="",E486="",F486=""),"",IF(AND(H486&gt;0,H486&lt;=Experiencia1),Puntajes!$D$4,IF(AND(H486&gt;Experiencia1,H486&lt;=Experiencia2),Puntajes!$D$5,IF(AND(H486&gt;Experiencia2,H486&lt;=Experiencia3),Puntajes!$D$6,IF(H486&gt;Experiencia3,Puntajes!$D$7,0)))))</f>
        <v/>
      </c>
    </row>
    <row r="487" spans="3:9" ht="14" hidden="1" x14ac:dyDescent="0.15">
      <c r="C487" s="131" t="str">
        <f>+'Capacidad Financiera'!B490</f>
        <v/>
      </c>
      <c r="D487" s="192">
        <f>IF(ISERROR(VLOOKUP(C487,'Capacidad Financiera'!$B$12:$X$62720,2,0)),"",VLOOKUP(C487,'Capacidad Financiera'!$B$12:$X$3580,2,0))</f>
        <v>0</v>
      </c>
      <c r="E487" s="248">
        <f>IF(ISERROR(VLOOKUP(C487,'Capacidad Financiera'!$B$12:$X$62720,3,0)),"",VLOOKUP(C487,'Capacidad Financiera'!$B$12:$X$62720,3,0))</f>
        <v>0</v>
      </c>
      <c r="F487" s="231"/>
      <c r="G487" s="231" t="str">
        <f>IF(OR(D487="",E487="",F487=""),"",IF(C487&lt;&gt;"",IF(ISERROR(VLOOKUP($A$10,POA!$A$2:$D$25,2,0)),"",VLOOKUP($A$10,POA!$A$2:$D$25,2,0)),""))</f>
        <v/>
      </c>
      <c r="H487" s="254" t="str">
        <f t="shared" si="43"/>
        <v/>
      </c>
      <c r="I487" s="256" t="str">
        <f>IF(OR(D487="",E487="",F487=""),"",IF(AND(H487&gt;0,H487&lt;=Experiencia1),Puntajes!$D$4,IF(AND(H487&gt;Experiencia1,H487&lt;=Experiencia2),Puntajes!$D$5,IF(AND(H487&gt;Experiencia2,H487&lt;=Experiencia3),Puntajes!$D$6,IF(H487&gt;Experiencia3,Puntajes!$D$7,0)))))</f>
        <v/>
      </c>
    </row>
    <row r="488" spans="3:9" ht="14" hidden="1" x14ac:dyDescent="0.15">
      <c r="C488" s="131" t="str">
        <f>+'Capacidad Financiera'!B491</f>
        <v/>
      </c>
      <c r="D488" s="192">
        <f>IF(ISERROR(VLOOKUP(C488,'Capacidad Financiera'!$B$12:$X$62720,2,0)),"",VLOOKUP(C488,'Capacidad Financiera'!$B$12:$X$3580,2,0))</f>
        <v>0</v>
      </c>
      <c r="E488" s="248">
        <f>IF(ISERROR(VLOOKUP(C488,'Capacidad Financiera'!$B$12:$X$62720,3,0)),"",VLOOKUP(C488,'Capacidad Financiera'!$B$12:$X$62720,3,0))</f>
        <v>0</v>
      </c>
      <c r="F488" s="231"/>
      <c r="G488" s="231" t="str">
        <f>IF(OR(D488="",E488="",F488=""),"",IF(C488&lt;&gt;"",IF(ISERROR(VLOOKUP($A$10,POA!$A$2:$D$25,2,0)),"",VLOOKUP($A$10,POA!$A$2:$D$25,2,0)),""))</f>
        <v/>
      </c>
      <c r="H488" s="254" t="str">
        <f t="shared" si="43"/>
        <v/>
      </c>
      <c r="I488" s="256" t="str">
        <f>IF(OR(D488="",E488="",F488=""),"",IF(AND(H488&gt;0,H488&lt;=Experiencia1),Puntajes!$D$4,IF(AND(H488&gt;Experiencia1,H488&lt;=Experiencia2),Puntajes!$D$5,IF(AND(H488&gt;Experiencia2,H488&lt;=Experiencia3),Puntajes!$D$6,IF(H488&gt;Experiencia3,Puntajes!$D$7,0)))))</f>
        <v/>
      </c>
    </row>
    <row r="489" spans="3:9" ht="14" hidden="1" x14ac:dyDescent="0.15">
      <c r="C489" s="131" t="str">
        <f>+'Capacidad Financiera'!B492</f>
        <v/>
      </c>
      <c r="D489" s="192">
        <f>IF(ISERROR(VLOOKUP(C489,'Capacidad Financiera'!$B$12:$X$62720,2,0)),"",VLOOKUP(C489,'Capacidad Financiera'!$B$12:$X$3580,2,0))</f>
        <v>0</v>
      </c>
      <c r="E489" s="248">
        <f>IF(ISERROR(VLOOKUP(C489,'Capacidad Financiera'!$B$12:$X$62720,3,0)),"",VLOOKUP(C489,'Capacidad Financiera'!$B$12:$X$62720,3,0))</f>
        <v>0</v>
      </c>
      <c r="F489" s="231"/>
      <c r="G489" s="231" t="str">
        <f>IF(OR(D489="",E489="",F489=""),"",IF(C489&lt;&gt;"",IF(ISERROR(VLOOKUP($A$10,POA!$A$2:$D$25,2,0)),"",VLOOKUP($A$10,POA!$A$2:$D$25,2,0)),""))</f>
        <v/>
      </c>
      <c r="H489" s="254" t="str">
        <f t="shared" si="43"/>
        <v/>
      </c>
      <c r="I489" s="256" t="str">
        <f>IF(OR(D489="",E489="",F489=""),"",IF(AND(H489&gt;0,H489&lt;=Experiencia1),Puntajes!$D$4,IF(AND(H489&gt;Experiencia1,H489&lt;=Experiencia2),Puntajes!$D$5,IF(AND(H489&gt;Experiencia2,H489&lt;=Experiencia3),Puntajes!$D$6,IF(H489&gt;Experiencia3,Puntajes!$D$7,0)))))</f>
        <v/>
      </c>
    </row>
    <row r="490" spans="3:9" ht="14" hidden="1" x14ac:dyDescent="0.15">
      <c r="C490" s="131" t="str">
        <f>+'Capacidad Financiera'!B493</f>
        <v/>
      </c>
      <c r="D490" s="192">
        <f>IF(ISERROR(VLOOKUP(C490,'Capacidad Financiera'!$B$12:$X$62720,2,0)),"",VLOOKUP(C490,'Capacidad Financiera'!$B$12:$X$3580,2,0))</f>
        <v>0</v>
      </c>
      <c r="E490" s="248">
        <f>IF(ISERROR(VLOOKUP(C490,'Capacidad Financiera'!$B$12:$X$62720,3,0)),"",VLOOKUP(C490,'Capacidad Financiera'!$B$12:$X$62720,3,0))</f>
        <v>0</v>
      </c>
      <c r="F490" s="231"/>
      <c r="G490" s="231" t="str">
        <f>IF(OR(D490="",E490="",F490=""),"",IF(C490&lt;&gt;"",IF(ISERROR(VLOOKUP($A$10,POA!$A$2:$D$25,2,0)),"",VLOOKUP($A$10,POA!$A$2:$D$25,2,0)),""))</f>
        <v/>
      </c>
      <c r="H490" s="254" t="str">
        <f t="shared" si="43"/>
        <v/>
      </c>
      <c r="I490" s="256" t="str">
        <f>IF(OR(D490="",E490="",F490=""),"",IF(AND(H490&gt;0,H490&lt;=Experiencia1),Puntajes!$D$4,IF(AND(H490&gt;Experiencia1,H490&lt;=Experiencia2),Puntajes!$D$5,IF(AND(H490&gt;Experiencia2,H490&lt;=Experiencia3),Puntajes!$D$6,IF(H490&gt;Experiencia3,Puntajes!$D$7,0)))))</f>
        <v/>
      </c>
    </row>
    <row r="491" spans="3:9" ht="14" hidden="1" x14ac:dyDescent="0.15">
      <c r="C491" s="131" t="str">
        <f>+'Capacidad Financiera'!B494</f>
        <v/>
      </c>
      <c r="D491" s="192">
        <f>IF(ISERROR(VLOOKUP(C491,'Capacidad Financiera'!$B$12:$X$62720,2,0)),"",VLOOKUP(C491,'Capacidad Financiera'!$B$12:$X$3580,2,0))</f>
        <v>0</v>
      </c>
      <c r="E491" s="248">
        <f>IF(ISERROR(VLOOKUP(C491,'Capacidad Financiera'!$B$12:$X$62720,3,0)),"",VLOOKUP(C491,'Capacidad Financiera'!$B$12:$X$62720,3,0))</f>
        <v>0</v>
      </c>
      <c r="F491" s="231"/>
      <c r="G491" s="231" t="str">
        <f>IF(OR(D491="",E491="",F491=""),"",IF(C491&lt;&gt;"",IF(ISERROR(VLOOKUP($A$10,POA!$A$2:$D$25,2,0)),"",VLOOKUP($A$10,POA!$A$2:$D$25,2,0)),""))</f>
        <v/>
      </c>
      <c r="H491" s="254" t="str">
        <f t="shared" si="43"/>
        <v/>
      </c>
      <c r="I491" s="256" t="str">
        <f>IF(OR(D491="",E491="",F491=""),"",IF(AND(H491&gt;0,H491&lt;=Experiencia1),Puntajes!$D$4,IF(AND(H491&gt;Experiencia1,H491&lt;=Experiencia2),Puntajes!$D$5,IF(AND(H491&gt;Experiencia2,H491&lt;=Experiencia3),Puntajes!$D$6,IF(H491&gt;Experiencia3,Puntajes!$D$7,0)))))</f>
        <v/>
      </c>
    </row>
    <row r="492" spans="3:9" ht="15" hidden="1" thickBot="1" x14ac:dyDescent="0.2">
      <c r="C492" s="132" t="str">
        <f>+'Capacidad Financiera'!B495</f>
        <v/>
      </c>
      <c r="D492" s="133">
        <f>IF(ISERROR(VLOOKUP(C492,'Capacidad Financiera'!$B$12:$X$62720,2,0)),"",VLOOKUP(C492,'Capacidad Financiera'!$B$12:$X$3580,2,0))</f>
        <v>0</v>
      </c>
      <c r="E492" s="134">
        <f>IF(ISERROR(VLOOKUP(C492,'Capacidad Financiera'!$B$12:$X$62720,3,0)),"",VLOOKUP(C492,'Capacidad Financiera'!$B$12:$X$62720,3,0))</f>
        <v>0</v>
      </c>
      <c r="F492" s="232"/>
      <c r="G492" s="232" t="str">
        <f>IF(OR(D492="",E492="",F492=""),"",IF(C492&lt;&gt;"",IF(ISERROR(VLOOKUP($A$10,POA!$A$2:$D$25,2,0)),"",VLOOKUP($A$10,POA!$A$2:$D$25,2,0)),""))</f>
        <v/>
      </c>
      <c r="H492" s="255" t="str">
        <f t="shared" si="43"/>
        <v/>
      </c>
      <c r="I492" s="257" t="str">
        <f>IF(OR(D492="",E492="",F492=""),"",IF(AND(H492&gt;0,H492&lt;=Experiencia1),Puntajes!$D$4,IF(AND(H492&gt;Experiencia1,H492&lt;=Experiencia2),Puntajes!$D$5,IF(AND(H492&gt;Experiencia2,H492&lt;=Experiencia3),Puntajes!$D$6,IF(H492&gt;Experiencia3,Puntajes!$D$7,0)))))</f>
        <v/>
      </c>
    </row>
    <row r="493" spans="3:9" ht="28" x14ac:dyDescent="0.15">
      <c r="C493" s="127">
        <v>45</v>
      </c>
      <c r="D493" s="128" t="str">
        <f>IF(ISERROR(VLOOKUP(C493,'Capacidad Financiera'!$B$12:$X$62720,2,0)),"",VLOOKUP(C493,'Capacidad Financiera'!$B$12:$X$3580,2,0))</f>
        <v>CONSORCIO INFRAESTRUCTURA GUASCA</v>
      </c>
      <c r="E493" s="129">
        <f>IF(ISERROR(VLOOKUP(C493,'Capacidad Financiera'!$B$12:$X$62720,3,0)),"",VLOOKUP(C493,'Capacidad Financiera'!$B$12:$X$62720,3,0))</f>
        <v>1</v>
      </c>
      <c r="F493" s="130"/>
      <c r="G493" s="130" t="str">
        <f>IF(OR(D493="",E493="",F493=""),"",IF(C494="",IF(C493&lt;&gt;"",IF(ISERROR(VLOOKUP($A$10,POA!$A$2:$D$25,2,0)),"",VLOOKUP($A$10,POA!$A$2:$D$25,2,0)),""),""))</f>
        <v/>
      </c>
      <c r="H493" s="251" t="str">
        <f>IF(OR(D493="",E493="",F493=""),"",IF(C494="",IF(C493&lt;&gt;"",F493/G493,""),""))</f>
        <v/>
      </c>
      <c r="I493" s="249" t="str">
        <f>IF(C494="",IF(F493="","",IF(AND(H493&gt;0,H493&lt;=Experiencia1),Puntajes!$D$4,IF(AND(H493&gt;Experiencia1,H493&lt;=Experiencia2),Puntajes!$D$5,IF(AND(H493&gt;Experiencia2,H493&lt;=Experiencia3),Puntajes!$D$6,IF(H493&gt;Experiencia3,Puntajes!$D$7,0))))),"")</f>
        <v/>
      </c>
    </row>
    <row r="494" spans="3:9" ht="14" x14ac:dyDescent="0.15">
      <c r="C494" s="131">
        <f>+'Capacidad Financiera'!B497</f>
        <v>45.1</v>
      </c>
      <c r="D494" s="192" t="str">
        <f>IF(ISERROR(VLOOKUP(C494,'Capacidad Financiera'!$B$12:$X$62720,2,0)),"",VLOOKUP(C494,'Capacidad Financiera'!$B$12:$X$3580,2,0))</f>
        <v>INFRAESTRUCTURA NACIONAL LTDA.</v>
      </c>
      <c r="E494" s="248">
        <f>IF(ISERROR(VLOOKUP(C494,'Capacidad Financiera'!$B$12:$X$62720,3,0)),"",VLOOKUP(C494,'Capacidad Financiera'!$B$12:$X$62720,3,0))</f>
        <v>0.3</v>
      </c>
      <c r="F494" s="231">
        <v>14537601663.200001</v>
      </c>
      <c r="G494" s="231">
        <f>IF(OR(D494="",E494="",F494=""),"",IF(C494&lt;&gt;"",IF(ISERROR(VLOOKUP($A$10,POA!$A$2:$D$25,2,0)),"",VLOOKUP($A$10,POA!$A$2:$D$25,2,0)),""))</f>
        <v>4167150295</v>
      </c>
      <c r="H494" s="254">
        <f>IF(OR(D494="",E494="",F494=""),"",IF(C494&lt;&gt;"",F494/(G494*E494),""))</f>
        <v>11.628731574383176</v>
      </c>
      <c r="I494" s="256">
        <f>IF(OR(D494="",E494="",F494=""),"",IF(AND(H494&gt;0,H494&lt;=Experiencia1),Puntajes!$D$4,IF(AND(H494&gt;Experiencia1,H494&lt;=Experiencia2),Puntajes!$D$5,IF(AND(H494&gt;Experiencia2,H494&lt;=Experiencia3),Puntajes!$D$6,IF(H494&gt;Experiencia3,Puntajes!$D$7,0)))))</f>
        <v>120</v>
      </c>
    </row>
    <row r="495" spans="3:9" ht="14" x14ac:dyDescent="0.15">
      <c r="C495" s="131">
        <f>+'Capacidad Financiera'!B498</f>
        <v>45.2</v>
      </c>
      <c r="D495" s="192" t="str">
        <f>IF(ISERROR(VLOOKUP(C495,'Capacidad Financiera'!$B$12:$X$62720,2,0)),"",VLOOKUP(C495,'Capacidad Financiera'!$B$12:$X$3580,2,0))</f>
        <v>RB DE COLOMBIA S.A.</v>
      </c>
      <c r="E495" s="248">
        <f>IF(ISERROR(VLOOKUP(C495,'Capacidad Financiera'!$B$12:$X$62720,3,0)),"",VLOOKUP(C495,'Capacidad Financiera'!$B$12:$X$62720,3,0))</f>
        <v>0.3</v>
      </c>
      <c r="F495" s="231">
        <v>42357885724</v>
      </c>
      <c r="G495" s="231">
        <f>IF(OR(D495="",E495="",F495=""),"",IF(C495&lt;&gt;"",IF(ISERROR(VLOOKUP($A$10,POA!$A$2:$D$25,2,0)),"",VLOOKUP($A$10,POA!$A$2:$D$25,2,0)),""))</f>
        <v>4167150295</v>
      </c>
      <c r="H495" s="254">
        <f t="shared" ref="H495:H503" si="44">IF(OR(D495="",E495="",F495=""),"",IF(C495&lt;&gt;"",F495/(G495*E495),""))</f>
        <v>33.882375824732122</v>
      </c>
      <c r="I495" s="256">
        <f>IF(OR(D495="",E495="",F495=""),"",IF(AND(H495&gt;0,H495&lt;=Experiencia1),Puntajes!$D$4,IF(AND(H495&gt;Experiencia1,H495&lt;=Experiencia2),Puntajes!$D$5,IF(AND(H495&gt;Experiencia2,H495&lt;=Experiencia3),Puntajes!$D$6,IF(H495&gt;Experiencia3,Puntajes!$D$7,0)))))</f>
        <v>120</v>
      </c>
    </row>
    <row r="496" spans="3:9" ht="14" x14ac:dyDescent="0.15">
      <c r="C496" s="131">
        <f>+'Capacidad Financiera'!B499</f>
        <v>45.300000000000004</v>
      </c>
      <c r="D496" s="192" t="str">
        <f>IF(ISERROR(VLOOKUP(C496,'Capacidad Financiera'!$B$12:$X$62720,2,0)),"",VLOOKUP(C496,'Capacidad Financiera'!$B$12:$X$3580,2,0))</f>
        <v>YAMIL MONTENEGRO CALDERON</v>
      </c>
      <c r="E496" s="248">
        <f>IF(ISERROR(VLOOKUP(C496,'Capacidad Financiera'!$B$12:$X$62720,3,0)),"",VLOOKUP(C496,'Capacidad Financiera'!$B$12:$X$62720,3,0))</f>
        <v>0.4</v>
      </c>
      <c r="F496" s="231">
        <v>62793312982.400002</v>
      </c>
      <c r="G496" s="231">
        <f>IF(OR(D496="",E496="",F496=""),"",IF(C496&lt;&gt;"",IF(ISERROR(VLOOKUP($A$10,POA!$A$2:$D$25,2,0)),"",VLOOKUP($A$10,POA!$A$2:$D$25,2,0)),""))</f>
        <v>4167150295</v>
      </c>
      <c r="H496" s="254">
        <f t="shared" si="44"/>
        <v>37.671615214924714</v>
      </c>
      <c r="I496" s="256">
        <f>IF(OR(D496="",E496="",F496=""),"",IF(AND(H496&gt;0,H496&lt;=Experiencia1),Puntajes!$D$4,IF(AND(H496&gt;Experiencia1,H496&lt;=Experiencia2),Puntajes!$D$5,IF(AND(H496&gt;Experiencia2,H496&lt;=Experiencia3),Puntajes!$D$6,IF(H496&gt;Experiencia3,Puntajes!$D$7,0)))))</f>
        <v>120</v>
      </c>
    </row>
    <row r="497" spans="3:9" ht="15" thickBot="1" x14ac:dyDescent="0.2">
      <c r="C497" s="131" t="str">
        <f>+'Capacidad Financiera'!B500</f>
        <v/>
      </c>
      <c r="D497" s="192">
        <f>IF(ISERROR(VLOOKUP(C497,'Capacidad Financiera'!$B$12:$X$62720,2,0)),"",VLOOKUP(C497,'Capacidad Financiera'!$B$12:$X$3580,2,0))</f>
        <v>0</v>
      </c>
      <c r="E497" s="248">
        <f>IF(ISERROR(VLOOKUP(C497,'Capacidad Financiera'!$B$12:$X$62720,3,0)),"",VLOOKUP(C497,'Capacidad Financiera'!$B$12:$X$62720,3,0))</f>
        <v>0</v>
      </c>
      <c r="F497" s="231"/>
      <c r="G497" s="231" t="str">
        <f>IF(OR(D497="",E497="",F497=""),"",IF(C497&lt;&gt;"",IF(ISERROR(VLOOKUP($A$10,POA!$A$2:$D$25,2,0)),"",VLOOKUP($A$10,POA!$A$2:$D$25,2,0)),""))</f>
        <v/>
      </c>
      <c r="H497" s="254" t="str">
        <f t="shared" si="44"/>
        <v/>
      </c>
      <c r="I497" s="256" t="str">
        <f>IF(OR(D497="",E497="",F497=""),"",IF(AND(H497&gt;0,H497&lt;=Experiencia1),Puntajes!$D$4,IF(AND(H497&gt;Experiencia1,H497&lt;=Experiencia2),Puntajes!$D$5,IF(AND(H497&gt;Experiencia2,H497&lt;=Experiencia3),Puntajes!$D$6,IF(H497&gt;Experiencia3,Puntajes!$D$7,0)))))</f>
        <v/>
      </c>
    </row>
    <row r="498" spans="3:9" ht="14" hidden="1" x14ac:dyDescent="0.15">
      <c r="C498" s="131" t="str">
        <f>+'Capacidad Financiera'!B501</f>
        <v/>
      </c>
      <c r="D498" s="192">
        <f>IF(ISERROR(VLOOKUP(C498,'Capacidad Financiera'!$B$12:$X$62720,2,0)),"",VLOOKUP(C498,'Capacidad Financiera'!$B$12:$X$3580,2,0))</f>
        <v>0</v>
      </c>
      <c r="E498" s="248">
        <f>IF(ISERROR(VLOOKUP(C498,'Capacidad Financiera'!$B$12:$X$62720,3,0)),"",VLOOKUP(C498,'Capacidad Financiera'!$B$12:$X$62720,3,0))</f>
        <v>0</v>
      </c>
      <c r="F498" s="231"/>
      <c r="G498" s="231" t="str">
        <f>IF(OR(D498="",E498="",F498=""),"",IF(C498&lt;&gt;"",IF(ISERROR(VLOOKUP($A$10,POA!$A$2:$D$25,2,0)),"",VLOOKUP($A$10,POA!$A$2:$D$25,2,0)),""))</f>
        <v/>
      </c>
      <c r="H498" s="254" t="str">
        <f t="shared" si="44"/>
        <v/>
      </c>
      <c r="I498" s="256" t="str">
        <f>IF(OR(D498="",E498="",F498=""),"",IF(AND(H498&gt;0,H498&lt;=Experiencia1),Puntajes!$D$4,IF(AND(H498&gt;Experiencia1,H498&lt;=Experiencia2),Puntajes!$D$5,IF(AND(H498&gt;Experiencia2,H498&lt;=Experiencia3),Puntajes!$D$6,IF(H498&gt;Experiencia3,Puntajes!$D$7,0)))))</f>
        <v/>
      </c>
    </row>
    <row r="499" spans="3:9" ht="14" hidden="1" x14ac:dyDescent="0.15">
      <c r="C499" s="131" t="str">
        <f>+'Capacidad Financiera'!B502</f>
        <v/>
      </c>
      <c r="D499" s="192">
        <f>IF(ISERROR(VLOOKUP(C499,'Capacidad Financiera'!$B$12:$X$62720,2,0)),"",VLOOKUP(C499,'Capacidad Financiera'!$B$12:$X$3580,2,0))</f>
        <v>0</v>
      </c>
      <c r="E499" s="248">
        <f>IF(ISERROR(VLOOKUP(C499,'Capacidad Financiera'!$B$12:$X$62720,3,0)),"",VLOOKUP(C499,'Capacidad Financiera'!$B$12:$X$62720,3,0))</f>
        <v>0</v>
      </c>
      <c r="F499" s="231"/>
      <c r="G499" s="231" t="str">
        <f>IF(OR(D499="",E499="",F499=""),"",IF(C499&lt;&gt;"",IF(ISERROR(VLOOKUP($A$10,POA!$A$2:$D$25,2,0)),"",VLOOKUP($A$10,POA!$A$2:$D$25,2,0)),""))</f>
        <v/>
      </c>
      <c r="H499" s="254" t="str">
        <f t="shared" si="44"/>
        <v/>
      </c>
      <c r="I499" s="256" t="str">
        <f>IF(OR(D499="",E499="",F499=""),"",IF(AND(H499&gt;0,H499&lt;=Experiencia1),Puntajes!$D$4,IF(AND(H499&gt;Experiencia1,H499&lt;=Experiencia2),Puntajes!$D$5,IF(AND(H499&gt;Experiencia2,H499&lt;=Experiencia3),Puntajes!$D$6,IF(H499&gt;Experiencia3,Puntajes!$D$7,0)))))</f>
        <v/>
      </c>
    </row>
    <row r="500" spans="3:9" ht="14" hidden="1" x14ac:dyDescent="0.15">
      <c r="C500" s="131" t="str">
        <f>+'Capacidad Financiera'!B503</f>
        <v/>
      </c>
      <c r="D500" s="192">
        <f>IF(ISERROR(VLOOKUP(C500,'Capacidad Financiera'!$B$12:$X$62720,2,0)),"",VLOOKUP(C500,'Capacidad Financiera'!$B$12:$X$3580,2,0))</f>
        <v>0</v>
      </c>
      <c r="E500" s="248">
        <f>IF(ISERROR(VLOOKUP(C500,'Capacidad Financiera'!$B$12:$X$62720,3,0)),"",VLOOKUP(C500,'Capacidad Financiera'!$B$12:$X$62720,3,0))</f>
        <v>0</v>
      </c>
      <c r="F500" s="231"/>
      <c r="G500" s="231" t="str">
        <f>IF(OR(D500="",E500="",F500=""),"",IF(C500&lt;&gt;"",IF(ISERROR(VLOOKUP($A$10,POA!$A$2:$D$25,2,0)),"",VLOOKUP($A$10,POA!$A$2:$D$25,2,0)),""))</f>
        <v/>
      </c>
      <c r="H500" s="254" t="str">
        <f t="shared" si="44"/>
        <v/>
      </c>
      <c r="I500" s="256" t="str">
        <f>IF(OR(D500="",E500="",F500=""),"",IF(AND(H500&gt;0,H500&lt;=Experiencia1),Puntajes!$D$4,IF(AND(H500&gt;Experiencia1,H500&lt;=Experiencia2),Puntajes!$D$5,IF(AND(H500&gt;Experiencia2,H500&lt;=Experiencia3),Puntajes!$D$6,IF(H500&gt;Experiencia3,Puntajes!$D$7,0)))))</f>
        <v/>
      </c>
    </row>
    <row r="501" spans="3:9" ht="14" hidden="1" x14ac:dyDescent="0.15">
      <c r="C501" s="131" t="str">
        <f>+'Capacidad Financiera'!B504</f>
        <v/>
      </c>
      <c r="D501" s="192">
        <f>IF(ISERROR(VLOOKUP(C501,'Capacidad Financiera'!$B$12:$X$62720,2,0)),"",VLOOKUP(C501,'Capacidad Financiera'!$B$12:$X$3580,2,0))</f>
        <v>0</v>
      </c>
      <c r="E501" s="248">
        <f>IF(ISERROR(VLOOKUP(C501,'Capacidad Financiera'!$B$12:$X$62720,3,0)),"",VLOOKUP(C501,'Capacidad Financiera'!$B$12:$X$62720,3,0))</f>
        <v>0</v>
      </c>
      <c r="F501" s="231"/>
      <c r="G501" s="231" t="str">
        <f>IF(OR(D501="",E501="",F501=""),"",IF(C501&lt;&gt;"",IF(ISERROR(VLOOKUP($A$10,POA!$A$2:$D$25,2,0)),"",VLOOKUP($A$10,POA!$A$2:$D$25,2,0)),""))</f>
        <v/>
      </c>
      <c r="H501" s="254" t="str">
        <f t="shared" si="44"/>
        <v/>
      </c>
      <c r="I501" s="256" t="str">
        <f>IF(OR(D501="",E501="",F501=""),"",IF(AND(H501&gt;0,H501&lt;=Experiencia1),Puntajes!$D$4,IF(AND(H501&gt;Experiencia1,H501&lt;=Experiencia2),Puntajes!$D$5,IF(AND(H501&gt;Experiencia2,H501&lt;=Experiencia3),Puntajes!$D$6,IF(H501&gt;Experiencia3,Puntajes!$D$7,0)))))</f>
        <v/>
      </c>
    </row>
    <row r="502" spans="3:9" ht="14" hidden="1" x14ac:dyDescent="0.15">
      <c r="C502" s="131" t="str">
        <f>+'Capacidad Financiera'!B505</f>
        <v/>
      </c>
      <c r="D502" s="192">
        <f>IF(ISERROR(VLOOKUP(C502,'Capacidad Financiera'!$B$12:$X$62720,2,0)),"",VLOOKUP(C502,'Capacidad Financiera'!$B$12:$X$3580,2,0))</f>
        <v>0</v>
      </c>
      <c r="E502" s="248">
        <f>IF(ISERROR(VLOOKUP(C502,'Capacidad Financiera'!$B$12:$X$62720,3,0)),"",VLOOKUP(C502,'Capacidad Financiera'!$B$12:$X$62720,3,0))</f>
        <v>0</v>
      </c>
      <c r="F502" s="231"/>
      <c r="G502" s="231" t="str">
        <f>IF(OR(D502="",E502="",F502=""),"",IF(C502&lt;&gt;"",IF(ISERROR(VLOOKUP($A$10,POA!$A$2:$D$25,2,0)),"",VLOOKUP($A$10,POA!$A$2:$D$25,2,0)),""))</f>
        <v/>
      </c>
      <c r="H502" s="254" t="str">
        <f t="shared" si="44"/>
        <v/>
      </c>
      <c r="I502" s="256" t="str">
        <f>IF(OR(D502="",E502="",F502=""),"",IF(AND(H502&gt;0,H502&lt;=Experiencia1),Puntajes!$D$4,IF(AND(H502&gt;Experiencia1,H502&lt;=Experiencia2),Puntajes!$D$5,IF(AND(H502&gt;Experiencia2,H502&lt;=Experiencia3),Puntajes!$D$6,IF(H502&gt;Experiencia3,Puntajes!$D$7,0)))))</f>
        <v/>
      </c>
    </row>
    <row r="503" spans="3:9" ht="15" hidden="1" thickBot="1" x14ac:dyDescent="0.2">
      <c r="C503" s="132" t="str">
        <f>+'Capacidad Financiera'!B506</f>
        <v/>
      </c>
      <c r="D503" s="133">
        <f>IF(ISERROR(VLOOKUP(C503,'Capacidad Financiera'!$B$12:$X$62720,2,0)),"",VLOOKUP(C503,'Capacidad Financiera'!$B$12:$X$3580,2,0))</f>
        <v>0</v>
      </c>
      <c r="E503" s="134">
        <f>IF(ISERROR(VLOOKUP(C503,'Capacidad Financiera'!$B$12:$X$62720,3,0)),"",VLOOKUP(C503,'Capacidad Financiera'!$B$12:$X$62720,3,0))</f>
        <v>0</v>
      </c>
      <c r="F503" s="232"/>
      <c r="G503" s="232" t="str">
        <f>IF(OR(D503="",E503="",F503=""),"",IF(C503&lt;&gt;"",IF(ISERROR(VLOOKUP($A$10,POA!$A$2:$D$25,2,0)),"",VLOOKUP($A$10,POA!$A$2:$D$25,2,0)),""))</f>
        <v/>
      </c>
      <c r="H503" s="255" t="str">
        <f t="shared" si="44"/>
        <v/>
      </c>
      <c r="I503" s="257" t="str">
        <f>IF(OR(D503="",E503="",F503=""),"",IF(AND(H503&gt;0,H503&lt;=Experiencia1),Puntajes!$D$4,IF(AND(H503&gt;Experiencia1,H503&lt;=Experiencia2),Puntajes!$D$5,IF(AND(H503&gt;Experiencia2,H503&lt;=Experiencia3),Puntajes!$D$6,IF(H503&gt;Experiencia3,Puntajes!$D$7,0)))))</f>
        <v/>
      </c>
    </row>
    <row r="504" spans="3:9" ht="14" x14ac:dyDescent="0.15">
      <c r="C504" s="127">
        <v>46</v>
      </c>
      <c r="D504" s="128" t="str">
        <f>IF(ISERROR(VLOOKUP(C504,'Capacidad Financiera'!$B$12:$X$62720,2,0)),"",VLOOKUP(C504,'Capacidad Financiera'!$B$12:$X$3580,2,0))</f>
        <v>RG INGENIERIA LTDA.</v>
      </c>
      <c r="E504" s="129">
        <f>IF(ISERROR(VLOOKUP(C504,'Capacidad Financiera'!$B$12:$X$62720,3,0)),"",VLOOKUP(C504,'Capacidad Financiera'!$B$12:$X$62720,3,0))</f>
        <v>1</v>
      </c>
      <c r="F504" s="130"/>
      <c r="G504" s="130" t="str">
        <f>IF(OR(D504="",E504="",F504=""),"",IF(C505="",IF(C504&lt;&gt;"",IF(ISERROR(VLOOKUP($A$10,POA!$A$2:$D$25,2,0)),"",VLOOKUP($A$10,POA!$A$2:$D$25,2,0)),""),""))</f>
        <v/>
      </c>
      <c r="H504" s="251" t="str">
        <f>IF(OR(D504="",E504="",F504=""),"",IF(C505="",IF(C504&lt;&gt;"",F504/G504,""),""))</f>
        <v/>
      </c>
      <c r="I504" s="249" t="str">
        <f>IF(C505="",IF(F504="","",IF(AND(H504&gt;0,H504&lt;=Experiencia1),Puntajes!$D$4,IF(AND(H504&gt;Experiencia1,H504&lt;=Experiencia2),Puntajes!$D$5,IF(AND(H504&gt;Experiencia2,H504&lt;=Experiencia3),Puntajes!$D$6,IF(H504&gt;Experiencia3,Puntajes!$D$7,0))))),"")</f>
        <v/>
      </c>
    </row>
    <row r="505" spans="3:9" ht="14" x14ac:dyDescent="0.15">
      <c r="C505" s="131">
        <f>+'Capacidad Financiera'!B508</f>
        <v>46.1</v>
      </c>
      <c r="D505" s="192" t="str">
        <f>IF(ISERROR(VLOOKUP(C505,'Capacidad Financiera'!$B$12:$X$62720,2,0)),"",VLOOKUP(C505,'Capacidad Financiera'!$B$12:$X$3580,2,0))</f>
        <v>RG INGENIERIA LTDA.</v>
      </c>
      <c r="E505" s="248">
        <f>IF(ISERROR(VLOOKUP(C505,'Capacidad Financiera'!$B$12:$X$62720,3,0)),"",VLOOKUP(C505,'Capacidad Financiera'!$B$12:$X$62720,3,0))</f>
        <v>1</v>
      </c>
      <c r="F505" s="231">
        <v>116153437831.2</v>
      </c>
      <c r="G505" s="231">
        <f>IF(OR(D505="",E505="",F505=""),"",IF(C505&lt;&gt;"",IF(ISERROR(VLOOKUP($A$10,POA!$A$2:$D$25,2,0)),"",VLOOKUP($A$10,POA!$A$2:$D$25,2,0)),""))</f>
        <v>4167150295</v>
      </c>
      <c r="H505" s="254">
        <f>IF(OR(D505="",E505="",F505=""),"",IF(C505&lt;&gt;"",F505/(G505*E505),""))</f>
        <v>27.873589769624566</v>
      </c>
      <c r="I505" s="256">
        <f>IF(OR(D505="",E505="",F505=""),"",IF(AND(H505&gt;0,H505&lt;=Experiencia1),Puntajes!$D$4,IF(AND(H505&gt;Experiencia1,H505&lt;=Experiencia2),Puntajes!$D$5,IF(AND(H505&gt;Experiencia2,H505&lt;=Experiencia3),Puntajes!$D$6,IF(H505&gt;Experiencia3,Puntajes!$D$7,0)))))</f>
        <v>120</v>
      </c>
    </row>
    <row r="506" spans="3:9" ht="15" thickBot="1" x14ac:dyDescent="0.2">
      <c r="C506" s="131" t="str">
        <f>+'Capacidad Financiera'!B509</f>
        <v/>
      </c>
      <c r="D506" s="192">
        <f>IF(ISERROR(VLOOKUP(C506,'Capacidad Financiera'!$B$12:$X$62720,2,0)),"",VLOOKUP(C506,'Capacidad Financiera'!$B$12:$X$3580,2,0))</f>
        <v>0</v>
      </c>
      <c r="E506" s="248">
        <f>IF(ISERROR(VLOOKUP(C506,'Capacidad Financiera'!$B$12:$X$62720,3,0)),"",VLOOKUP(C506,'Capacidad Financiera'!$B$12:$X$62720,3,0))</f>
        <v>0</v>
      </c>
      <c r="F506" s="231"/>
      <c r="G506" s="231" t="str">
        <f>IF(OR(D506="",E506="",F506=""),"",IF(C506&lt;&gt;"",IF(ISERROR(VLOOKUP($A$10,POA!$A$2:$D$25,2,0)),"",VLOOKUP($A$10,POA!$A$2:$D$25,2,0)),""))</f>
        <v/>
      </c>
      <c r="H506" s="254" t="str">
        <f t="shared" ref="H506:H514" si="45">IF(OR(D506="",E506="",F506=""),"",IF(C506&lt;&gt;"",F506/(G506*E506),""))</f>
        <v/>
      </c>
      <c r="I506" s="256" t="str">
        <f>IF(OR(D506="",E506="",F506=""),"",IF(AND(H506&gt;0,H506&lt;=Experiencia1),Puntajes!$D$4,IF(AND(H506&gt;Experiencia1,H506&lt;=Experiencia2),Puntajes!$D$5,IF(AND(H506&gt;Experiencia2,H506&lt;=Experiencia3),Puntajes!$D$6,IF(H506&gt;Experiencia3,Puntajes!$D$7,0)))))</f>
        <v/>
      </c>
    </row>
    <row r="507" spans="3:9" ht="14" hidden="1" x14ac:dyDescent="0.15">
      <c r="C507" s="131" t="str">
        <f>+'Capacidad Financiera'!B510</f>
        <v/>
      </c>
      <c r="D507" s="192">
        <f>IF(ISERROR(VLOOKUP(C507,'Capacidad Financiera'!$B$12:$X$62720,2,0)),"",VLOOKUP(C507,'Capacidad Financiera'!$B$12:$X$3580,2,0))</f>
        <v>0</v>
      </c>
      <c r="E507" s="248">
        <f>IF(ISERROR(VLOOKUP(C507,'Capacidad Financiera'!$B$12:$X$62720,3,0)),"",VLOOKUP(C507,'Capacidad Financiera'!$B$12:$X$62720,3,0))</f>
        <v>0</v>
      </c>
      <c r="F507" s="231"/>
      <c r="G507" s="231" t="str">
        <f>IF(OR(D507="",E507="",F507=""),"",IF(C507&lt;&gt;"",IF(ISERROR(VLOOKUP($A$10,POA!$A$2:$D$25,2,0)),"",VLOOKUP($A$10,POA!$A$2:$D$25,2,0)),""))</f>
        <v/>
      </c>
      <c r="H507" s="254" t="str">
        <f t="shared" si="45"/>
        <v/>
      </c>
      <c r="I507" s="256" t="str">
        <f>IF(OR(D507="",E507="",F507=""),"",IF(AND(H507&gt;0,H507&lt;=Experiencia1),Puntajes!$D$4,IF(AND(H507&gt;Experiencia1,H507&lt;=Experiencia2),Puntajes!$D$5,IF(AND(H507&gt;Experiencia2,H507&lt;=Experiencia3),Puntajes!$D$6,IF(H507&gt;Experiencia3,Puntajes!$D$7,0)))))</f>
        <v/>
      </c>
    </row>
    <row r="508" spans="3:9" ht="14" hidden="1" x14ac:dyDescent="0.15">
      <c r="C508" s="131" t="str">
        <f>+'Capacidad Financiera'!B511</f>
        <v/>
      </c>
      <c r="D508" s="192">
        <f>IF(ISERROR(VLOOKUP(C508,'Capacidad Financiera'!$B$12:$X$62720,2,0)),"",VLOOKUP(C508,'Capacidad Financiera'!$B$12:$X$3580,2,0))</f>
        <v>0</v>
      </c>
      <c r="E508" s="248">
        <f>IF(ISERROR(VLOOKUP(C508,'Capacidad Financiera'!$B$12:$X$62720,3,0)),"",VLOOKUP(C508,'Capacidad Financiera'!$B$12:$X$62720,3,0))</f>
        <v>0</v>
      </c>
      <c r="F508" s="231"/>
      <c r="G508" s="231" t="str">
        <f>IF(OR(D508="",E508="",F508=""),"",IF(C508&lt;&gt;"",IF(ISERROR(VLOOKUP($A$10,POA!$A$2:$D$25,2,0)),"",VLOOKUP($A$10,POA!$A$2:$D$25,2,0)),""))</f>
        <v/>
      </c>
      <c r="H508" s="254" t="str">
        <f t="shared" si="45"/>
        <v/>
      </c>
      <c r="I508" s="256" t="str">
        <f>IF(OR(D508="",E508="",F508=""),"",IF(AND(H508&gt;0,H508&lt;=Experiencia1),Puntajes!$D$4,IF(AND(H508&gt;Experiencia1,H508&lt;=Experiencia2),Puntajes!$D$5,IF(AND(H508&gt;Experiencia2,H508&lt;=Experiencia3),Puntajes!$D$6,IF(H508&gt;Experiencia3,Puntajes!$D$7,0)))))</f>
        <v/>
      </c>
    </row>
    <row r="509" spans="3:9" ht="14" hidden="1" x14ac:dyDescent="0.15">
      <c r="C509" s="131" t="str">
        <f>+'Capacidad Financiera'!B512</f>
        <v/>
      </c>
      <c r="D509" s="192">
        <f>IF(ISERROR(VLOOKUP(C509,'Capacidad Financiera'!$B$12:$X$62720,2,0)),"",VLOOKUP(C509,'Capacidad Financiera'!$B$12:$X$3580,2,0))</f>
        <v>0</v>
      </c>
      <c r="E509" s="248">
        <f>IF(ISERROR(VLOOKUP(C509,'Capacidad Financiera'!$B$12:$X$62720,3,0)),"",VLOOKUP(C509,'Capacidad Financiera'!$B$12:$X$62720,3,0))</f>
        <v>0</v>
      </c>
      <c r="F509" s="231"/>
      <c r="G509" s="231" t="str">
        <f>IF(OR(D509="",E509="",F509=""),"",IF(C509&lt;&gt;"",IF(ISERROR(VLOOKUP($A$10,POA!$A$2:$D$25,2,0)),"",VLOOKUP($A$10,POA!$A$2:$D$25,2,0)),""))</f>
        <v/>
      </c>
      <c r="H509" s="254" t="str">
        <f t="shared" si="45"/>
        <v/>
      </c>
      <c r="I509" s="256" t="str">
        <f>IF(OR(D509="",E509="",F509=""),"",IF(AND(H509&gt;0,H509&lt;=Experiencia1),Puntajes!$D$4,IF(AND(H509&gt;Experiencia1,H509&lt;=Experiencia2),Puntajes!$D$5,IF(AND(H509&gt;Experiencia2,H509&lt;=Experiencia3),Puntajes!$D$6,IF(H509&gt;Experiencia3,Puntajes!$D$7,0)))))</f>
        <v/>
      </c>
    </row>
    <row r="510" spans="3:9" ht="14" hidden="1" x14ac:dyDescent="0.15">
      <c r="C510" s="131" t="str">
        <f>+'Capacidad Financiera'!B513</f>
        <v/>
      </c>
      <c r="D510" s="192">
        <f>IF(ISERROR(VLOOKUP(C510,'Capacidad Financiera'!$B$12:$X$62720,2,0)),"",VLOOKUP(C510,'Capacidad Financiera'!$B$12:$X$3580,2,0))</f>
        <v>0</v>
      </c>
      <c r="E510" s="248">
        <f>IF(ISERROR(VLOOKUP(C510,'Capacidad Financiera'!$B$12:$X$62720,3,0)),"",VLOOKUP(C510,'Capacidad Financiera'!$B$12:$X$62720,3,0))</f>
        <v>0</v>
      </c>
      <c r="F510" s="231"/>
      <c r="G510" s="231" t="str">
        <f>IF(OR(D510="",E510="",F510=""),"",IF(C510&lt;&gt;"",IF(ISERROR(VLOOKUP($A$10,POA!$A$2:$D$25,2,0)),"",VLOOKUP($A$10,POA!$A$2:$D$25,2,0)),""))</f>
        <v/>
      </c>
      <c r="H510" s="254" t="str">
        <f t="shared" si="45"/>
        <v/>
      </c>
      <c r="I510" s="256" t="str">
        <f>IF(OR(D510="",E510="",F510=""),"",IF(AND(H510&gt;0,H510&lt;=Experiencia1),Puntajes!$D$4,IF(AND(H510&gt;Experiencia1,H510&lt;=Experiencia2),Puntajes!$D$5,IF(AND(H510&gt;Experiencia2,H510&lt;=Experiencia3),Puntajes!$D$6,IF(H510&gt;Experiencia3,Puntajes!$D$7,0)))))</f>
        <v/>
      </c>
    </row>
    <row r="511" spans="3:9" ht="14" hidden="1" x14ac:dyDescent="0.15">
      <c r="C511" s="131" t="str">
        <f>+'Capacidad Financiera'!B514</f>
        <v/>
      </c>
      <c r="D511" s="192">
        <f>IF(ISERROR(VLOOKUP(C511,'Capacidad Financiera'!$B$12:$X$62720,2,0)),"",VLOOKUP(C511,'Capacidad Financiera'!$B$12:$X$3580,2,0))</f>
        <v>0</v>
      </c>
      <c r="E511" s="248">
        <f>IF(ISERROR(VLOOKUP(C511,'Capacidad Financiera'!$B$12:$X$62720,3,0)),"",VLOOKUP(C511,'Capacidad Financiera'!$B$12:$X$62720,3,0))</f>
        <v>0</v>
      </c>
      <c r="F511" s="231"/>
      <c r="G511" s="231" t="str">
        <f>IF(OR(D511="",E511="",F511=""),"",IF(C511&lt;&gt;"",IF(ISERROR(VLOOKUP($A$10,POA!$A$2:$D$25,2,0)),"",VLOOKUP($A$10,POA!$A$2:$D$25,2,0)),""))</f>
        <v/>
      </c>
      <c r="H511" s="254" t="str">
        <f t="shared" si="45"/>
        <v/>
      </c>
      <c r="I511" s="256" t="str">
        <f>IF(OR(D511="",E511="",F511=""),"",IF(AND(H511&gt;0,H511&lt;=Experiencia1),Puntajes!$D$4,IF(AND(H511&gt;Experiencia1,H511&lt;=Experiencia2),Puntajes!$D$5,IF(AND(H511&gt;Experiencia2,H511&lt;=Experiencia3),Puntajes!$D$6,IF(H511&gt;Experiencia3,Puntajes!$D$7,0)))))</f>
        <v/>
      </c>
    </row>
    <row r="512" spans="3:9" ht="14" hidden="1" x14ac:dyDescent="0.15">
      <c r="C512" s="131" t="str">
        <f>+'Capacidad Financiera'!B515</f>
        <v/>
      </c>
      <c r="D512" s="192">
        <f>IF(ISERROR(VLOOKUP(C512,'Capacidad Financiera'!$B$12:$X$62720,2,0)),"",VLOOKUP(C512,'Capacidad Financiera'!$B$12:$X$3580,2,0))</f>
        <v>0</v>
      </c>
      <c r="E512" s="248">
        <f>IF(ISERROR(VLOOKUP(C512,'Capacidad Financiera'!$B$12:$X$62720,3,0)),"",VLOOKUP(C512,'Capacidad Financiera'!$B$12:$X$62720,3,0))</f>
        <v>0</v>
      </c>
      <c r="F512" s="231"/>
      <c r="G512" s="231" t="str">
        <f>IF(OR(D512="",E512="",F512=""),"",IF(C512&lt;&gt;"",IF(ISERROR(VLOOKUP($A$10,POA!$A$2:$D$25,2,0)),"",VLOOKUP($A$10,POA!$A$2:$D$25,2,0)),""))</f>
        <v/>
      </c>
      <c r="H512" s="254" t="str">
        <f t="shared" si="45"/>
        <v/>
      </c>
      <c r="I512" s="256" t="str">
        <f>IF(OR(D512="",E512="",F512=""),"",IF(AND(H512&gt;0,H512&lt;=Experiencia1),Puntajes!$D$4,IF(AND(H512&gt;Experiencia1,H512&lt;=Experiencia2),Puntajes!$D$5,IF(AND(H512&gt;Experiencia2,H512&lt;=Experiencia3),Puntajes!$D$6,IF(H512&gt;Experiencia3,Puntajes!$D$7,0)))))</f>
        <v/>
      </c>
    </row>
    <row r="513" spans="3:9" ht="14" hidden="1" x14ac:dyDescent="0.15">
      <c r="C513" s="131" t="str">
        <f>+'Capacidad Financiera'!B516</f>
        <v/>
      </c>
      <c r="D513" s="192">
        <f>IF(ISERROR(VLOOKUP(C513,'Capacidad Financiera'!$B$12:$X$62720,2,0)),"",VLOOKUP(C513,'Capacidad Financiera'!$B$12:$X$3580,2,0))</f>
        <v>0</v>
      </c>
      <c r="E513" s="248">
        <f>IF(ISERROR(VLOOKUP(C513,'Capacidad Financiera'!$B$12:$X$62720,3,0)),"",VLOOKUP(C513,'Capacidad Financiera'!$B$12:$X$62720,3,0))</f>
        <v>0</v>
      </c>
      <c r="F513" s="231"/>
      <c r="G513" s="231" t="str">
        <f>IF(OR(D513="",E513="",F513=""),"",IF(C513&lt;&gt;"",IF(ISERROR(VLOOKUP($A$10,POA!$A$2:$D$25,2,0)),"",VLOOKUP($A$10,POA!$A$2:$D$25,2,0)),""))</f>
        <v/>
      </c>
      <c r="H513" s="254" t="str">
        <f t="shared" si="45"/>
        <v/>
      </c>
      <c r="I513" s="256" t="str">
        <f>IF(OR(D513="",E513="",F513=""),"",IF(AND(H513&gt;0,H513&lt;=Experiencia1),Puntajes!$D$4,IF(AND(H513&gt;Experiencia1,H513&lt;=Experiencia2),Puntajes!$D$5,IF(AND(H513&gt;Experiencia2,H513&lt;=Experiencia3),Puntajes!$D$6,IF(H513&gt;Experiencia3,Puntajes!$D$7,0)))))</f>
        <v/>
      </c>
    </row>
    <row r="514" spans="3:9" ht="15" hidden="1" thickBot="1" x14ac:dyDescent="0.2">
      <c r="C514" s="132" t="str">
        <f>+'Capacidad Financiera'!B517</f>
        <v/>
      </c>
      <c r="D514" s="133">
        <f>IF(ISERROR(VLOOKUP(C514,'Capacidad Financiera'!$B$12:$X$62720,2,0)),"",VLOOKUP(C514,'Capacidad Financiera'!$B$12:$X$3580,2,0))</f>
        <v>0</v>
      </c>
      <c r="E514" s="134">
        <f>IF(ISERROR(VLOOKUP(C514,'Capacidad Financiera'!$B$12:$X$62720,3,0)),"",VLOOKUP(C514,'Capacidad Financiera'!$B$12:$X$62720,3,0))</f>
        <v>0</v>
      </c>
      <c r="F514" s="232"/>
      <c r="G514" s="232" t="str">
        <f>IF(OR(D514="",E514="",F514=""),"",IF(C514&lt;&gt;"",IF(ISERROR(VLOOKUP($A$10,POA!$A$2:$D$25,2,0)),"",VLOOKUP($A$10,POA!$A$2:$D$25,2,0)),""))</f>
        <v/>
      </c>
      <c r="H514" s="255" t="str">
        <f t="shared" si="45"/>
        <v/>
      </c>
      <c r="I514" s="257" t="str">
        <f>IF(OR(D514="",E514="",F514=""),"",IF(AND(H514&gt;0,H514&lt;=Experiencia1),Puntajes!$D$4,IF(AND(H514&gt;Experiencia1,H514&lt;=Experiencia2),Puntajes!$D$5,IF(AND(H514&gt;Experiencia2,H514&lt;=Experiencia3),Puntajes!$D$6,IF(H514&gt;Experiencia3,Puntajes!$D$7,0)))))</f>
        <v/>
      </c>
    </row>
    <row r="515" spans="3:9" ht="14" x14ac:dyDescent="0.15">
      <c r="C515" s="127">
        <v>47</v>
      </c>
      <c r="D515" s="128" t="str">
        <f>IF(ISERROR(VLOOKUP(C515,'Capacidad Financiera'!$B$12:$X$62720,2,0)),"",VLOOKUP(C515,'Capacidad Financiera'!$B$12:$X$3580,2,0))</f>
        <v>CONSORCIO GAMA 034</v>
      </c>
      <c r="E515" s="129">
        <f>IF(ISERROR(VLOOKUP(C515,'Capacidad Financiera'!$B$12:$X$62720,3,0)),"",VLOOKUP(C515,'Capacidad Financiera'!$B$12:$X$62720,3,0))</f>
        <v>1</v>
      </c>
      <c r="F515" s="130"/>
      <c r="G515" s="130" t="str">
        <f>IF(OR(D515="",E515="",F515=""),"",IF(C516="",IF(C515&lt;&gt;"",IF(ISERROR(VLOOKUP($A$10,POA!$A$2:$D$25,2,0)),"",VLOOKUP($A$10,POA!$A$2:$D$25,2,0)),""),""))</f>
        <v/>
      </c>
      <c r="H515" s="251" t="str">
        <f>IF(OR(D515="",E515="",F515=""),"",IF(C516="",IF(C515&lt;&gt;"",F515/G515,""),""))</f>
        <v/>
      </c>
      <c r="I515" s="249" t="str">
        <f>IF(C516="",IF(F515="","",IF(AND(H515&gt;0,H515&lt;=Experiencia1),Puntajes!$D$4,IF(AND(H515&gt;Experiencia1,H515&lt;=Experiencia2),Puntajes!$D$5,IF(AND(H515&gt;Experiencia2,H515&lt;=Experiencia3),Puntajes!$D$6,IF(H515&gt;Experiencia3,Puntajes!$D$7,0))))),"")</f>
        <v/>
      </c>
    </row>
    <row r="516" spans="3:9" ht="14" x14ac:dyDescent="0.15">
      <c r="C516" s="131">
        <f>+'Capacidad Financiera'!B519</f>
        <v>47.1</v>
      </c>
      <c r="D516" s="192" t="str">
        <f>IF(ISERROR(VLOOKUP(C516,'Capacidad Financiera'!$B$12:$X$62720,2,0)),"",VLOOKUP(C516,'Capacidad Financiera'!$B$12:$X$3580,2,0))</f>
        <v>GAMA INGENIEROS ARQUITECTOS S.A.S.</v>
      </c>
      <c r="E516" s="248">
        <f>IF(ISERROR(VLOOKUP(C516,'Capacidad Financiera'!$B$12:$X$62720,3,0)),"",VLOOKUP(C516,'Capacidad Financiera'!$B$12:$X$62720,3,0))</f>
        <v>0.8</v>
      </c>
      <c r="F516" s="231"/>
      <c r="G516" s="231" t="str">
        <f>IF(OR(D516="",E516="",F516=""),"",IF(C516&lt;&gt;"",IF(ISERROR(VLOOKUP($A$10,POA!$A$2:$D$25,2,0)),"",VLOOKUP($A$10,POA!$A$2:$D$25,2,0)),""))</f>
        <v/>
      </c>
      <c r="H516" s="254" t="str">
        <f>IF(OR(D516="",E516="",F516=""),"",IF(C516&lt;&gt;"",F516/(G516*E516),""))</f>
        <v/>
      </c>
      <c r="I516" s="256" t="str">
        <f>IF(OR(D516="",E516="",F516=""),"",IF(AND(H516&gt;0,H516&lt;=Experiencia1),Puntajes!$D$4,IF(AND(H516&gt;Experiencia1,H516&lt;=Experiencia2),Puntajes!$D$5,IF(AND(H516&gt;Experiencia2,H516&lt;=Experiencia3),Puntajes!$D$6,IF(H516&gt;Experiencia3,Puntajes!$D$7,0)))))</f>
        <v/>
      </c>
    </row>
    <row r="517" spans="3:9" ht="14" x14ac:dyDescent="0.15">
      <c r="C517" s="131">
        <f>+'Capacidad Financiera'!B520</f>
        <v>47.2</v>
      </c>
      <c r="D517" s="192" t="str">
        <f>IF(ISERROR(VLOOKUP(C517,'Capacidad Financiera'!$B$12:$X$62720,2,0)),"",VLOOKUP(C517,'Capacidad Financiera'!$B$12:$X$3580,2,0))</f>
        <v>JOSE GALAN GOMEZ</v>
      </c>
      <c r="E517" s="248">
        <f>IF(ISERROR(VLOOKUP(C517,'Capacidad Financiera'!$B$12:$X$62720,3,0)),"",VLOOKUP(C517,'Capacidad Financiera'!$B$12:$X$62720,3,0))</f>
        <v>0.2</v>
      </c>
      <c r="F517" s="231"/>
      <c r="G517" s="231" t="str">
        <f>IF(OR(D517="",E517="",F517=""),"",IF(C517&lt;&gt;"",IF(ISERROR(VLOOKUP($A$10,POA!$A$2:$D$25,2,0)),"",VLOOKUP($A$10,POA!$A$2:$D$25,2,0)),""))</f>
        <v/>
      </c>
      <c r="H517" s="254" t="str">
        <f t="shared" ref="H517:H525" si="46">IF(OR(D517="",E517="",F517=""),"",IF(C517&lt;&gt;"",F517/(G517*E517),""))</f>
        <v/>
      </c>
      <c r="I517" s="256" t="str">
        <f>IF(OR(D517="",E517="",F517=""),"",IF(AND(H517&gt;0,H517&lt;=Experiencia1),Puntajes!$D$4,IF(AND(H517&gt;Experiencia1,H517&lt;=Experiencia2),Puntajes!$D$5,IF(AND(H517&gt;Experiencia2,H517&lt;=Experiencia3),Puntajes!$D$6,IF(H517&gt;Experiencia3,Puntajes!$D$7,0)))))</f>
        <v/>
      </c>
    </row>
    <row r="518" spans="3:9" ht="14" x14ac:dyDescent="0.15">
      <c r="C518" s="131" t="str">
        <f>+'Capacidad Financiera'!B521</f>
        <v/>
      </c>
      <c r="D518" s="192">
        <f>IF(ISERROR(VLOOKUP(C518,'Capacidad Financiera'!$B$12:$X$62720,2,0)),"",VLOOKUP(C518,'Capacidad Financiera'!$B$12:$X$3580,2,0))</f>
        <v>0</v>
      </c>
      <c r="E518" s="248">
        <f>IF(ISERROR(VLOOKUP(C518,'Capacidad Financiera'!$B$12:$X$62720,3,0)),"",VLOOKUP(C518,'Capacidad Financiera'!$B$12:$X$62720,3,0))</f>
        <v>0</v>
      </c>
      <c r="F518" s="231"/>
      <c r="G518" s="231" t="str">
        <f>IF(OR(D518="",E518="",F518=""),"",IF(C518&lt;&gt;"",IF(ISERROR(VLOOKUP($A$10,POA!$A$2:$D$25,2,0)),"",VLOOKUP($A$10,POA!$A$2:$D$25,2,0)),""))</f>
        <v/>
      </c>
      <c r="H518" s="254" t="str">
        <f t="shared" si="46"/>
        <v/>
      </c>
      <c r="I518" s="256" t="str">
        <f>IF(OR(D518="",E518="",F518=""),"",IF(AND(H518&gt;0,H518&lt;=Experiencia1),Puntajes!$D$4,IF(AND(H518&gt;Experiencia1,H518&lt;=Experiencia2),Puntajes!$D$5,IF(AND(H518&gt;Experiencia2,H518&lt;=Experiencia3),Puntajes!$D$6,IF(H518&gt;Experiencia3,Puntajes!$D$7,0)))))</f>
        <v/>
      </c>
    </row>
    <row r="519" spans="3:9" ht="14" x14ac:dyDescent="0.15">
      <c r="C519" s="131" t="str">
        <f>+'Capacidad Financiera'!B522</f>
        <v/>
      </c>
      <c r="D519" s="192">
        <f>IF(ISERROR(VLOOKUP(C519,'Capacidad Financiera'!$B$12:$X$62720,2,0)),"",VLOOKUP(C519,'Capacidad Financiera'!$B$12:$X$3580,2,0))</f>
        <v>0</v>
      </c>
      <c r="E519" s="248">
        <f>IF(ISERROR(VLOOKUP(C519,'Capacidad Financiera'!$B$12:$X$62720,3,0)),"",VLOOKUP(C519,'Capacidad Financiera'!$B$12:$X$62720,3,0))</f>
        <v>0</v>
      </c>
      <c r="F519" s="231"/>
      <c r="G519" s="231" t="str">
        <f>IF(OR(D519="",E519="",F519=""),"",IF(C519&lt;&gt;"",IF(ISERROR(VLOOKUP($A$10,POA!$A$2:$D$25,2,0)),"",VLOOKUP($A$10,POA!$A$2:$D$25,2,0)),""))</f>
        <v/>
      </c>
      <c r="H519" s="254" t="str">
        <f t="shared" si="46"/>
        <v/>
      </c>
      <c r="I519" s="256" t="str">
        <f>IF(OR(D519="",E519="",F519=""),"",IF(AND(H519&gt;0,H519&lt;=Experiencia1),Puntajes!$D$4,IF(AND(H519&gt;Experiencia1,H519&lt;=Experiencia2),Puntajes!$D$5,IF(AND(H519&gt;Experiencia2,H519&lt;=Experiencia3),Puntajes!$D$6,IF(H519&gt;Experiencia3,Puntajes!$D$7,0)))))</f>
        <v/>
      </c>
    </row>
    <row r="520" spans="3:9" ht="14" x14ac:dyDescent="0.15">
      <c r="C520" s="131" t="str">
        <f>+'Capacidad Financiera'!B523</f>
        <v/>
      </c>
      <c r="D520" s="192">
        <f>IF(ISERROR(VLOOKUP(C520,'Capacidad Financiera'!$B$12:$X$62720,2,0)),"",VLOOKUP(C520,'Capacidad Financiera'!$B$12:$X$3580,2,0))</f>
        <v>0</v>
      </c>
      <c r="E520" s="248">
        <f>IF(ISERROR(VLOOKUP(C520,'Capacidad Financiera'!$B$12:$X$62720,3,0)),"",VLOOKUP(C520,'Capacidad Financiera'!$B$12:$X$62720,3,0))</f>
        <v>0</v>
      </c>
      <c r="F520" s="231"/>
      <c r="G520" s="231" t="str">
        <f>IF(OR(D520="",E520="",F520=""),"",IF(C520&lt;&gt;"",IF(ISERROR(VLOOKUP($A$10,POA!$A$2:$D$25,2,0)),"",VLOOKUP($A$10,POA!$A$2:$D$25,2,0)),""))</f>
        <v/>
      </c>
      <c r="H520" s="254" t="str">
        <f t="shared" si="46"/>
        <v/>
      </c>
      <c r="I520" s="256" t="str">
        <f>IF(OR(D520="",E520="",F520=""),"",IF(AND(H520&gt;0,H520&lt;=Experiencia1),Puntajes!$D$4,IF(AND(H520&gt;Experiencia1,H520&lt;=Experiencia2),Puntajes!$D$5,IF(AND(H520&gt;Experiencia2,H520&lt;=Experiencia3),Puntajes!$D$6,IF(H520&gt;Experiencia3,Puntajes!$D$7,0)))))</f>
        <v/>
      </c>
    </row>
    <row r="521" spans="3:9" ht="14" x14ac:dyDescent="0.15">
      <c r="C521" s="131" t="str">
        <f>+'Capacidad Financiera'!B524</f>
        <v/>
      </c>
      <c r="D521" s="192">
        <f>IF(ISERROR(VLOOKUP(C521,'Capacidad Financiera'!$B$12:$X$62720,2,0)),"",VLOOKUP(C521,'Capacidad Financiera'!$B$12:$X$3580,2,0))</f>
        <v>0</v>
      </c>
      <c r="E521" s="248">
        <f>IF(ISERROR(VLOOKUP(C521,'Capacidad Financiera'!$B$12:$X$62720,3,0)),"",VLOOKUP(C521,'Capacidad Financiera'!$B$12:$X$62720,3,0))</f>
        <v>0</v>
      </c>
      <c r="F521" s="231"/>
      <c r="G521" s="231" t="str">
        <f>IF(OR(D521="",E521="",F521=""),"",IF(C521&lt;&gt;"",IF(ISERROR(VLOOKUP($A$10,POA!$A$2:$D$25,2,0)),"",VLOOKUP($A$10,POA!$A$2:$D$25,2,0)),""))</f>
        <v/>
      </c>
      <c r="H521" s="254" t="str">
        <f t="shared" si="46"/>
        <v/>
      </c>
      <c r="I521" s="256" t="str">
        <f>IF(OR(D521="",E521="",F521=""),"",IF(AND(H521&gt;0,H521&lt;=Experiencia1),Puntajes!$D$4,IF(AND(H521&gt;Experiencia1,H521&lt;=Experiencia2),Puntajes!$D$5,IF(AND(H521&gt;Experiencia2,H521&lt;=Experiencia3),Puntajes!$D$6,IF(H521&gt;Experiencia3,Puntajes!$D$7,0)))))</f>
        <v/>
      </c>
    </row>
    <row r="522" spans="3:9" ht="14" x14ac:dyDescent="0.15">
      <c r="C522" s="131" t="str">
        <f>+'Capacidad Financiera'!B525</f>
        <v/>
      </c>
      <c r="D522" s="192">
        <f>IF(ISERROR(VLOOKUP(C522,'Capacidad Financiera'!$B$12:$X$62720,2,0)),"",VLOOKUP(C522,'Capacidad Financiera'!$B$12:$X$3580,2,0))</f>
        <v>0</v>
      </c>
      <c r="E522" s="248">
        <f>IF(ISERROR(VLOOKUP(C522,'Capacidad Financiera'!$B$12:$X$62720,3,0)),"",VLOOKUP(C522,'Capacidad Financiera'!$B$12:$X$62720,3,0))</f>
        <v>0</v>
      </c>
      <c r="F522" s="231"/>
      <c r="G522" s="231" t="str">
        <f>IF(OR(D522="",E522="",F522=""),"",IF(C522&lt;&gt;"",IF(ISERROR(VLOOKUP($A$10,POA!$A$2:$D$25,2,0)),"",VLOOKUP($A$10,POA!$A$2:$D$25,2,0)),""))</f>
        <v/>
      </c>
      <c r="H522" s="254" t="str">
        <f t="shared" si="46"/>
        <v/>
      </c>
      <c r="I522" s="256" t="str">
        <f>IF(OR(D522="",E522="",F522=""),"",IF(AND(H522&gt;0,H522&lt;=Experiencia1),Puntajes!$D$4,IF(AND(H522&gt;Experiencia1,H522&lt;=Experiencia2),Puntajes!$D$5,IF(AND(H522&gt;Experiencia2,H522&lt;=Experiencia3),Puntajes!$D$6,IF(H522&gt;Experiencia3,Puntajes!$D$7,0)))))</f>
        <v/>
      </c>
    </row>
    <row r="523" spans="3:9" ht="14" x14ac:dyDescent="0.15">
      <c r="C523" s="131" t="str">
        <f>+'Capacidad Financiera'!B526</f>
        <v/>
      </c>
      <c r="D523" s="192">
        <f>IF(ISERROR(VLOOKUP(C523,'Capacidad Financiera'!$B$12:$X$62720,2,0)),"",VLOOKUP(C523,'Capacidad Financiera'!$B$12:$X$3580,2,0))</f>
        <v>0</v>
      </c>
      <c r="E523" s="248">
        <f>IF(ISERROR(VLOOKUP(C523,'Capacidad Financiera'!$B$12:$X$62720,3,0)),"",VLOOKUP(C523,'Capacidad Financiera'!$B$12:$X$62720,3,0))</f>
        <v>0</v>
      </c>
      <c r="F523" s="231"/>
      <c r="G523" s="231" t="str">
        <f>IF(OR(D523="",E523="",F523=""),"",IF(C523&lt;&gt;"",IF(ISERROR(VLOOKUP($A$10,POA!$A$2:$D$25,2,0)),"",VLOOKUP($A$10,POA!$A$2:$D$25,2,0)),""))</f>
        <v/>
      </c>
      <c r="H523" s="254" t="str">
        <f t="shared" si="46"/>
        <v/>
      </c>
      <c r="I523" s="256" t="str">
        <f>IF(OR(D523="",E523="",F523=""),"",IF(AND(H523&gt;0,H523&lt;=Experiencia1),Puntajes!$D$4,IF(AND(H523&gt;Experiencia1,H523&lt;=Experiencia2),Puntajes!$D$5,IF(AND(H523&gt;Experiencia2,H523&lt;=Experiencia3),Puntajes!$D$6,IF(H523&gt;Experiencia3,Puntajes!$D$7,0)))))</f>
        <v/>
      </c>
    </row>
    <row r="524" spans="3:9" ht="14" x14ac:dyDescent="0.15">
      <c r="C524" s="131" t="str">
        <f>+'Capacidad Financiera'!B527</f>
        <v/>
      </c>
      <c r="D524" s="192">
        <f>IF(ISERROR(VLOOKUP(C524,'Capacidad Financiera'!$B$12:$X$62720,2,0)),"",VLOOKUP(C524,'Capacidad Financiera'!$B$12:$X$3580,2,0))</f>
        <v>0</v>
      </c>
      <c r="E524" s="248">
        <f>IF(ISERROR(VLOOKUP(C524,'Capacidad Financiera'!$B$12:$X$62720,3,0)),"",VLOOKUP(C524,'Capacidad Financiera'!$B$12:$X$62720,3,0))</f>
        <v>0</v>
      </c>
      <c r="F524" s="231"/>
      <c r="G524" s="231" t="str">
        <f>IF(OR(D524="",E524="",F524=""),"",IF(C524&lt;&gt;"",IF(ISERROR(VLOOKUP($A$10,POA!$A$2:$D$25,2,0)),"",VLOOKUP($A$10,POA!$A$2:$D$25,2,0)),""))</f>
        <v/>
      </c>
      <c r="H524" s="254" t="str">
        <f t="shared" si="46"/>
        <v/>
      </c>
      <c r="I524" s="256" t="str">
        <f>IF(OR(D524="",E524="",F524=""),"",IF(AND(H524&gt;0,H524&lt;=Experiencia1),Puntajes!$D$4,IF(AND(H524&gt;Experiencia1,H524&lt;=Experiencia2),Puntajes!$D$5,IF(AND(H524&gt;Experiencia2,H524&lt;=Experiencia3),Puntajes!$D$6,IF(H524&gt;Experiencia3,Puntajes!$D$7,0)))))</f>
        <v/>
      </c>
    </row>
    <row r="525" spans="3:9" ht="15" thickBot="1" x14ac:dyDescent="0.2">
      <c r="C525" s="132" t="str">
        <f>+'Capacidad Financiera'!B528</f>
        <v/>
      </c>
      <c r="D525" s="133">
        <f>IF(ISERROR(VLOOKUP(C525,'Capacidad Financiera'!$B$12:$X$62720,2,0)),"",VLOOKUP(C525,'Capacidad Financiera'!$B$12:$X$3580,2,0))</f>
        <v>0</v>
      </c>
      <c r="E525" s="134">
        <f>IF(ISERROR(VLOOKUP(C525,'Capacidad Financiera'!$B$12:$X$62720,3,0)),"",VLOOKUP(C525,'Capacidad Financiera'!$B$12:$X$62720,3,0))</f>
        <v>0</v>
      </c>
      <c r="F525" s="232"/>
      <c r="G525" s="232" t="str">
        <f>IF(OR(D525="",E525="",F525=""),"",IF(C525&lt;&gt;"",IF(ISERROR(VLOOKUP($A$10,POA!$A$2:$D$25,2,0)),"",VLOOKUP($A$10,POA!$A$2:$D$25,2,0)),""))</f>
        <v/>
      </c>
      <c r="H525" s="255" t="str">
        <f t="shared" si="46"/>
        <v/>
      </c>
      <c r="I525" s="257" t="str">
        <f>IF(OR(D525="",E525="",F525=""),"",IF(AND(H525&gt;0,H525&lt;=Experiencia1),Puntajes!$D$4,IF(AND(H525&gt;Experiencia1,H525&lt;=Experiencia2),Puntajes!$D$5,IF(AND(H525&gt;Experiencia2,H525&lt;=Experiencia3),Puntajes!$D$6,IF(H525&gt;Experiencia3,Puntajes!$D$7,0)))))</f>
        <v/>
      </c>
    </row>
    <row r="526" spans="3:9" ht="14" x14ac:dyDescent="0.15">
      <c r="C526" s="127">
        <v>48</v>
      </c>
      <c r="D526" s="128">
        <f>IF(ISERROR(VLOOKUP(C526,'Capacidad Financiera'!$B$12:$X$62720,2,0)),"",VLOOKUP(C526,'Capacidad Financiera'!$B$12:$X$3580,2,0))</f>
        <v>0</v>
      </c>
      <c r="E526" s="129" t="str">
        <f>IF(ISERROR(VLOOKUP(C526,'Capacidad Financiera'!$B$12:$X$62720,3,0)),"",VLOOKUP(C526,'Capacidad Financiera'!$B$12:$X$62720,3,0))</f>
        <v/>
      </c>
      <c r="F526" s="130"/>
      <c r="G526" s="130" t="str">
        <f>IF(OR(D526="",E526="",F526=""),"",IF(C527="",IF(C526&lt;&gt;"",IF(ISERROR(VLOOKUP($A$10,POA!$A$2:$D$25,2,0)),"",VLOOKUP($A$10,POA!$A$2:$D$25,2,0)),""),""))</f>
        <v/>
      </c>
      <c r="H526" s="251" t="str">
        <f>IF(OR(D526="",E526="",F526=""),"",IF(C527="",IF(C526&lt;&gt;"",F526/G526,""),""))</f>
        <v/>
      </c>
      <c r="I526" s="249" t="str">
        <f>IF(C527="",IF(F526="","",IF(AND(H526&gt;0,H526&lt;=Experiencia1),Puntajes!$D$4,IF(AND(H526&gt;Experiencia1,H526&lt;=Experiencia2),Puntajes!$D$5,IF(AND(H526&gt;Experiencia2,H526&lt;=Experiencia3),Puntajes!$D$6,IF(H526&gt;Experiencia3,Puntajes!$D$7,0))))),"")</f>
        <v/>
      </c>
    </row>
    <row r="527" spans="3:9" ht="14" x14ac:dyDescent="0.15">
      <c r="C527" s="131" t="str">
        <f>+'Capacidad Financiera'!B530</f>
        <v/>
      </c>
      <c r="D527" s="192">
        <f>IF(ISERROR(VLOOKUP(C527,'Capacidad Financiera'!$B$12:$X$62720,2,0)),"",VLOOKUP(C527,'Capacidad Financiera'!$B$12:$X$3580,2,0))</f>
        <v>0</v>
      </c>
      <c r="E527" s="248">
        <f>IF(ISERROR(VLOOKUP(C527,'Capacidad Financiera'!$B$12:$X$62720,3,0)),"",VLOOKUP(C527,'Capacidad Financiera'!$B$12:$X$62720,3,0))</f>
        <v>0</v>
      </c>
      <c r="F527" s="231"/>
      <c r="G527" s="231" t="str">
        <f>IF(OR(D527="",E527="",F527=""),"",IF(C527&lt;&gt;"",IF(ISERROR(VLOOKUP($A$10,POA!$A$2:$D$25,2,0)),"",VLOOKUP($A$10,POA!$A$2:$D$25,2,0)),""))</f>
        <v/>
      </c>
      <c r="H527" s="254" t="str">
        <f>IF(OR(D527="",E527="",F527=""),"",IF(C527&lt;&gt;"",F527/(G527*E527),""))</f>
        <v/>
      </c>
      <c r="I527" s="256" t="str">
        <f>IF(OR(D527="",E527="",F527=""),"",IF(AND(H527&gt;0,H527&lt;=Experiencia1),Puntajes!$D$4,IF(AND(H527&gt;Experiencia1,H527&lt;=Experiencia2),Puntajes!$D$5,IF(AND(H527&gt;Experiencia2,H527&lt;=Experiencia3),Puntajes!$D$6,IF(H527&gt;Experiencia3,Puntajes!$D$7,0)))))</f>
        <v/>
      </c>
    </row>
    <row r="528" spans="3:9" ht="14" x14ac:dyDescent="0.15">
      <c r="C528" s="131" t="str">
        <f>+'Capacidad Financiera'!B531</f>
        <v/>
      </c>
      <c r="D528" s="192">
        <f>IF(ISERROR(VLOOKUP(C528,'Capacidad Financiera'!$B$12:$X$62720,2,0)),"",VLOOKUP(C528,'Capacidad Financiera'!$B$12:$X$3580,2,0))</f>
        <v>0</v>
      </c>
      <c r="E528" s="248">
        <f>IF(ISERROR(VLOOKUP(C528,'Capacidad Financiera'!$B$12:$X$62720,3,0)),"",VLOOKUP(C528,'Capacidad Financiera'!$B$12:$X$62720,3,0))</f>
        <v>0</v>
      </c>
      <c r="F528" s="231"/>
      <c r="G528" s="231" t="str">
        <f>IF(OR(D528="",E528="",F528=""),"",IF(C528&lt;&gt;"",IF(ISERROR(VLOOKUP($A$10,POA!$A$2:$D$25,2,0)),"",VLOOKUP($A$10,POA!$A$2:$D$25,2,0)),""))</f>
        <v/>
      </c>
      <c r="H528" s="254" t="str">
        <f t="shared" ref="H528:H536" si="47">IF(OR(D528="",E528="",F528=""),"",IF(C528&lt;&gt;"",F528/(G528*E528),""))</f>
        <v/>
      </c>
      <c r="I528" s="256" t="str">
        <f>IF(OR(D528="",E528="",F528=""),"",IF(AND(H528&gt;0,H528&lt;=Experiencia1),Puntajes!$D$4,IF(AND(H528&gt;Experiencia1,H528&lt;=Experiencia2),Puntajes!$D$5,IF(AND(H528&gt;Experiencia2,H528&lt;=Experiencia3),Puntajes!$D$6,IF(H528&gt;Experiencia3,Puntajes!$D$7,0)))))</f>
        <v/>
      </c>
    </row>
    <row r="529" spans="3:9" ht="14" x14ac:dyDescent="0.15">
      <c r="C529" s="131" t="str">
        <f>+'Capacidad Financiera'!B532</f>
        <v/>
      </c>
      <c r="D529" s="192">
        <f>IF(ISERROR(VLOOKUP(C529,'Capacidad Financiera'!$B$12:$X$62720,2,0)),"",VLOOKUP(C529,'Capacidad Financiera'!$B$12:$X$3580,2,0))</f>
        <v>0</v>
      </c>
      <c r="E529" s="248">
        <f>IF(ISERROR(VLOOKUP(C529,'Capacidad Financiera'!$B$12:$X$62720,3,0)),"",VLOOKUP(C529,'Capacidad Financiera'!$B$12:$X$62720,3,0))</f>
        <v>0</v>
      </c>
      <c r="F529" s="231"/>
      <c r="G529" s="231" t="str">
        <f>IF(OR(D529="",E529="",F529=""),"",IF(C529&lt;&gt;"",IF(ISERROR(VLOOKUP($A$10,POA!$A$2:$D$25,2,0)),"",VLOOKUP($A$10,POA!$A$2:$D$25,2,0)),""))</f>
        <v/>
      </c>
      <c r="H529" s="254" t="str">
        <f t="shared" si="47"/>
        <v/>
      </c>
      <c r="I529" s="256" t="str">
        <f>IF(OR(D529="",E529="",F529=""),"",IF(AND(H529&gt;0,H529&lt;=Experiencia1),Puntajes!$D$4,IF(AND(H529&gt;Experiencia1,H529&lt;=Experiencia2),Puntajes!$D$5,IF(AND(H529&gt;Experiencia2,H529&lt;=Experiencia3),Puntajes!$D$6,IF(H529&gt;Experiencia3,Puntajes!$D$7,0)))))</f>
        <v/>
      </c>
    </row>
    <row r="530" spans="3:9" ht="14" x14ac:dyDescent="0.15">
      <c r="C530" s="131" t="str">
        <f>+'Capacidad Financiera'!B533</f>
        <v/>
      </c>
      <c r="D530" s="192">
        <f>IF(ISERROR(VLOOKUP(C530,'Capacidad Financiera'!$B$12:$X$62720,2,0)),"",VLOOKUP(C530,'Capacidad Financiera'!$B$12:$X$3580,2,0))</f>
        <v>0</v>
      </c>
      <c r="E530" s="248">
        <f>IF(ISERROR(VLOOKUP(C530,'Capacidad Financiera'!$B$12:$X$62720,3,0)),"",VLOOKUP(C530,'Capacidad Financiera'!$B$12:$X$62720,3,0))</f>
        <v>0</v>
      </c>
      <c r="F530" s="231"/>
      <c r="G530" s="231" t="str">
        <f>IF(OR(D530="",E530="",F530=""),"",IF(C530&lt;&gt;"",IF(ISERROR(VLOOKUP($A$10,POA!$A$2:$D$25,2,0)),"",VLOOKUP($A$10,POA!$A$2:$D$25,2,0)),""))</f>
        <v/>
      </c>
      <c r="H530" s="254" t="str">
        <f t="shared" si="47"/>
        <v/>
      </c>
      <c r="I530" s="256" t="str">
        <f>IF(OR(D530="",E530="",F530=""),"",IF(AND(H530&gt;0,H530&lt;=Experiencia1),Puntajes!$D$4,IF(AND(H530&gt;Experiencia1,H530&lt;=Experiencia2),Puntajes!$D$5,IF(AND(H530&gt;Experiencia2,H530&lt;=Experiencia3),Puntajes!$D$6,IF(H530&gt;Experiencia3,Puntajes!$D$7,0)))))</f>
        <v/>
      </c>
    </row>
    <row r="531" spans="3:9" ht="14" x14ac:dyDescent="0.15">
      <c r="C531" s="131" t="str">
        <f>+'Capacidad Financiera'!B534</f>
        <v/>
      </c>
      <c r="D531" s="192">
        <f>IF(ISERROR(VLOOKUP(C531,'Capacidad Financiera'!$B$12:$X$62720,2,0)),"",VLOOKUP(C531,'Capacidad Financiera'!$B$12:$X$3580,2,0))</f>
        <v>0</v>
      </c>
      <c r="E531" s="248">
        <f>IF(ISERROR(VLOOKUP(C531,'Capacidad Financiera'!$B$12:$X$62720,3,0)),"",VLOOKUP(C531,'Capacidad Financiera'!$B$12:$X$62720,3,0))</f>
        <v>0</v>
      </c>
      <c r="F531" s="231"/>
      <c r="G531" s="231" t="str">
        <f>IF(OR(D531="",E531="",F531=""),"",IF(C531&lt;&gt;"",IF(ISERROR(VLOOKUP($A$10,POA!$A$2:$D$25,2,0)),"",VLOOKUP($A$10,POA!$A$2:$D$25,2,0)),""))</f>
        <v/>
      </c>
      <c r="H531" s="254" t="str">
        <f t="shared" si="47"/>
        <v/>
      </c>
      <c r="I531" s="256" t="str">
        <f>IF(OR(D531="",E531="",F531=""),"",IF(AND(H531&gt;0,H531&lt;=Experiencia1),Puntajes!$D$4,IF(AND(H531&gt;Experiencia1,H531&lt;=Experiencia2),Puntajes!$D$5,IF(AND(H531&gt;Experiencia2,H531&lt;=Experiencia3),Puntajes!$D$6,IF(H531&gt;Experiencia3,Puntajes!$D$7,0)))))</f>
        <v/>
      </c>
    </row>
    <row r="532" spans="3:9" ht="14" x14ac:dyDescent="0.15">
      <c r="C532" s="131" t="str">
        <f>+'Capacidad Financiera'!B535</f>
        <v/>
      </c>
      <c r="D532" s="192">
        <f>IF(ISERROR(VLOOKUP(C532,'Capacidad Financiera'!$B$12:$X$62720,2,0)),"",VLOOKUP(C532,'Capacidad Financiera'!$B$12:$X$3580,2,0))</f>
        <v>0</v>
      </c>
      <c r="E532" s="248">
        <f>IF(ISERROR(VLOOKUP(C532,'Capacidad Financiera'!$B$12:$X$62720,3,0)),"",VLOOKUP(C532,'Capacidad Financiera'!$B$12:$X$62720,3,0))</f>
        <v>0</v>
      </c>
      <c r="F532" s="231"/>
      <c r="G532" s="231" t="str">
        <f>IF(OR(D532="",E532="",F532=""),"",IF(C532&lt;&gt;"",IF(ISERROR(VLOOKUP($A$10,POA!$A$2:$D$25,2,0)),"",VLOOKUP($A$10,POA!$A$2:$D$25,2,0)),""))</f>
        <v/>
      </c>
      <c r="H532" s="254" t="str">
        <f t="shared" si="47"/>
        <v/>
      </c>
      <c r="I532" s="256" t="str">
        <f>IF(OR(D532="",E532="",F532=""),"",IF(AND(H532&gt;0,H532&lt;=Experiencia1),Puntajes!$D$4,IF(AND(H532&gt;Experiencia1,H532&lt;=Experiencia2),Puntajes!$D$5,IF(AND(H532&gt;Experiencia2,H532&lt;=Experiencia3),Puntajes!$D$6,IF(H532&gt;Experiencia3,Puntajes!$D$7,0)))))</f>
        <v/>
      </c>
    </row>
    <row r="533" spans="3:9" ht="14" x14ac:dyDescent="0.15">
      <c r="C533" s="131" t="str">
        <f>+'Capacidad Financiera'!B536</f>
        <v/>
      </c>
      <c r="D533" s="192">
        <f>IF(ISERROR(VLOOKUP(C533,'Capacidad Financiera'!$B$12:$X$62720,2,0)),"",VLOOKUP(C533,'Capacidad Financiera'!$B$12:$X$3580,2,0))</f>
        <v>0</v>
      </c>
      <c r="E533" s="248">
        <f>IF(ISERROR(VLOOKUP(C533,'Capacidad Financiera'!$B$12:$X$62720,3,0)),"",VLOOKUP(C533,'Capacidad Financiera'!$B$12:$X$62720,3,0))</f>
        <v>0</v>
      </c>
      <c r="F533" s="231"/>
      <c r="G533" s="231" t="str">
        <f>IF(OR(D533="",E533="",F533=""),"",IF(C533&lt;&gt;"",IF(ISERROR(VLOOKUP($A$10,POA!$A$2:$D$25,2,0)),"",VLOOKUP($A$10,POA!$A$2:$D$25,2,0)),""))</f>
        <v/>
      </c>
      <c r="H533" s="254" t="str">
        <f t="shared" si="47"/>
        <v/>
      </c>
      <c r="I533" s="256" t="str">
        <f>IF(OR(D533="",E533="",F533=""),"",IF(AND(H533&gt;0,H533&lt;=Experiencia1),Puntajes!$D$4,IF(AND(H533&gt;Experiencia1,H533&lt;=Experiencia2),Puntajes!$D$5,IF(AND(H533&gt;Experiencia2,H533&lt;=Experiencia3),Puntajes!$D$6,IF(H533&gt;Experiencia3,Puntajes!$D$7,0)))))</f>
        <v/>
      </c>
    </row>
    <row r="534" spans="3:9" ht="14" x14ac:dyDescent="0.15">
      <c r="C534" s="131" t="str">
        <f>+'Capacidad Financiera'!B537</f>
        <v/>
      </c>
      <c r="D534" s="192">
        <f>IF(ISERROR(VLOOKUP(C534,'Capacidad Financiera'!$B$12:$X$62720,2,0)),"",VLOOKUP(C534,'Capacidad Financiera'!$B$12:$X$3580,2,0))</f>
        <v>0</v>
      </c>
      <c r="E534" s="248">
        <f>IF(ISERROR(VLOOKUP(C534,'Capacidad Financiera'!$B$12:$X$62720,3,0)),"",VLOOKUP(C534,'Capacidad Financiera'!$B$12:$X$62720,3,0))</f>
        <v>0</v>
      </c>
      <c r="F534" s="231"/>
      <c r="G534" s="231" t="str">
        <f>IF(OR(D534="",E534="",F534=""),"",IF(C534&lt;&gt;"",IF(ISERROR(VLOOKUP($A$10,POA!$A$2:$D$25,2,0)),"",VLOOKUP($A$10,POA!$A$2:$D$25,2,0)),""))</f>
        <v/>
      </c>
      <c r="H534" s="254" t="str">
        <f t="shared" si="47"/>
        <v/>
      </c>
      <c r="I534" s="256" t="str">
        <f>IF(OR(D534="",E534="",F534=""),"",IF(AND(H534&gt;0,H534&lt;=Experiencia1),Puntajes!$D$4,IF(AND(H534&gt;Experiencia1,H534&lt;=Experiencia2),Puntajes!$D$5,IF(AND(H534&gt;Experiencia2,H534&lt;=Experiencia3),Puntajes!$D$6,IF(H534&gt;Experiencia3,Puntajes!$D$7,0)))))</f>
        <v/>
      </c>
    </row>
    <row r="535" spans="3:9" ht="14" x14ac:dyDescent="0.15">
      <c r="C535" s="131" t="str">
        <f>+'Capacidad Financiera'!B538</f>
        <v/>
      </c>
      <c r="D535" s="192">
        <f>IF(ISERROR(VLOOKUP(C535,'Capacidad Financiera'!$B$12:$X$62720,2,0)),"",VLOOKUP(C535,'Capacidad Financiera'!$B$12:$X$3580,2,0))</f>
        <v>0</v>
      </c>
      <c r="E535" s="248">
        <f>IF(ISERROR(VLOOKUP(C535,'Capacidad Financiera'!$B$12:$X$62720,3,0)),"",VLOOKUP(C535,'Capacidad Financiera'!$B$12:$X$62720,3,0))</f>
        <v>0</v>
      </c>
      <c r="F535" s="231"/>
      <c r="G535" s="231" t="str">
        <f>IF(OR(D535="",E535="",F535=""),"",IF(C535&lt;&gt;"",IF(ISERROR(VLOOKUP($A$10,POA!$A$2:$D$25,2,0)),"",VLOOKUP($A$10,POA!$A$2:$D$25,2,0)),""))</f>
        <v/>
      </c>
      <c r="H535" s="254" t="str">
        <f t="shared" si="47"/>
        <v/>
      </c>
      <c r="I535" s="256" t="str">
        <f>IF(OR(D535="",E535="",F535=""),"",IF(AND(H535&gt;0,H535&lt;=Experiencia1),Puntajes!$D$4,IF(AND(H535&gt;Experiencia1,H535&lt;=Experiencia2),Puntajes!$D$5,IF(AND(H535&gt;Experiencia2,H535&lt;=Experiencia3),Puntajes!$D$6,IF(H535&gt;Experiencia3,Puntajes!$D$7,0)))))</f>
        <v/>
      </c>
    </row>
    <row r="536" spans="3:9" ht="15" thickBot="1" x14ac:dyDescent="0.2">
      <c r="C536" s="132" t="str">
        <f>+'Capacidad Financiera'!B539</f>
        <v/>
      </c>
      <c r="D536" s="133">
        <f>IF(ISERROR(VLOOKUP(C536,'Capacidad Financiera'!$B$12:$X$62720,2,0)),"",VLOOKUP(C536,'Capacidad Financiera'!$B$12:$X$3580,2,0))</f>
        <v>0</v>
      </c>
      <c r="E536" s="134">
        <f>IF(ISERROR(VLOOKUP(C536,'Capacidad Financiera'!$B$12:$X$62720,3,0)),"",VLOOKUP(C536,'Capacidad Financiera'!$B$12:$X$62720,3,0))</f>
        <v>0</v>
      </c>
      <c r="F536" s="232"/>
      <c r="G536" s="232" t="str">
        <f>IF(OR(D536="",E536="",F536=""),"",IF(C536&lt;&gt;"",IF(ISERROR(VLOOKUP($A$10,POA!$A$2:$D$25,2,0)),"",VLOOKUP($A$10,POA!$A$2:$D$25,2,0)),""))</f>
        <v/>
      </c>
      <c r="H536" s="255" t="str">
        <f t="shared" si="47"/>
        <v/>
      </c>
      <c r="I536" s="257" t="str">
        <f>IF(OR(D536="",E536="",F536=""),"",IF(AND(H536&gt;0,H536&lt;=Experiencia1),Puntajes!$D$4,IF(AND(H536&gt;Experiencia1,H536&lt;=Experiencia2),Puntajes!$D$5,IF(AND(H536&gt;Experiencia2,H536&lt;=Experiencia3),Puntajes!$D$6,IF(H536&gt;Experiencia3,Puntajes!$D$7,0)))))</f>
        <v/>
      </c>
    </row>
    <row r="537" spans="3:9" ht="14" x14ac:dyDescent="0.15">
      <c r="C537" s="127">
        <v>49</v>
      </c>
      <c r="D537" s="128">
        <f>IF(ISERROR(VLOOKUP(C537,'Capacidad Financiera'!$B$12:$X$62720,2,0)),"",VLOOKUP(C537,'Capacidad Financiera'!$B$12:$X$3580,2,0))</f>
        <v>0</v>
      </c>
      <c r="E537" s="129" t="str">
        <f>IF(ISERROR(VLOOKUP(C537,'Capacidad Financiera'!$B$12:$X$62720,3,0)),"",VLOOKUP(C537,'Capacidad Financiera'!$B$12:$X$62720,3,0))</f>
        <v/>
      </c>
      <c r="F537" s="130"/>
      <c r="G537" s="130" t="str">
        <f>IF(OR(D537="",E537="",F537=""),"",IF(C538="",IF(C537&lt;&gt;"",IF(ISERROR(VLOOKUP($A$10,POA!$A$2:$D$25,2,0)),"",VLOOKUP($A$10,POA!$A$2:$D$25,2,0)),""),""))</f>
        <v/>
      </c>
      <c r="H537" s="251" t="str">
        <f>IF(OR(D537="",E537="",F537=""),"",IF(C538="",IF(C537&lt;&gt;"",F537/G537,""),""))</f>
        <v/>
      </c>
      <c r="I537" s="249" t="str">
        <f>IF(C538="",IF(F537="","",IF(AND(H537&gt;0,H537&lt;=Experiencia1),Puntajes!$D$4,IF(AND(H537&gt;Experiencia1,H537&lt;=Experiencia2),Puntajes!$D$5,IF(AND(H537&gt;Experiencia2,H537&lt;=Experiencia3),Puntajes!$D$6,IF(H537&gt;Experiencia3,Puntajes!$D$7,0))))),"")</f>
        <v/>
      </c>
    </row>
    <row r="538" spans="3:9" ht="14" x14ac:dyDescent="0.15">
      <c r="C538" s="131" t="str">
        <f>+'Capacidad Financiera'!B541</f>
        <v/>
      </c>
      <c r="D538" s="192">
        <f>IF(ISERROR(VLOOKUP(C538,'Capacidad Financiera'!$B$12:$X$62720,2,0)),"",VLOOKUP(C538,'Capacidad Financiera'!$B$12:$X$3580,2,0))</f>
        <v>0</v>
      </c>
      <c r="E538" s="248">
        <f>IF(ISERROR(VLOOKUP(C538,'Capacidad Financiera'!$B$12:$X$62720,3,0)),"",VLOOKUP(C538,'Capacidad Financiera'!$B$12:$X$62720,3,0))</f>
        <v>0</v>
      </c>
      <c r="F538" s="231"/>
      <c r="G538" s="231" t="str">
        <f>IF(OR(D538="",E538="",F538=""),"",IF(C538&lt;&gt;"",IF(ISERROR(VLOOKUP($A$10,POA!$A$2:$D$25,2,0)),"",VLOOKUP($A$10,POA!$A$2:$D$25,2,0)),""))</f>
        <v/>
      </c>
      <c r="H538" s="254" t="str">
        <f>IF(OR(D538="",E538="",F538=""),"",IF(C538&lt;&gt;"",F538/(G538*E538),""))</f>
        <v/>
      </c>
      <c r="I538" s="256" t="str">
        <f>IF(OR(D538="",E538="",F538=""),"",IF(AND(H538&gt;0,H538&lt;=Experiencia1),Puntajes!$D$4,IF(AND(H538&gt;Experiencia1,H538&lt;=Experiencia2),Puntajes!$D$5,IF(AND(H538&gt;Experiencia2,H538&lt;=Experiencia3),Puntajes!$D$6,IF(H538&gt;Experiencia3,Puntajes!$D$7,0)))))</f>
        <v/>
      </c>
    </row>
    <row r="539" spans="3:9" ht="14" x14ac:dyDescent="0.15">
      <c r="C539" s="131" t="str">
        <f>+'Capacidad Financiera'!B542</f>
        <v/>
      </c>
      <c r="D539" s="192">
        <f>IF(ISERROR(VLOOKUP(C539,'Capacidad Financiera'!$B$12:$X$62720,2,0)),"",VLOOKUP(C539,'Capacidad Financiera'!$B$12:$X$3580,2,0))</f>
        <v>0</v>
      </c>
      <c r="E539" s="248">
        <f>IF(ISERROR(VLOOKUP(C539,'Capacidad Financiera'!$B$12:$X$62720,3,0)),"",VLOOKUP(C539,'Capacidad Financiera'!$B$12:$X$62720,3,0))</f>
        <v>0</v>
      </c>
      <c r="F539" s="231"/>
      <c r="G539" s="231" t="str">
        <f>IF(OR(D539="",E539="",F539=""),"",IF(C539&lt;&gt;"",IF(ISERROR(VLOOKUP($A$10,POA!$A$2:$D$25,2,0)),"",VLOOKUP($A$10,POA!$A$2:$D$25,2,0)),""))</f>
        <v/>
      </c>
      <c r="H539" s="254" t="str">
        <f t="shared" ref="H539:H547" si="48">IF(OR(D539="",E539="",F539=""),"",IF(C539&lt;&gt;"",F539/(G539*E539),""))</f>
        <v/>
      </c>
      <c r="I539" s="256" t="str">
        <f>IF(OR(D539="",E539="",F539=""),"",IF(AND(H539&gt;0,H539&lt;=Experiencia1),Puntajes!$D$4,IF(AND(H539&gt;Experiencia1,H539&lt;=Experiencia2),Puntajes!$D$5,IF(AND(H539&gt;Experiencia2,H539&lt;=Experiencia3),Puntajes!$D$6,IF(H539&gt;Experiencia3,Puntajes!$D$7,0)))))</f>
        <v/>
      </c>
    </row>
    <row r="540" spans="3:9" ht="14" x14ac:dyDescent="0.15">
      <c r="C540" s="131" t="str">
        <f>+'Capacidad Financiera'!B543</f>
        <v/>
      </c>
      <c r="D540" s="192">
        <f>IF(ISERROR(VLOOKUP(C540,'Capacidad Financiera'!$B$12:$X$62720,2,0)),"",VLOOKUP(C540,'Capacidad Financiera'!$B$12:$X$3580,2,0))</f>
        <v>0</v>
      </c>
      <c r="E540" s="248">
        <f>IF(ISERROR(VLOOKUP(C540,'Capacidad Financiera'!$B$12:$X$62720,3,0)),"",VLOOKUP(C540,'Capacidad Financiera'!$B$12:$X$62720,3,0))</f>
        <v>0</v>
      </c>
      <c r="F540" s="231"/>
      <c r="G540" s="231" t="str">
        <f>IF(OR(D540="",E540="",F540=""),"",IF(C540&lt;&gt;"",IF(ISERROR(VLOOKUP($A$10,POA!$A$2:$D$25,2,0)),"",VLOOKUP($A$10,POA!$A$2:$D$25,2,0)),""))</f>
        <v/>
      </c>
      <c r="H540" s="254" t="str">
        <f t="shared" si="48"/>
        <v/>
      </c>
      <c r="I540" s="256" t="str">
        <f>IF(OR(D540="",E540="",F540=""),"",IF(AND(H540&gt;0,H540&lt;=Experiencia1),Puntajes!$D$4,IF(AND(H540&gt;Experiencia1,H540&lt;=Experiencia2),Puntajes!$D$5,IF(AND(H540&gt;Experiencia2,H540&lt;=Experiencia3),Puntajes!$D$6,IF(H540&gt;Experiencia3,Puntajes!$D$7,0)))))</f>
        <v/>
      </c>
    </row>
    <row r="541" spans="3:9" ht="14" x14ac:dyDescent="0.15">
      <c r="C541" s="131" t="str">
        <f>+'Capacidad Financiera'!B544</f>
        <v/>
      </c>
      <c r="D541" s="192">
        <f>IF(ISERROR(VLOOKUP(C541,'Capacidad Financiera'!$B$12:$X$62720,2,0)),"",VLOOKUP(C541,'Capacidad Financiera'!$B$12:$X$3580,2,0))</f>
        <v>0</v>
      </c>
      <c r="E541" s="248">
        <f>IF(ISERROR(VLOOKUP(C541,'Capacidad Financiera'!$B$12:$X$62720,3,0)),"",VLOOKUP(C541,'Capacidad Financiera'!$B$12:$X$62720,3,0))</f>
        <v>0</v>
      </c>
      <c r="F541" s="231"/>
      <c r="G541" s="231" t="str">
        <f>IF(OR(D541="",E541="",F541=""),"",IF(C541&lt;&gt;"",IF(ISERROR(VLOOKUP($A$10,POA!$A$2:$D$25,2,0)),"",VLOOKUP($A$10,POA!$A$2:$D$25,2,0)),""))</f>
        <v/>
      </c>
      <c r="H541" s="254" t="str">
        <f t="shared" si="48"/>
        <v/>
      </c>
      <c r="I541" s="256" t="str">
        <f>IF(OR(D541="",E541="",F541=""),"",IF(AND(H541&gt;0,H541&lt;=Experiencia1),Puntajes!$D$4,IF(AND(H541&gt;Experiencia1,H541&lt;=Experiencia2),Puntajes!$D$5,IF(AND(H541&gt;Experiencia2,H541&lt;=Experiencia3),Puntajes!$D$6,IF(H541&gt;Experiencia3,Puntajes!$D$7,0)))))</f>
        <v/>
      </c>
    </row>
    <row r="542" spans="3:9" ht="14" x14ac:dyDescent="0.15">
      <c r="C542" s="131" t="str">
        <f>+'Capacidad Financiera'!B545</f>
        <v/>
      </c>
      <c r="D542" s="192">
        <f>IF(ISERROR(VLOOKUP(C542,'Capacidad Financiera'!$B$12:$X$62720,2,0)),"",VLOOKUP(C542,'Capacidad Financiera'!$B$12:$X$3580,2,0))</f>
        <v>0</v>
      </c>
      <c r="E542" s="248">
        <f>IF(ISERROR(VLOOKUP(C542,'Capacidad Financiera'!$B$12:$X$62720,3,0)),"",VLOOKUP(C542,'Capacidad Financiera'!$B$12:$X$62720,3,0))</f>
        <v>0</v>
      </c>
      <c r="F542" s="231"/>
      <c r="G542" s="231" t="str">
        <f>IF(OR(D542="",E542="",F542=""),"",IF(C542&lt;&gt;"",IF(ISERROR(VLOOKUP($A$10,POA!$A$2:$D$25,2,0)),"",VLOOKUP($A$10,POA!$A$2:$D$25,2,0)),""))</f>
        <v/>
      </c>
      <c r="H542" s="254" t="str">
        <f t="shared" si="48"/>
        <v/>
      </c>
      <c r="I542" s="256" t="str">
        <f>IF(OR(D542="",E542="",F542=""),"",IF(AND(H542&gt;0,H542&lt;=Experiencia1),Puntajes!$D$4,IF(AND(H542&gt;Experiencia1,H542&lt;=Experiencia2),Puntajes!$D$5,IF(AND(H542&gt;Experiencia2,H542&lt;=Experiencia3),Puntajes!$D$6,IF(H542&gt;Experiencia3,Puntajes!$D$7,0)))))</f>
        <v/>
      </c>
    </row>
    <row r="543" spans="3:9" ht="14" x14ac:dyDescent="0.15">
      <c r="C543" s="131" t="str">
        <f>+'Capacidad Financiera'!B546</f>
        <v/>
      </c>
      <c r="D543" s="192">
        <f>IF(ISERROR(VLOOKUP(C543,'Capacidad Financiera'!$B$12:$X$62720,2,0)),"",VLOOKUP(C543,'Capacidad Financiera'!$B$12:$X$3580,2,0))</f>
        <v>0</v>
      </c>
      <c r="E543" s="248">
        <f>IF(ISERROR(VLOOKUP(C543,'Capacidad Financiera'!$B$12:$X$62720,3,0)),"",VLOOKUP(C543,'Capacidad Financiera'!$B$12:$X$62720,3,0))</f>
        <v>0</v>
      </c>
      <c r="F543" s="231"/>
      <c r="G543" s="231" t="str">
        <f>IF(OR(D543="",E543="",F543=""),"",IF(C543&lt;&gt;"",IF(ISERROR(VLOOKUP($A$10,POA!$A$2:$D$25,2,0)),"",VLOOKUP($A$10,POA!$A$2:$D$25,2,0)),""))</f>
        <v/>
      </c>
      <c r="H543" s="254" t="str">
        <f t="shared" si="48"/>
        <v/>
      </c>
      <c r="I543" s="256" t="str">
        <f>IF(OR(D543="",E543="",F543=""),"",IF(AND(H543&gt;0,H543&lt;=Experiencia1),Puntajes!$D$4,IF(AND(H543&gt;Experiencia1,H543&lt;=Experiencia2),Puntajes!$D$5,IF(AND(H543&gt;Experiencia2,H543&lt;=Experiencia3),Puntajes!$D$6,IF(H543&gt;Experiencia3,Puntajes!$D$7,0)))))</f>
        <v/>
      </c>
    </row>
    <row r="544" spans="3:9" ht="14" x14ac:dyDescent="0.15">
      <c r="C544" s="131" t="str">
        <f>+'Capacidad Financiera'!B547</f>
        <v/>
      </c>
      <c r="D544" s="192">
        <f>IF(ISERROR(VLOOKUP(C544,'Capacidad Financiera'!$B$12:$X$62720,2,0)),"",VLOOKUP(C544,'Capacidad Financiera'!$B$12:$X$3580,2,0))</f>
        <v>0</v>
      </c>
      <c r="E544" s="248">
        <f>IF(ISERROR(VLOOKUP(C544,'Capacidad Financiera'!$B$12:$X$62720,3,0)),"",VLOOKUP(C544,'Capacidad Financiera'!$B$12:$X$62720,3,0))</f>
        <v>0</v>
      </c>
      <c r="F544" s="231"/>
      <c r="G544" s="231" t="str">
        <f>IF(OR(D544="",E544="",F544=""),"",IF(C544&lt;&gt;"",IF(ISERROR(VLOOKUP($A$10,POA!$A$2:$D$25,2,0)),"",VLOOKUP($A$10,POA!$A$2:$D$25,2,0)),""))</f>
        <v/>
      </c>
      <c r="H544" s="254" t="str">
        <f t="shared" si="48"/>
        <v/>
      </c>
      <c r="I544" s="256" t="str">
        <f>IF(OR(D544="",E544="",F544=""),"",IF(AND(H544&gt;0,H544&lt;=Experiencia1),Puntajes!$D$4,IF(AND(H544&gt;Experiencia1,H544&lt;=Experiencia2),Puntajes!$D$5,IF(AND(H544&gt;Experiencia2,H544&lt;=Experiencia3),Puntajes!$D$6,IF(H544&gt;Experiencia3,Puntajes!$D$7,0)))))</f>
        <v/>
      </c>
    </row>
    <row r="545" spans="3:9" ht="14" x14ac:dyDescent="0.15">
      <c r="C545" s="131" t="str">
        <f>+'Capacidad Financiera'!B548</f>
        <v/>
      </c>
      <c r="D545" s="192">
        <f>IF(ISERROR(VLOOKUP(C545,'Capacidad Financiera'!$B$12:$X$62720,2,0)),"",VLOOKUP(C545,'Capacidad Financiera'!$B$12:$X$3580,2,0))</f>
        <v>0</v>
      </c>
      <c r="E545" s="248">
        <f>IF(ISERROR(VLOOKUP(C545,'Capacidad Financiera'!$B$12:$X$62720,3,0)),"",VLOOKUP(C545,'Capacidad Financiera'!$B$12:$X$62720,3,0))</f>
        <v>0</v>
      </c>
      <c r="F545" s="231"/>
      <c r="G545" s="231" t="str">
        <f>IF(OR(D545="",E545="",F545=""),"",IF(C545&lt;&gt;"",IF(ISERROR(VLOOKUP($A$10,POA!$A$2:$D$25,2,0)),"",VLOOKUP($A$10,POA!$A$2:$D$25,2,0)),""))</f>
        <v/>
      </c>
      <c r="H545" s="254" t="str">
        <f t="shared" si="48"/>
        <v/>
      </c>
      <c r="I545" s="256" t="str">
        <f>IF(OR(D545="",E545="",F545=""),"",IF(AND(H545&gt;0,H545&lt;=Experiencia1),Puntajes!$D$4,IF(AND(H545&gt;Experiencia1,H545&lt;=Experiencia2),Puntajes!$D$5,IF(AND(H545&gt;Experiencia2,H545&lt;=Experiencia3),Puntajes!$D$6,IF(H545&gt;Experiencia3,Puntajes!$D$7,0)))))</f>
        <v/>
      </c>
    </row>
    <row r="546" spans="3:9" ht="14" x14ac:dyDescent="0.15">
      <c r="C546" s="131" t="str">
        <f>+'Capacidad Financiera'!B549</f>
        <v/>
      </c>
      <c r="D546" s="192">
        <f>IF(ISERROR(VLOOKUP(C546,'Capacidad Financiera'!$B$12:$X$62720,2,0)),"",VLOOKUP(C546,'Capacidad Financiera'!$B$12:$X$3580,2,0))</f>
        <v>0</v>
      </c>
      <c r="E546" s="248">
        <f>IF(ISERROR(VLOOKUP(C546,'Capacidad Financiera'!$B$12:$X$62720,3,0)),"",VLOOKUP(C546,'Capacidad Financiera'!$B$12:$X$62720,3,0))</f>
        <v>0</v>
      </c>
      <c r="F546" s="231"/>
      <c r="G546" s="231" t="str">
        <f>IF(OR(D546="",E546="",F546=""),"",IF(C546&lt;&gt;"",IF(ISERROR(VLOOKUP($A$10,POA!$A$2:$D$25,2,0)),"",VLOOKUP($A$10,POA!$A$2:$D$25,2,0)),""))</f>
        <v/>
      </c>
      <c r="H546" s="254" t="str">
        <f t="shared" si="48"/>
        <v/>
      </c>
      <c r="I546" s="256" t="str">
        <f>IF(OR(D546="",E546="",F546=""),"",IF(AND(H546&gt;0,H546&lt;=Experiencia1),Puntajes!$D$4,IF(AND(H546&gt;Experiencia1,H546&lt;=Experiencia2),Puntajes!$D$5,IF(AND(H546&gt;Experiencia2,H546&lt;=Experiencia3),Puntajes!$D$6,IF(H546&gt;Experiencia3,Puntajes!$D$7,0)))))</f>
        <v/>
      </c>
    </row>
    <row r="547" spans="3:9" ht="15" thickBot="1" x14ac:dyDescent="0.2">
      <c r="C547" s="132" t="str">
        <f>+'Capacidad Financiera'!B550</f>
        <v/>
      </c>
      <c r="D547" s="133">
        <f>IF(ISERROR(VLOOKUP(C547,'Capacidad Financiera'!$B$12:$X$62720,2,0)),"",VLOOKUP(C547,'Capacidad Financiera'!$B$12:$X$3580,2,0))</f>
        <v>0</v>
      </c>
      <c r="E547" s="134">
        <f>IF(ISERROR(VLOOKUP(C547,'Capacidad Financiera'!$B$12:$X$62720,3,0)),"",VLOOKUP(C547,'Capacidad Financiera'!$B$12:$X$62720,3,0))</f>
        <v>0</v>
      </c>
      <c r="F547" s="232"/>
      <c r="G547" s="232" t="str">
        <f>IF(OR(D547="",E547="",F547=""),"",IF(C547&lt;&gt;"",IF(ISERROR(VLOOKUP($A$10,POA!$A$2:$D$25,2,0)),"",VLOOKUP($A$10,POA!$A$2:$D$25,2,0)),""))</f>
        <v/>
      </c>
      <c r="H547" s="255" t="str">
        <f t="shared" si="48"/>
        <v/>
      </c>
      <c r="I547" s="257" t="str">
        <f>IF(OR(D547="",E547="",F547=""),"",IF(AND(H547&gt;0,H547&lt;=Experiencia1),Puntajes!$D$4,IF(AND(H547&gt;Experiencia1,H547&lt;=Experiencia2),Puntajes!$D$5,IF(AND(H547&gt;Experiencia2,H547&lt;=Experiencia3),Puntajes!$D$6,IF(H547&gt;Experiencia3,Puntajes!$D$7,0)))))</f>
        <v/>
      </c>
    </row>
    <row r="548" spans="3:9" ht="14" x14ac:dyDescent="0.15">
      <c r="C548" s="127">
        <v>50</v>
      </c>
      <c r="D548" s="128">
        <f>IF(ISERROR(VLOOKUP(C548,'Capacidad Financiera'!$B$12:$X$62720,2,0)),"",VLOOKUP(C548,'Capacidad Financiera'!$B$12:$X$3580,2,0))</f>
        <v>0</v>
      </c>
      <c r="E548" s="129" t="str">
        <f>IF(ISERROR(VLOOKUP(C548,'Capacidad Financiera'!$B$12:$X$62720,3,0)),"",VLOOKUP(C548,'Capacidad Financiera'!$B$12:$X$62720,3,0))</f>
        <v/>
      </c>
      <c r="F548" s="130"/>
      <c r="G548" s="130" t="str">
        <f>IF(OR(D548="",E548="",F548=""),"",IF(C549="",IF(C548&lt;&gt;"",IF(ISERROR(VLOOKUP($A$10,POA!$A$2:$D$25,2,0)),"",VLOOKUP($A$10,POA!$A$2:$D$25,2,0)),""),""))</f>
        <v/>
      </c>
      <c r="H548" s="251" t="str">
        <f>IF(OR(D548="",E548="",F548=""),"",IF(C549="",IF(C548&lt;&gt;"",F548/G548,""),""))</f>
        <v/>
      </c>
      <c r="I548" s="249" t="str">
        <f>IF(C549="",IF(F548="","",IF(AND(H548&gt;0,H548&lt;=Experiencia1),Puntajes!$D$4,IF(AND(H548&gt;Experiencia1,H548&lt;=Experiencia2),Puntajes!$D$5,IF(AND(H548&gt;Experiencia2,H548&lt;=Experiencia3),Puntajes!$D$6,IF(H548&gt;Experiencia3,Puntajes!$D$7,0))))),"")</f>
        <v/>
      </c>
    </row>
    <row r="549" spans="3:9" ht="14" x14ac:dyDescent="0.15">
      <c r="C549" s="131" t="str">
        <f>+'Capacidad Financiera'!B552</f>
        <v/>
      </c>
      <c r="D549" s="192">
        <f>IF(ISERROR(VLOOKUP(C549,'Capacidad Financiera'!$B$12:$X$62720,2,0)),"",VLOOKUP(C549,'Capacidad Financiera'!$B$12:$X$3580,2,0))</f>
        <v>0</v>
      </c>
      <c r="E549" s="248">
        <f>IF(ISERROR(VLOOKUP(C549,'Capacidad Financiera'!$B$12:$X$62720,3,0)),"",VLOOKUP(C549,'Capacidad Financiera'!$B$12:$X$62720,3,0))</f>
        <v>0</v>
      </c>
      <c r="F549" s="231"/>
      <c r="G549" s="231" t="str">
        <f>IF(OR(D549="",E549="",F549=""),"",IF(C549&lt;&gt;"",IF(ISERROR(VLOOKUP($A$10,POA!$A$2:$D$25,2,0)),"",VLOOKUP($A$10,POA!$A$2:$D$25,2,0)),""))</f>
        <v/>
      </c>
      <c r="H549" s="254" t="str">
        <f>IF(OR(D549="",E549="",F549=""),"",IF(C549&lt;&gt;"",F549/(G549*E549),""))</f>
        <v/>
      </c>
      <c r="I549" s="256" t="str">
        <f>IF(OR(D549="",E549="",F549=""),"",IF(AND(H549&gt;0,H549&lt;=Experiencia1),Puntajes!$D$4,IF(AND(H549&gt;Experiencia1,H549&lt;=Experiencia2),Puntajes!$D$5,IF(AND(H549&gt;Experiencia2,H549&lt;=Experiencia3),Puntajes!$D$6,IF(H549&gt;Experiencia3,Puntajes!$D$7,0)))))</f>
        <v/>
      </c>
    </row>
    <row r="550" spans="3:9" ht="14" x14ac:dyDescent="0.15">
      <c r="C550" s="131" t="str">
        <f>+'Capacidad Financiera'!B553</f>
        <v/>
      </c>
      <c r="D550" s="192">
        <f>IF(ISERROR(VLOOKUP(C550,'Capacidad Financiera'!$B$12:$X$62720,2,0)),"",VLOOKUP(C550,'Capacidad Financiera'!$B$12:$X$3580,2,0))</f>
        <v>0</v>
      </c>
      <c r="E550" s="248">
        <f>IF(ISERROR(VLOOKUP(C550,'Capacidad Financiera'!$B$12:$X$62720,3,0)),"",VLOOKUP(C550,'Capacidad Financiera'!$B$12:$X$62720,3,0))</f>
        <v>0</v>
      </c>
      <c r="F550" s="231"/>
      <c r="G550" s="231" t="str">
        <f>IF(OR(D550="",E550="",F550=""),"",IF(C550&lt;&gt;"",IF(ISERROR(VLOOKUP($A$10,POA!$A$2:$D$25,2,0)),"",VLOOKUP($A$10,POA!$A$2:$D$25,2,0)),""))</f>
        <v/>
      </c>
      <c r="H550" s="254" t="str">
        <f t="shared" ref="H550:H558" si="49">IF(OR(D550="",E550="",F550=""),"",IF(C550&lt;&gt;"",F550/(G550*E550),""))</f>
        <v/>
      </c>
      <c r="I550" s="256" t="str">
        <f>IF(OR(D550="",E550="",F550=""),"",IF(AND(H550&gt;0,H550&lt;=Experiencia1),Puntajes!$D$4,IF(AND(H550&gt;Experiencia1,H550&lt;=Experiencia2),Puntajes!$D$5,IF(AND(H550&gt;Experiencia2,H550&lt;=Experiencia3),Puntajes!$D$6,IF(H550&gt;Experiencia3,Puntajes!$D$7,0)))))</f>
        <v/>
      </c>
    </row>
    <row r="551" spans="3:9" ht="14" x14ac:dyDescent="0.15">
      <c r="C551" s="131" t="str">
        <f>+'Capacidad Financiera'!B554</f>
        <v/>
      </c>
      <c r="D551" s="192">
        <f>IF(ISERROR(VLOOKUP(C551,'Capacidad Financiera'!$B$12:$X$62720,2,0)),"",VLOOKUP(C551,'Capacidad Financiera'!$B$12:$X$3580,2,0))</f>
        <v>0</v>
      </c>
      <c r="E551" s="248">
        <f>IF(ISERROR(VLOOKUP(C551,'Capacidad Financiera'!$B$12:$X$62720,3,0)),"",VLOOKUP(C551,'Capacidad Financiera'!$B$12:$X$62720,3,0))</f>
        <v>0</v>
      </c>
      <c r="F551" s="231"/>
      <c r="G551" s="231" t="str">
        <f>IF(OR(D551="",E551="",F551=""),"",IF(C551&lt;&gt;"",IF(ISERROR(VLOOKUP($A$10,POA!$A$2:$D$25,2,0)),"",VLOOKUP($A$10,POA!$A$2:$D$25,2,0)),""))</f>
        <v/>
      </c>
      <c r="H551" s="254" t="str">
        <f t="shared" si="49"/>
        <v/>
      </c>
      <c r="I551" s="256" t="str">
        <f>IF(OR(D551="",E551="",F551=""),"",IF(AND(H551&gt;0,H551&lt;=Experiencia1),Puntajes!$D$4,IF(AND(H551&gt;Experiencia1,H551&lt;=Experiencia2),Puntajes!$D$5,IF(AND(H551&gt;Experiencia2,H551&lt;=Experiencia3),Puntajes!$D$6,IF(H551&gt;Experiencia3,Puntajes!$D$7,0)))))</f>
        <v/>
      </c>
    </row>
    <row r="552" spans="3:9" ht="14" x14ac:dyDescent="0.15">
      <c r="C552" s="131" t="str">
        <f>+'Capacidad Financiera'!B555</f>
        <v/>
      </c>
      <c r="D552" s="192">
        <f>IF(ISERROR(VLOOKUP(C552,'Capacidad Financiera'!$B$12:$X$62720,2,0)),"",VLOOKUP(C552,'Capacidad Financiera'!$B$12:$X$3580,2,0))</f>
        <v>0</v>
      </c>
      <c r="E552" s="248">
        <f>IF(ISERROR(VLOOKUP(C552,'Capacidad Financiera'!$B$12:$X$62720,3,0)),"",VLOOKUP(C552,'Capacidad Financiera'!$B$12:$X$62720,3,0))</f>
        <v>0</v>
      </c>
      <c r="F552" s="231"/>
      <c r="G552" s="231" t="str">
        <f>IF(OR(D552="",E552="",F552=""),"",IF(C552&lt;&gt;"",IF(ISERROR(VLOOKUP($A$10,POA!$A$2:$D$25,2,0)),"",VLOOKUP($A$10,POA!$A$2:$D$25,2,0)),""))</f>
        <v/>
      </c>
      <c r="H552" s="254" t="str">
        <f t="shared" si="49"/>
        <v/>
      </c>
      <c r="I552" s="256" t="str">
        <f>IF(OR(D552="",E552="",F552=""),"",IF(AND(H552&gt;0,H552&lt;=Experiencia1),Puntajes!$D$4,IF(AND(H552&gt;Experiencia1,H552&lt;=Experiencia2),Puntajes!$D$5,IF(AND(H552&gt;Experiencia2,H552&lt;=Experiencia3),Puntajes!$D$6,IF(H552&gt;Experiencia3,Puntajes!$D$7,0)))))</f>
        <v/>
      </c>
    </row>
    <row r="553" spans="3:9" ht="14" x14ac:dyDescent="0.15">
      <c r="C553" s="131" t="str">
        <f>+'Capacidad Financiera'!B556</f>
        <v/>
      </c>
      <c r="D553" s="192">
        <f>IF(ISERROR(VLOOKUP(C553,'Capacidad Financiera'!$B$12:$X$62720,2,0)),"",VLOOKUP(C553,'Capacidad Financiera'!$B$12:$X$3580,2,0))</f>
        <v>0</v>
      </c>
      <c r="E553" s="248">
        <f>IF(ISERROR(VLOOKUP(C553,'Capacidad Financiera'!$B$12:$X$62720,3,0)),"",VLOOKUP(C553,'Capacidad Financiera'!$B$12:$X$62720,3,0))</f>
        <v>0</v>
      </c>
      <c r="F553" s="231"/>
      <c r="G553" s="231" t="str">
        <f>IF(OR(D553="",E553="",F553=""),"",IF(C553&lt;&gt;"",IF(ISERROR(VLOOKUP($A$10,POA!$A$2:$D$25,2,0)),"",VLOOKUP($A$10,POA!$A$2:$D$25,2,0)),""))</f>
        <v/>
      </c>
      <c r="H553" s="254" t="str">
        <f t="shared" si="49"/>
        <v/>
      </c>
      <c r="I553" s="256" t="str">
        <f>IF(OR(D553="",E553="",F553=""),"",IF(AND(H553&gt;0,H553&lt;=Experiencia1),Puntajes!$D$4,IF(AND(H553&gt;Experiencia1,H553&lt;=Experiencia2),Puntajes!$D$5,IF(AND(H553&gt;Experiencia2,H553&lt;=Experiencia3),Puntajes!$D$6,IF(H553&gt;Experiencia3,Puntajes!$D$7,0)))))</f>
        <v/>
      </c>
    </row>
    <row r="554" spans="3:9" ht="14" x14ac:dyDescent="0.15">
      <c r="C554" s="131" t="str">
        <f>+'Capacidad Financiera'!B557</f>
        <v/>
      </c>
      <c r="D554" s="192">
        <f>IF(ISERROR(VLOOKUP(C554,'Capacidad Financiera'!$B$12:$X$62720,2,0)),"",VLOOKUP(C554,'Capacidad Financiera'!$B$12:$X$3580,2,0))</f>
        <v>0</v>
      </c>
      <c r="E554" s="248">
        <f>IF(ISERROR(VLOOKUP(C554,'Capacidad Financiera'!$B$12:$X$62720,3,0)),"",VLOOKUP(C554,'Capacidad Financiera'!$B$12:$X$62720,3,0))</f>
        <v>0</v>
      </c>
      <c r="F554" s="231"/>
      <c r="G554" s="231" t="str">
        <f>IF(OR(D554="",E554="",F554=""),"",IF(C554&lt;&gt;"",IF(ISERROR(VLOOKUP($A$10,POA!$A$2:$D$25,2,0)),"",VLOOKUP($A$10,POA!$A$2:$D$25,2,0)),""))</f>
        <v/>
      </c>
      <c r="H554" s="254" t="str">
        <f t="shared" si="49"/>
        <v/>
      </c>
      <c r="I554" s="256" t="str">
        <f>IF(OR(D554="",E554="",F554=""),"",IF(AND(H554&gt;0,H554&lt;=Experiencia1),Puntajes!$D$4,IF(AND(H554&gt;Experiencia1,H554&lt;=Experiencia2),Puntajes!$D$5,IF(AND(H554&gt;Experiencia2,H554&lt;=Experiencia3),Puntajes!$D$6,IF(H554&gt;Experiencia3,Puntajes!$D$7,0)))))</f>
        <v/>
      </c>
    </row>
    <row r="555" spans="3:9" ht="14" x14ac:dyDescent="0.15">
      <c r="C555" s="131" t="str">
        <f>+'Capacidad Financiera'!B558</f>
        <v/>
      </c>
      <c r="D555" s="192">
        <f>IF(ISERROR(VLOOKUP(C555,'Capacidad Financiera'!$B$12:$X$62720,2,0)),"",VLOOKUP(C555,'Capacidad Financiera'!$B$12:$X$3580,2,0))</f>
        <v>0</v>
      </c>
      <c r="E555" s="248">
        <f>IF(ISERROR(VLOOKUP(C555,'Capacidad Financiera'!$B$12:$X$62720,3,0)),"",VLOOKUP(C555,'Capacidad Financiera'!$B$12:$X$62720,3,0))</f>
        <v>0</v>
      </c>
      <c r="F555" s="231"/>
      <c r="G555" s="231" t="str">
        <f>IF(OR(D555="",E555="",F555=""),"",IF(C555&lt;&gt;"",IF(ISERROR(VLOOKUP($A$10,POA!$A$2:$D$25,2,0)),"",VLOOKUP($A$10,POA!$A$2:$D$25,2,0)),""))</f>
        <v/>
      </c>
      <c r="H555" s="254" t="str">
        <f t="shared" si="49"/>
        <v/>
      </c>
      <c r="I555" s="256" t="str">
        <f>IF(OR(D555="",E555="",F555=""),"",IF(AND(H555&gt;0,H555&lt;=Experiencia1),Puntajes!$D$4,IF(AND(H555&gt;Experiencia1,H555&lt;=Experiencia2),Puntajes!$D$5,IF(AND(H555&gt;Experiencia2,H555&lt;=Experiencia3),Puntajes!$D$6,IF(H555&gt;Experiencia3,Puntajes!$D$7,0)))))</f>
        <v/>
      </c>
    </row>
    <row r="556" spans="3:9" ht="14" x14ac:dyDescent="0.15">
      <c r="C556" s="131" t="str">
        <f>+'Capacidad Financiera'!B559</f>
        <v/>
      </c>
      <c r="D556" s="192">
        <f>IF(ISERROR(VLOOKUP(C556,'Capacidad Financiera'!$B$12:$X$62720,2,0)),"",VLOOKUP(C556,'Capacidad Financiera'!$B$12:$X$3580,2,0))</f>
        <v>0</v>
      </c>
      <c r="E556" s="248">
        <f>IF(ISERROR(VLOOKUP(C556,'Capacidad Financiera'!$B$12:$X$62720,3,0)),"",VLOOKUP(C556,'Capacidad Financiera'!$B$12:$X$62720,3,0))</f>
        <v>0</v>
      </c>
      <c r="F556" s="231"/>
      <c r="G556" s="231" t="str">
        <f>IF(OR(D556="",E556="",F556=""),"",IF(C556&lt;&gt;"",IF(ISERROR(VLOOKUP($A$10,POA!$A$2:$D$25,2,0)),"",VLOOKUP($A$10,POA!$A$2:$D$25,2,0)),""))</f>
        <v/>
      </c>
      <c r="H556" s="254" t="str">
        <f t="shared" si="49"/>
        <v/>
      </c>
      <c r="I556" s="256" t="str">
        <f>IF(OR(D556="",E556="",F556=""),"",IF(AND(H556&gt;0,H556&lt;=Experiencia1),Puntajes!$D$4,IF(AND(H556&gt;Experiencia1,H556&lt;=Experiencia2),Puntajes!$D$5,IF(AND(H556&gt;Experiencia2,H556&lt;=Experiencia3),Puntajes!$D$6,IF(H556&gt;Experiencia3,Puntajes!$D$7,0)))))</f>
        <v/>
      </c>
    </row>
    <row r="557" spans="3:9" ht="14" x14ac:dyDescent="0.15">
      <c r="C557" s="131" t="str">
        <f>+'Capacidad Financiera'!B560</f>
        <v/>
      </c>
      <c r="D557" s="192">
        <f>IF(ISERROR(VLOOKUP(C557,'Capacidad Financiera'!$B$12:$X$62720,2,0)),"",VLOOKUP(C557,'Capacidad Financiera'!$B$12:$X$3580,2,0))</f>
        <v>0</v>
      </c>
      <c r="E557" s="248">
        <f>IF(ISERROR(VLOOKUP(C557,'Capacidad Financiera'!$B$12:$X$62720,3,0)),"",VLOOKUP(C557,'Capacidad Financiera'!$B$12:$X$62720,3,0))</f>
        <v>0</v>
      </c>
      <c r="F557" s="231"/>
      <c r="G557" s="231" t="str">
        <f>IF(OR(D557="",E557="",F557=""),"",IF(C557&lt;&gt;"",IF(ISERROR(VLOOKUP($A$10,POA!$A$2:$D$25,2,0)),"",VLOOKUP($A$10,POA!$A$2:$D$25,2,0)),""))</f>
        <v/>
      </c>
      <c r="H557" s="254" t="str">
        <f t="shared" si="49"/>
        <v/>
      </c>
      <c r="I557" s="256" t="str">
        <f>IF(OR(D557="",E557="",F557=""),"",IF(AND(H557&gt;0,H557&lt;=Experiencia1),Puntajes!$D$4,IF(AND(H557&gt;Experiencia1,H557&lt;=Experiencia2),Puntajes!$D$5,IF(AND(H557&gt;Experiencia2,H557&lt;=Experiencia3),Puntajes!$D$6,IF(H557&gt;Experiencia3,Puntajes!$D$7,0)))))</f>
        <v/>
      </c>
    </row>
    <row r="558" spans="3:9" ht="15" thickBot="1" x14ac:dyDescent="0.2">
      <c r="C558" s="132" t="str">
        <f>+'Capacidad Financiera'!B561</f>
        <v/>
      </c>
      <c r="D558" s="133">
        <f>IF(ISERROR(VLOOKUP(C558,'Capacidad Financiera'!$B$12:$X$62720,2,0)),"",VLOOKUP(C558,'Capacidad Financiera'!$B$12:$X$3580,2,0))</f>
        <v>0</v>
      </c>
      <c r="E558" s="134">
        <f>IF(ISERROR(VLOOKUP(C558,'Capacidad Financiera'!$B$12:$X$62720,3,0)),"",VLOOKUP(C558,'Capacidad Financiera'!$B$12:$X$62720,3,0))</f>
        <v>0</v>
      </c>
      <c r="F558" s="232"/>
      <c r="G558" s="232" t="str">
        <f>IF(OR(D558="",E558="",F558=""),"",IF(C558&lt;&gt;"",IF(ISERROR(VLOOKUP($A$10,POA!$A$2:$D$25,2,0)),"",VLOOKUP($A$10,POA!$A$2:$D$25,2,0)),""))</f>
        <v/>
      </c>
      <c r="H558" s="255" t="str">
        <f t="shared" si="49"/>
        <v/>
      </c>
      <c r="I558" s="257" t="str">
        <f>IF(OR(D558="",E558="",F558=""),"",IF(AND(H558&gt;0,H558&lt;=Experiencia1),Puntajes!$D$4,IF(AND(H558&gt;Experiencia1,H558&lt;=Experiencia2),Puntajes!$D$5,IF(AND(H558&gt;Experiencia2,H558&lt;=Experiencia3),Puntajes!$D$6,IF(H558&gt;Experiencia3,Puntajes!$D$7,0)))))</f>
        <v/>
      </c>
    </row>
    <row r="559" spans="3:9" ht="14" x14ac:dyDescent="0.15">
      <c r="C559" s="127">
        <v>51</v>
      </c>
      <c r="D559" s="128">
        <f>IF(ISERROR(VLOOKUP(C559,'Capacidad Financiera'!$B$12:$X$62720,2,0)),"",VLOOKUP(C559,'Capacidad Financiera'!$B$12:$X$3580,2,0))</f>
        <v>0</v>
      </c>
      <c r="E559" s="129" t="str">
        <f>IF(ISERROR(VLOOKUP(C559,'Capacidad Financiera'!$B$12:$X$62720,3,0)),"",VLOOKUP(C559,'Capacidad Financiera'!$B$12:$X$62720,3,0))</f>
        <v/>
      </c>
      <c r="F559" s="130"/>
      <c r="G559" s="130" t="str">
        <f>IF(OR(D559="",E559="",F559=""),"",IF(C560="",IF(C559&lt;&gt;"",IF(ISERROR(VLOOKUP($A$10,POA!$A$2:$D$25,2,0)),"",VLOOKUP($A$10,POA!$A$2:$D$25,2,0)),""),""))</f>
        <v/>
      </c>
      <c r="H559" s="251" t="str">
        <f>IF(OR(D559="",E559="",F559=""),"",IF(C560="",IF(C559&lt;&gt;"",F559/G559,""),""))</f>
        <v/>
      </c>
      <c r="I559" s="249" t="str">
        <f>IF(C560="",IF(F559="","",IF(AND(H559&gt;0,H559&lt;=Experiencia1),Puntajes!$D$4,IF(AND(H559&gt;Experiencia1,H559&lt;=Experiencia2),Puntajes!$D$5,IF(AND(H559&gt;Experiencia2,H559&lt;=Experiencia3),Puntajes!$D$6,IF(H559&gt;Experiencia3,Puntajes!$D$7,0))))),"")</f>
        <v/>
      </c>
    </row>
    <row r="560" spans="3:9" ht="14" x14ac:dyDescent="0.15">
      <c r="C560" s="131" t="str">
        <f>+'Capacidad Financiera'!B563</f>
        <v/>
      </c>
      <c r="D560" s="192">
        <f>IF(ISERROR(VLOOKUP(C560,'Capacidad Financiera'!$B$12:$X$62720,2,0)),"",VLOOKUP(C560,'Capacidad Financiera'!$B$12:$X$3580,2,0))</f>
        <v>0</v>
      </c>
      <c r="E560" s="248">
        <f>IF(ISERROR(VLOOKUP(C560,'Capacidad Financiera'!$B$12:$X$62720,3,0)),"",VLOOKUP(C560,'Capacidad Financiera'!$B$12:$X$62720,3,0))</f>
        <v>0</v>
      </c>
      <c r="F560" s="231"/>
      <c r="G560" s="231" t="str">
        <f>IF(OR(D560="",E560="",F560=""),"",IF(C560&lt;&gt;"",IF(ISERROR(VLOOKUP($A$10,POA!$A$2:$D$25,2,0)),"",VLOOKUP($A$10,POA!$A$2:$D$25,2,0)),""))</f>
        <v/>
      </c>
      <c r="H560" s="254" t="str">
        <f>IF(OR(D560="",E560="",F560=""),"",IF(C560&lt;&gt;"",F560/(G560*E560),""))</f>
        <v/>
      </c>
      <c r="I560" s="256" t="str">
        <f>IF(OR(D560="",E560="",F560=""),"",IF(AND(H560&gt;0,H560&lt;=Experiencia1),Puntajes!$D$4,IF(AND(H560&gt;Experiencia1,H560&lt;=Experiencia2),Puntajes!$D$5,IF(AND(H560&gt;Experiencia2,H560&lt;=Experiencia3),Puntajes!$D$6,IF(H560&gt;Experiencia3,Puntajes!$D$7,0)))))</f>
        <v/>
      </c>
    </row>
    <row r="561" spans="3:9" ht="14" x14ac:dyDescent="0.15">
      <c r="C561" s="131" t="str">
        <f>+'Capacidad Financiera'!B564</f>
        <v/>
      </c>
      <c r="D561" s="192">
        <f>IF(ISERROR(VLOOKUP(C561,'Capacidad Financiera'!$B$12:$X$62720,2,0)),"",VLOOKUP(C561,'Capacidad Financiera'!$B$12:$X$3580,2,0))</f>
        <v>0</v>
      </c>
      <c r="E561" s="248">
        <f>IF(ISERROR(VLOOKUP(C561,'Capacidad Financiera'!$B$12:$X$62720,3,0)),"",VLOOKUP(C561,'Capacidad Financiera'!$B$12:$X$62720,3,0))</f>
        <v>0</v>
      </c>
      <c r="F561" s="231"/>
      <c r="G561" s="231" t="str">
        <f>IF(OR(D561="",E561="",F561=""),"",IF(C561&lt;&gt;"",IF(ISERROR(VLOOKUP($A$10,POA!$A$2:$D$25,2,0)),"",VLOOKUP($A$10,POA!$A$2:$D$25,2,0)),""))</f>
        <v/>
      </c>
      <c r="H561" s="254" t="str">
        <f t="shared" ref="H561:H569" si="50">IF(OR(D561="",E561="",F561=""),"",IF(C561&lt;&gt;"",F561/(G561*E561),""))</f>
        <v/>
      </c>
      <c r="I561" s="256" t="str">
        <f>IF(OR(D561="",E561="",F561=""),"",IF(AND(H561&gt;0,H561&lt;=Experiencia1),Puntajes!$D$4,IF(AND(H561&gt;Experiencia1,H561&lt;=Experiencia2),Puntajes!$D$5,IF(AND(H561&gt;Experiencia2,H561&lt;=Experiencia3),Puntajes!$D$6,IF(H561&gt;Experiencia3,Puntajes!$D$7,0)))))</f>
        <v/>
      </c>
    </row>
    <row r="562" spans="3:9" ht="14" x14ac:dyDescent="0.15">
      <c r="C562" s="131" t="str">
        <f>+'Capacidad Financiera'!B565</f>
        <v/>
      </c>
      <c r="D562" s="192">
        <f>IF(ISERROR(VLOOKUP(C562,'Capacidad Financiera'!$B$12:$X$62720,2,0)),"",VLOOKUP(C562,'Capacidad Financiera'!$B$12:$X$3580,2,0))</f>
        <v>0</v>
      </c>
      <c r="E562" s="248">
        <f>IF(ISERROR(VLOOKUP(C562,'Capacidad Financiera'!$B$12:$X$62720,3,0)),"",VLOOKUP(C562,'Capacidad Financiera'!$B$12:$X$62720,3,0))</f>
        <v>0</v>
      </c>
      <c r="F562" s="231"/>
      <c r="G562" s="231" t="str">
        <f>IF(OR(D562="",E562="",F562=""),"",IF(C562&lt;&gt;"",IF(ISERROR(VLOOKUP($A$10,POA!$A$2:$D$25,2,0)),"",VLOOKUP($A$10,POA!$A$2:$D$25,2,0)),""))</f>
        <v/>
      </c>
      <c r="H562" s="254" t="str">
        <f t="shared" si="50"/>
        <v/>
      </c>
      <c r="I562" s="256" t="str">
        <f>IF(OR(D562="",E562="",F562=""),"",IF(AND(H562&gt;0,H562&lt;=Experiencia1),Puntajes!$D$4,IF(AND(H562&gt;Experiencia1,H562&lt;=Experiencia2),Puntajes!$D$5,IF(AND(H562&gt;Experiencia2,H562&lt;=Experiencia3),Puntajes!$D$6,IF(H562&gt;Experiencia3,Puntajes!$D$7,0)))))</f>
        <v/>
      </c>
    </row>
    <row r="563" spans="3:9" ht="14" x14ac:dyDescent="0.15">
      <c r="C563" s="131" t="str">
        <f>+'Capacidad Financiera'!B566</f>
        <v/>
      </c>
      <c r="D563" s="192">
        <f>IF(ISERROR(VLOOKUP(C563,'Capacidad Financiera'!$B$12:$X$62720,2,0)),"",VLOOKUP(C563,'Capacidad Financiera'!$B$12:$X$3580,2,0))</f>
        <v>0</v>
      </c>
      <c r="E563" s="248">
        <f>IF(ISERROR(VLOOKUP(C563,'Capacidad Financiera'!$B$12:$X$62720,3,0)),"",VLOOKUP(C563,'Capacidad Financiera'!$B$12:$X$62720,3,0))</f>
        <v>0</v>
      </c>
      <c r="F563" s="231"/>
      <c r="G563" s="231" t="str">
        <f>IF(OR(D563="",E563="",F563=""),"",IF(C563&lt;&gt;"",IF(ISERROR(VLOOKUP($A$10,POA!$A$2:$D$25,2,0)),"",VLOOKUP($A$10,POA!$A$2:$D$25,2,0)),""))</f>
        <v/>
      </c>
      <c r="H563" s="254" t="str">
        <f t="shared" si="50"/>
        <v/>
      </c>
      <c r="I563" s="256" t="str">
        <f>IF(OR(D563="",E563="",F563=""),"",IF(AND(H563&gt;0,H563&lt;=Experiencia1),Puntajes!$D$4,IF(AND(H563&gt;Experiencia1,H563&lt;=Experiencia2),Puntajes!$D$5,IF(AND(H563&gt;Experiencia2,H563&lt;=Experiencia3),Puntajes!$D$6,IF(H563&gt;Experiencia3,Puntajes!$D$7,0)))))</f>
        <v/>
      </c>
    </row>
    <row r="564" spans="3:9" ht="14" x14ac:dyDescent="0.15">
      <c r="C564" s="131" t="str">
        <f>+'Capacidad Financiera'!B567</f>
        <v/>
      </c>
      <c r="D564" s="192">
        <f>IF(ISERROR(VLOOKUP(C564,'Capacidad Financiera'!$B$12:$X$62720,2,0)),"",VLOOKUP(C564,'Capacidad Financiera'!$B$12:$X$3580,2,0))</f>
        <v>0</v>
      </c>
      <c r="E564" s="248">
        <f>IF(ISERROR(VLOOKUP(C564,'Capacidad Financiera'!$B$12:$X$62720,3,0)),"",VLOOKUP(C564,'Capacidad Financiera'!$B$12:$X$62720,3,0))</f>
        <v>0</v>
      </c>
      <c r="F564" s="231"/>
      <c r="G564" s="231" t="str">
        <f>IF(OR(D564="",E564="",F564=""),"",IF(C564&lt;&gt;"",IF(ISERROR(VLOOKUP($A$10,POA!$A$2:$D$25,2,0)),"",VLOOKUP($A$10,POA!$A$2:$D$25,2,0)),""))</f>
        <v/>
      </c>
      <c r="H564" s="254" t="str">
        <f t="shared" si="50"/>
        <v/>
      </c>
      <c r="I564" s="256" t="str">
        <f>IF(OR(D564="",E564="",F564=""),"",IF(AND(H564&gt;0,H564&lt;=Experiencia1),Puntajes!$D$4,IF(AND(H564&gt;Experiencia1,H564&lt;=Experiencia2),Puntajes!$D$5,IF(AND(H564&gt;Experiencia2,H564&lt;=Experiencia3),Puntajes!$D$6,IF(H564&gt;Experiencia3,Puntajes!$D$7,0)))))</f>
        <v/>
      </c>
    </row>
    <row r="565" spans="3:9" ht="14" x14ac:dyDescent="0.15">
      <c r="C565" s="131" t="str">
        <f>+'Capacidad Financiera'!B568</f>
        <v/>
      </c>
      <c r="D565" s="192">
        <f>IF(ISERROR(VLOOKUP(C565,'Capacidad Financiera'!$B$12:$X$62720,2,0)),"",VLOOKUP(C565,'Capacidad Financiera'!$B$12:$X$3580,2,0))</f>
        <v>0</v>
      </c>
      <c r="E565" s="248">
        <f>IF(ISERROR(VLOOKUP(C565,'Capacidad Financiera'!$B$12:$X$62720,3,0)),"",VLOOKUP(C565,'Capacidad Financiera'!$B$12:$X$62720,3,0))</f>
        <v>0</v>
      </c>
      <c r="F565" s="231"/>
      <c r="G565" s="231" t="str">
        <f>IF(OR(D565="",E565="",F565=""),"",IF(C565&lt;&gt;"",IF(ISERROR(VLOOKUP($A$10,POA!$A$2:$D$25,2,0)),"",VLOOKUP($A$10,POA!$A$2:$D$25,2,0)),""))</f>
        <v/>
      </c>
      <c r="H565" s="254" t="str">
        <f t="shared" si="50"/>
        <v/>
      </c>
      <c r="I565" s="256" t="str">
        <f>IF(OR(D565="",E565="",F565=""),"",IF(AND(H565&gt;0,H565&lt;=Experiencia1),Puntajes!$D$4,IF(AND(H565&gt;Experiencia1,H565&lt;=Experiencia2),Puntajes!$D$5,IF(AND(H565&gt;Experiencia2,H565&lt;=Experiencia3),Puntajes!$D$6,IF(H565&gt;Experiencia3,Puntajes!$D$7,0)))))</f>
        <v/>
      </c>
    </row>
    <row r="566" spans="3:9" ht="14" x14ac:dyDescent="0.15">
      <c r="C566" s="131" t="str">
        <f>+'Capacidad Financiera'!B569</f>
        <v/>
      </c>
      <c r="D566" s="192">
        <f>IF(ISERROR(VLOOKUP(C566,'Capacidad Financiera'!$B$12:$X$62720,2,0)),"",VLOOKUP(C566,'Capacidad Financiera'!$B$12:$X$3580,2,0))</f>
        <v>0</v>
      </c>
      <c r="E566" s="248">
        <f>IF(ISERROR(VLOOKUP(C566,'Capacidad Financiera'!$B$12:$X$62720,3,0)),"",VLOOKUP(C566,'Capacidad Financiera'!$B$12:$X$62720,3,0))</f>
        <v>0</v>
      </c>
      <c r="F566" s="231"/>
      <c r="G566" s="231" t="str">
        <f>IF(OR(D566="",E566="",F566=""),"",IF(C566&lt;&gt;"",IF(ISERROR(VLOOKUP($A$10,POA!$A$2:$D$25,2,0)),"",VLOOKUP($A$10,POA!$A$2:$D$25,2,0)),""))</f>
        <v/>
      </c>
      <c r="H566" s="254" t="str">
        <f t="shared" si="50"/>
        <v/>
      </c>
      <c r="I566" s="256" t="str">
        <f>IF(OR(D566="",E566="",F566=""),"",IF(AND(H566&gt;0,H566&lt;=Experiencia1),Puntajes!$D$4,IF(AND(H566&gt;Experiencia1,H566&lt;=Experiencia2),Puntajes!$D$5,IF(AND(H566&gt;Experiencia2,H566&lt;=Experiencia3),Puntajes!$D$6,IF(H566&gt;Experiencia3,Puntajes!$D$7,0)))))</f>
        <v/>
      </c>
    </row>
    <row r="567" spans="3:9" ht="14" x14ac:dyDescent="0.15">
      <c r="C567" s="131" t="str">
        <f>+'Capacidad Financiera'!B570</f>
        <v/>
      </c>
      <c r="D567" s="192">
        <f>IF(ISERROR(VLOOKUP(C567,'Capacidad Financiera'!$B$12:$X$62720,2,0)),"",VLOOKUP(C567,'Capacidad Financiera'!$B$12:$X$3580,2,0))</f>
        <v>0</v>
      </c>
      <c r="E567" s="248">
        <f>IF(ISERROR(VLOOKUP(C567,'Capacidad Financiera'!$B$12:$X$62720,3,0)),"",VLOOKUP(C567,'Capacidad Financiera'!$B$12:$X$62720,3,0))</f>
        <v>0</v>
      </c>
      <c r="F567" s="231"/>
      <c r="G567" s="231" t="str">
        <f>IF(OR(D567="",E567="",F567=""),"",IF(C567&lt;&gt;"",IF(ISERROR(VLOOKUP($A$10,POA!$A$2:$D$25,2,0)),"",VLOOKUP($A$10,POA!$A$2:$D$25,2,0)),""))</f>
        <v/>
      </c>
      <c r="H567" s="254" t="str">
        <f t="shared" si="50"/>
        <v/>
      </c>
      <c r="I567" s="256" t="str">
        <f>IF(OR(D567="",E567="",F567=""),"",IF(AND(H567&gt;0,H567&lt;=Experiencia1),Puntajes!$D$4,IF(AND(H567&gt;Experiencia1,H567&lt;=Experiencia2),Puntajes!$D$5,IF(AND(H567&gt;Experiencia2,H567&lt;=Experiencia3),Puntajes!$D$6,IF(H567&gt;Experiencia3,Puntajes!$D$7,0)))))</f>
        <v/>
      </c>
    </row>
    <row r="568" spans="3:9" ht="14" x14ac:dyDescent="0.15">
      <c r="C568" s="131" t="str">
        <f>+'Capacidad Financiera'!B571</f>
        <v/>
      </c>
      <c r="D568" s="192">
        <f>IF(ISERROR(VLOOKUP(C568,'Capacidad Financiera'!$B$12:$X$62720,2,0)),"",VLOOKUP(C568,'Capacidad Financiera'!$B$12:$X$3580,2,0))</f>
        <v>0</v>
      </c>
      <c r="E568" s="248">
        <f>IF(ISERROR(VLOOKUP(C568,'Capacidad Financiera'!$B$12:$X$62720,3,0)),"",VLOOKUP(C568,'Capacidad Financiera'!$B$12:$X$62720,3,0))</f>
        <v>0</v>
      </c>
      <c r="F568" s="231"/>
      <c r="G568" s="231" t="str">
        <f>IF(OR(D568="",E568="",F568=""),"",IF(C568&lt;&gt;"",IF(ISERROR(VLOOKUP($A$10,POA!$A$2:$D$25,2,0)),"",VLOOKUP($A$10,POA!$A$2:$D$25,2,0)),""))</f>
        <v/>
      </c>
      <c r="H568" s="254" t="str">
        <f t="shared" si="50"/>
        <v/>
      </c>
      <c r="I568" s="256" t="str">
        <f>IF(OR(D568="",E568="",F568=""),"",IF(AND(H568&gt;0,H568&lt;=Experiencia1),Puntajes!$D$4,IF(AND(H568&gt;Experiencia1,H568&lt;=Experiencia2),Puntajes!$D$5,IF(AND(H568&gt;Experiencia2,H568&lt;=Experiencia3),Puntajes!$D$6,IF(H568&gt;Experiencia3,Puntajes!$D$7,0)))))</f>
        <v/>
      </c>
    </row>
    <row r="569" spans="3:9" ht="15" thickBot="1" x14ac:dyDescent="0.2">
      <c r="C569" s="132" t="str">
        <f>+'Capacidad Financiera'!B572</f>
        <v/>
      </c>
      <c r="D569" s="133">
        <f>IF(ISERROR(VLOOKUP(C569,'Capacidad Financiera'!$B$12:$X$62720,2,0)),"",VLOOKUP(C569,'Capacidad Financiera'!$B$12:$X$3580,2,0))</f>
        <v>0</v>
      </c>
      <c r="E569" s="134">
        <f>IF(ISERROR(VLOOKUP(C569,'Capacidad Financiera'!$B$12:$X$62720,3,0)),"",VLOOKUP(C569,'Capacidad Financiera'!$B$12:$X$62720,3,0))</f>
        <v>0</v>
      </c>
      <c r="F569" s="232"/>
      <c r="G569" s="232" t="str">
        <f>IF(OR(D569="",E569="",F569=""),"",IF(C569&lt;&gt;"",IF(ISERROR(VLOOKUP($A$10,POA!$A$2:$D$25,2,0)),"",VLOOKUP($A$10,POA!$A$2:$D$25,2,0)),""))</f>
        <v/>
      </c>
      <c r="H569" s="255" t="str">
        <f t="shared" si="50"/>
        <v/>
      </c>
      <c r="I569" s="257" t="str">
        <f>IF(OR(D569="",E569="",F569=""),"",IF(AND(H569&gt;0,H569&lt;=Experiencia1),Puntajes!$D$4,IF(AND(H569&gt;Experiencia1,H569&lt;=Experiencia2),Puntajes!$D$5,IF(AND(H569&gt;Experiencia2,H569&lt;=Experiencia3),Puntajes!$D$6,IF(H569&gt;Experiencia3,Puntajes!$D$7,0)))))</f>
        <v/>
      </c>
    </row>
    <row r="570" spans="3:9" ht="14" x14ac:dyDescent="0.15">
      <c r="C570" s="127">
        <v>52</v>
      </c>
      <c r="D570" s="128">
        <f>IF(ISERROR(VLOOKUP(C570,'Capacidad Financiera'!$B$12:$X$62720,2,0)),"",VLOOKUP(C570,'Capacidad Financiera'!$B$12:$X$3580,2,0))</f>
        <v>0</v>
      </c>
      <c r="E570" s="129" t="str">
        <f>IF(ISERROR(VLOOKUP(C570,'Capacidad Financiera'!$B$12:$X$62720,3,0)),"",VLOOKUP(C570,'Capacidad Financiera'!$B$12:$X$62720,3,0))</f>
        <v/>
      </c>
      <c r="F570" s="130"/>
      <c r="G570" s="130" t="str">
        <f>IF(OR(D570="",E570="",F570=""),"",IF(C571="",IF(C570&lt;&gt;"",IF(ISERROR(VLOOKUP($A$10,POA!$A$2:$D$25,2,0)),"",VLOOKUP($A$10,POA!$A$2:$D$25,2,0)),""),""))</f>
        <v/>
      </c>
      <c r="H570" s="251" t="str">
        <f>IF(OR(D570="",E570="",F570=""),"",IF(C571="",IF(C570&lt;&gt;"",F570/G570,""),""))</f>
        <v/>
      </c>
      <c r="I570" s="249" t="str">
        <f>IF(C571="",IF(F570="","",IF(AND(H570&gt;0,H570&lt;=Experiencia1),Puntajes!$D$4,IF(AND(H570&gt;Experiencia1,H570&lt;=Experiencia2),Puntajes!$D$5,IF(AND(H570&gt;Experiencia2,H570&lt;=Experiencia3),Puntajes!$D$6,IF(H570&gt;Experiencia3,Puntajes!$D$7,0))))),"")</f>
        <v/>
      </c>
    </row>
    <row r="571" spans="3:9" ht="14" x14ac:dyDescent="0.15">
      <c r="C571" s="131" t="str">
        <f>+'Capacidad Financiera'!B574</f>
        <v/>
      </c>
      <c r="D571" s="192">
        <f>IF(ISERROR(VLOOKUP(C571,'Capacidad Financiera'!$B$12:$X$62720,2,0)),"",VLOOKUP(C571,'Capacidad Financiera'!$B$12:$X$3580,2,0))</f>
        <v>0</v>
      </c>
      <c r="E571" s="248">
        <f>IF(ISERROR(VLOOKUP(C571,'Capacidad Financiera'!$B$12:$X$62720,3,0)),"",VLOOKUP(C571,'Capacidad Financiera'!$B$12:$X$62720,3,0))</f>
        <v>0</v>
      </c>
      <c r="F571" s="231"/>
      <c r="G571" s="231" t="str">
        <f>IF(OR(D571="",E571="",F571=""),"",IF(C571&lt;&gt;"",IF(ISERROR(VLOOKUP($A$10,POA!$A$2:$D$25,2,0)),"",VLOOKUP($A$10,POA!$A$2:$D$25,2,0)),""))</f>
        <v/>
      </c>
      <c r="H571" s="254" t="str">
        <f>IF(OR(D571="",E571="",F571=""),"",IF(C571&lt;&gt;"",F571/(G571*E571),""))</f>
        <v/>
      </c>
      <c r="I571" s="256" t="str">
        <f>IF(OR(D571="",E571="",F571=""),"",IF(AND(H571&gt;0,H571&lt;=Experiencia1),Puntajes!$D$4,IF(AND(H571&gt;Experiencia1,H571&lt;=Experiencia2),Puntajes!$D$5,IF(AND(H571&gt;Experiencia2,H571&lt;=Experiencia3),Puntajes!$D$6,IF(H571&gt;Experiencia3,Puntajes!$D$7,0)))))</f>
        <v/>
      </c>
    </row>
    <row r="572" spans="3:9" ht="14" x14ac:dyDescent="0.15">
      <c r="C572" s="131" t="str">
        <f>+'Capacidad Financiera'!B575</f>
        <v/>
      </c>
      <c r="D572" s="192">
        <f>IF(ISERROR(VLOOKUP(C572,'Capacidad Financiera'!$B$12:$X$62720,2,0)),"",VLOOKUP(C572,'Capacidad Financiera'!$B$12:$X$3580,2,0))</f>
        <v>0</v>
      </c>
      <c r="E572" s="248">
        <f>IF(ISERROR(VLOOKUP(C572,'Capacidad Financiera'!$B$12:$X$62720,3,0)),"",VLOOKUP(C572,'Capacidad Financiera'!$B$12:$X$62720,3,0))</f>
        <v>0</v>
      </c>
      <c r="F572" s="231"/>
      <c r="G572" s="231" t="str">
        <f>IF(OR(D572="",E572="",F572=""),"",IF(C572&lt;&gt;"",IF(ISERROR(VLOOKUP($A$10,POA!$A$2:$D$25,2,0)),"",VLOOKUP($A$10,POA!$A$2:$D$25,2,0)),""))</f>
        <v/>
      </c>
      <c r="H572" s="254" t="str">
        <f t="shared" ref="H572:H580" si="51">IF(OR(D572="",E572="",F572=""),"",IF(C572&lt;&gt;"",F572/(G572*E572),""))</f>
        <v/>
      </c>
      <c r="I572" s="256" t="str">
        <f>IF(OR(D572="",E572="",F572=""),"",IF(AND(H572&gt;0,H572&lt;=Experiencia1),Puntajes!$D$4,IF(AND(H572&gt;Experiencia1,H572&lt;=Experiencia2),Puntajes!$D$5,IF(AND(H572&gt;Experiencia2,H572&lt;=Experiencia3),Puntajes!$D$6,IF(H572&gt;Experiencia3,Puntajes!$D$7,0)))))</f>
        <v/>
      </c>
    </row>
    <row r="573" spans="3:9" ht="14" x14ac:dyDescent="0.15">
      <c r="C573" s="131" t="str">
        <f>+'Capacidad Financiera'!B576</f>
        <v/>
      </c>
      <c r="D573" s="192">
        <f>IF(ISERROR(VLOOKUP(C573,'Capacidad Financiera'!$B$12:$X$62720,2,0)),"",VLOOKUP(C573,'Capacidad Financiera'!$B$12:$X$3580,2,0))</f>
        <v>0</v>
      </c>
      <c r="E573" s="248">
        <f>IF(ISERROR(VLOOKUP(C573,'Capacidad Financiera'!$B$12:$X$62720,3,0)),"",VLOOKUP(C573,'Capacidad Financiera'!$B$12:$X$62720,3,0))</f>
        <v>0</v>
      </c>
      <c r="F573" s="231"/>
      <c r="G573" s="231" t="str">
        <f>IF(OR(D573="",E573="",F573=""),"",IF(C573&lt;&gt;"",IF(ISERROR(VLOOKUP($A$10,POA!$A$2:$D$25,2,0)),"",VLOOKUP($A$10,POA!$A$2:$D$25,2,0)),""))</f>
        <v/>
      </c>
      <c r="H573" s="254" t="str">
        <f t="shared" si="51"/>
        <v/>
      </c>
      <c r="I573" s="256" t="str">
        <f>IF(OR(D573="",E573="",F573=""),"",IF(AND(H573&gt;0,H573&lt;=Experiencia1),Puntajes!$D$4,IF(AND(H573&gt;Experiencia1,H573&lt;=Experiencia2),Puntajes!$D$5,IF(AND(H573&gt;Experiencia2,H573&lt;=Experiencia3),Puntajes!$D$6,IF(H573&gt;Experiencia3,Puntajes!$D$7,0)))))</f>
        <v/>
      </c>
    </row>
    <row r="574" spans="3:9" ht="14" x14ac:dyDescent="0.15">
      <c r="C574" s="131" t="str">
        <f>+'Capacidad Financiera'!B577</f>
        <v/>
      </c>
      <c r="D574" s="192">
        <f>IF(ISERROR(VLOOKUP(C574,'Capacidad Financiera'!$B$12:$X$62720,2,0)),"",VLOOKUP(C574,'Capacidad Financiera'!$B$12:$X$3580,2,0))</f>
        <v>0</v>
      </c>
      <c r="E574" s="248">
        <f>IF(ISERROR(VLOOKUP(C574,'Capacidad Financiera'!$B$12:$X$62720,3,0)),"",VLOOKUP(C574,'Capacidad Financiera'!$B$12:$X$62720,3,0))</f>
        <v>0</v>
      </c>
      <c r="F574" s="231"/>
      <c r="G574" s="231" t="str">
        <f>IF(OR(D574="",E574="",F574=""),"",IF(C574&lt;&gt;"",IF(ISERROR(VLOOKUP($A$10,POA!$A$2:$D$25,2,0)),"",VLOOKUP($A$10,POA!$A$2:$D$25,2,0)),""))</f>
        <v/>
      </c>
      <c r="H574" s="254" t="str">
        <f t="shared" si="51"/>
        <v/>
      </c>
      <c r="I574" s="256" t="str">
        <f>IF(OR(D574="",E574="",F574=""),"",IF(AND(H574&gt;0,H574&lt;=Experiencia1),Puntajes!$D$4,IF(AND(H574&gt;Experiencia1,H574&lt;=Experiencia2),Puntajes!$D$5,IF(AND(H574&gt;Experiencia2,H574&lt;=Experiencia3),Puntajes!$D$6,IF(H574&gt;Experiencia3,Puntajes!$D$7,0)))))</f>
        <v/>
      </c>
    </row>
    <row r="575" spans="3:9" ht="14" x14ac:dyDescent="0.15">
      <c r="C575" s="131" t="str">
        <f>+'Capacidad Financiera'!B578</f>
        <v/>
      </c>
      <c r="D575" s="192">
        <f>IF(ISERROR(VLOOKUP(C575,'Capacidad Financiera'!$B$12:$X$62720,2,0)),"",VLOOKUP(C575,'Capacidad Financiera'!$B$12:$X$3580,2,0))</f>
        <v>0</v>
      </c>
      <c r="E575" s="248">
        <f>IF(ISERROR(VLOOKUP(C575,'Capacidad Financiera'!$B$12:$X$62720,3,0)),"",VLOOKUP(C575,'Capacidad Financiera'!$B$12:$X$62720,3,0))</f>
        <v>0</v>
      </c>
      <c r="F575" s="231"/>
      <c r="G575" s="231" t="str">
        <f>IF(OR(D575="",E575="",F575=""),"",IF(C575&lt;&gt;"",IF(ISERROR(VLOOKUP($A$10,POA!$A$2:$D$25,2,0)),"",VLOOKUP($A$10,POA!$A$2:$D$25,2,0)),""))</f>
        <v/>
      </c>
      <c r="H575" s="254" t="str">
        <f t="shared" si="51"/>
        <v/>
      </c>
      <c r="I575" s="256" t="str">
        <f>IF(OR(D575="",E575="",F575=""),"",IF(AND(H575&gt;0,H575&lt;=Experiencia1),Puntajes!$D$4,IF(AND(H575&gt;Experiencia1,H575&lt;=Experiencia2),Puntajes!$D$5,IF(AND(H575&gt;Experiencia2,H575&lt;=Experiencia3),Puntajes!$D$6,IF(H575&gt;Experiencia3,Puntajes!$D$7,0)))))</f>
        <v/>
      </c>
    </row>
    <row r="576" spans="3:9" ht="14" x14ac:dyDescent="0.15">
      <c r="C576" s="131" t="str">
        <f>+'Capacidad Financiera'!B579</f>
        <v/>
      </c>
      <c r="D576" s="192">
        <f>IF(ISERROR(VLOOKUP(C576,'Capacidad Financiera'!$B$12:$X$62720,2,0)),"",VLOOKUP(C576,'Capacidad Financiera'!$B$12:$X$3580,2,0))</f>
        <v>0</v>
      </c>
      <c r="E576" s="248">
        <f>IF(ISERROR(VLOOKUP(C576,'Capacidad Financiera'!$B$12:$X$62720,3,0)),"",VLOOKUP(C576,'Capacidad Financiera'!$B$12:$X$62720,3,0))</f>
        <v>0</v>
      </c>
      <c r="F576" s="231"/>
      <c r="G576" s="231" t="str">
        <f>IF(OR(D576="",E576="",F576=""),"",IF(C576&lt;&gt;"",IF(ISERROR(VLOOKUP($A$10,POA!$A$2:$D$25,2,0)),"",VLOOKUP($A$10,POA!$A$2:$D$25,2,0)),""))</f>
        <v/>
      </c>
      <c r="H576" s="254" t="str">
        <f t="shared" si="51"/>
        <v/>
      </c>
      <c r="I576" s="256" t="str">
        <f>IF(OR(D576="",E576="",F576=""),"",IF(AND(H576&gt;0,H576&lt;=Experiencia1),Puntajes!$D$4,IF(AND(H576&gt;Experiencia1,H576&lt;=Experiencia2),Puntajes!$D$5,IF(AND(H576&gt;Experiencia2,H576&lt;=Experiencia3),Puntajes!$D$6,IF(H576&gt;Experiencia3,Puntajes!$D$7,0)))))</f>
        <v/>
      </c>
    </row>
    <row r="577" spans="3:9" ht="14" x14ac:dyDescent="0.15">
      <c r="C577" s="131" t="str">
        <f>+'Capacidad Financiera'!B580</f>
        <v/>
      </c>
      <c r="D577" s="192">
        <f>IF(ISERROR(VLOOKUP(C577,'Capacidad Financiera'!$B$12:$X$62720,2,0)),"",VLOOKUP(C577,'Capacidad Financiera'!$B$12:$X$3580,2,0))</f>
        <v>0</v>
      </c>
      <c r="E577" s="248">
        <f>IF(ISERROR(VLOOKUP(C577,'Capacidad Financiera'!$B$12:$X$62720,3,0)),"",VLOOKUP(C577,'Capacidad Financiera'!$B$12:$X$62720,3,0))</f>
        <v>0</v>
      </c>
      <c r="F577" s="231"/>
      <c r="G577" s="231" t="str">
        <f>IF(OR(D577="",E577="",F577=""),"",IF(C577&lt;&gt;"",IF(ISERROR(VLOOKUP($A$10,POA!$A$2:$D$25,2,0)),"",VLOOKUP($A$10,POA!$A$2:$D$25,2,0)),""))</f>
        <v/>
      </c>
      <c r="H577" s="254" t="str">
        <f t="shared" si="51"/>
        <v/>
      </c>
      <c r="I577" s="256" t="str">
        <f>IF(OR(D577="",E577="",F577=""),"",IF(AND(H577&gt;0,H577&lt;=Experiencia1),Puntajes!$D$4,IF(AND(H577&gt;Experiencia1,H577&lt;=Experiencia2),Puntajes!$D$5,IF(AND(H577&gt;Experiencia2,H577&lt;=Experiencia3),Puntajes!$D$6,IF(H577&gt;Experiencia3,Puntajes!$D$7,0)))))</f>
        <v/>
      </c>
    </row>
    <row r="578" spans="3:9" ht="14" x14ac:dyDescent="0.15">
      <c r="C578" s="131" t="str">
        <f>+'Capacidad Financiera'!B581</f>
        <v/>
      </c>
      <c r="D578" s="192">
        <f>IF(ISERROR(VLOOKUP(C578,'Capacidad Financiera'!$B$12:$X$62720,2,0)),"",VLOOKUP(C578,'Capacidad Financiera'!$B$12:$X$3580,2,0))</f>
        <v>0</v>
      </c>
      <c r="E578" s="248">
        <f>IF(ISERROR(VLOOKUP(C578,'Capacidad Financiera'!$B$12:$X$62720,3,0)),"",VLOOKUP(C578,'Capacidad Financiera'!$B$12:$X$62720,3,0))</f>
        <v>0</v>
      </c>
      <c r="F578" s="231"/>
      <c r="G578" s="231" t="str">
        <f>IF(OR(D578="",E578="",F578=""),"",IF(C578&lt;&gt;"",IF(ISERROR(VLOOKUP($A$10,POA!$A$2:$D$25,2,0)),"",VLOOKUP($A$10,POA!$A$2:$D$25,2,0)),""))</f>
        <v/>
      </c>
      <c r="H578" s="254" t="str">
        <f t="shared" si="51"/>
        <v/>
      </c>
      <c r="I578" s="256" t="str">
        <f>IF(OR(D578="",E578="",F578=""),"",IF(AND(H578&gt;0,H578&lt;=Experiencia1),Puntajes!$D$4,IF(AND(H578&gt;Experiencia1,H578&lt;=Experiencia2),Puntajes!$D$5,IF(AND(H578&gt;Experiencia2,H578&lt;=Experiencia3),Puntajes!$D$6,IF(H578&gt;Experiencia3,Puntajes!$D$7,0)))))</f>
        <v/>
      </c>
    </row>
    <row r="579" spans="3:9" ht="14" x14ac:dyDescent="0.15">
      <c r="C579" s="131" t="str">
        <f>+'Capacidad Financiera'!B582</f>
        <v/>
      </c>
      <c r="D579" s="192">
        <f>IF(ISERROR(VLOOKUP(C579,'Capacidad Financiera'!$B$12:$X$62720,2,0)),"",VLOOKUP(C579,'Capacidad Financiera'!$B$12:$X$3580,2,0))</f>
        <v>0</v>
      </c>
      <c r="E579" s="248">
        <f>IF(ISERROR(VLOOKUP(C579,'Capacidad Financiera'!$B$12:$X$62720,3,0)),"",VLOOKUP(C579,'Capacidad Financiera'!$B$12:$X$62720,3,0))</f>
        <v>0</v>
      </c>
      <c r="F579" s="231"/>
      <c r="G579" s="231" t="str">
        <f>IF(OR(D579="",E579="",F579=""),"",IF(C579&lt;&gt;"",IF(ISERROR(VLOOKUP($A$10,POA!$A$2:$D$25,2,0)),"",VLOOKUP($A$10,POA!$A$2:$D$25,2,0)),""))</f>
        <v/>
      </c>
      <c r="H579" s="254" t="str">
        <f t="shared" si="51"/>
        <v/>
      </c>
      <c r="I579" s="256" t="str">
        <f>IF(OR(D579="",E579="",F579=""),"",IF(AND(H579&gt;0,H579&lt;=Experiencia1),Puntajes!$D$4,IF(AND(H579&gt;Experiencia1,H579&lt;=Experiencia2),Puntajes!$D$5,IF(AND(H579&gt;Experiencia2,H579&lt;=Experiencia3),Puntajes!$D$6,IF(H579&gt;Experiencia3,Puntajes!$D$7,0)))))</f>
        <v/>
      </c>
    </row>
    <row r="580" spans="3:9" ht="15" thickBot="1" x14ac:dyDescent="0.2">
      <c r="C580" s="132" t="str">
        <f>+'Capacidad Financiera'!B583</f>
        <v/>
      </c>
      <c r="D580" s="133">
        <f>IF(ISERROR(VLOOKUP(C580,'Capacidad Financiera'!$B$12:$X$62720,2,0)),"",VLOOKUP(C580,'Capacidad Financiera'!$B$12:$X$3580,2,0))</f>
        <v>0</v>
      </c>
      <c r="E580" s="134">
        <f>IF(ISERROR(VLOOKUP(C580,'Capacidad Financiera'!$B$12:$X$62720,3,0)),"",VLOOKUP(C580,'Capacidad Financiera'!$B$12:$X$62720,3,0))</f>
        <v>0</v>
      </c>
      <c r="F580" s="232"/>
      <c r="G580" s="232" t="str">
        <f>IF(OR(D580="",E580="",F580=""),"",IF(C580&lt;&gt;"",IF(ISERROR(VLOOKUP($A$10,POA!$A$2:$D$25,2,0)),"",VLOOKUP($A$10,POA!$A$2:$D$25,2,0)),""))</f>
        <v/>
      </c>
      <c r="H580" s="255" t="str">
        <f t="shared" si="51"/>
        <v/>
      </c>
      <c r="I580" s="257" t="str">
        <f>IF(OR(D580="",E580="",F580=""),"",IF(AND(H580&gt;0,H580&lt;=Experiencia1),Puntajes!$D$4,IF(AND(H580&gt;Experiencia1,H580&lt;=Experiencia2),Puntajes!$D$5,IF(AND(H580&gt;Experiencia2,H580&lt;=Experiencia3),Puntajes!$D$6,IF(H580&gt;Experiencia3,Puntajes!$D$7,0)))))</f>
        <v/>
      </c>
    </row>
    <row r="581" spans="3:9" ht="14" x14ac:dyDescent="0.15">
      <c r="C581" s="127">
        <v>53</v>
      </c>
      <c r="D581" s="128">
        <f>IF(ISERROR(VLOOKUP(C581,'Capacidad Financiera'!$B$12:$X$62720,2,0)),"",VLOOKUP(C581,'Capacidad Financiera'!$B$12:$X$3580,2,0))</f>
        <v>0</v>
      </c>
      <c r="E581" s="129" t="str">
        <f>IF(ISERROR(VLOOKUP(C581,'Capacidad Financiera'!$B$12:$X$62720,3,0)),"",VLOOKUP(C581,'Capacidad Financiera'!$B$12:$X$62720,3,0))</f>
        <v/>
      </c>
      <c r="F581" s="130"/>
      <c r="G581" s="130" t="str">
        <f>IF(OR(D581="",E581="",F581=""),"",IF(C582="",IF(C581&lt;&gt;"",IF(ISERROR(VLOOKUP($A$10,POA!$A$2:$D$25,2,0)),"",VLOOKUP($A$10,POA!$A$2:$D$25,2,0)),""),""))</f>
        <v/>
      </c>
      <c r="H581" s="251" t="str">
        <f>IF(OR(D581="",E581="",F581=""),"",IF(C582="",IF(C581&lt;&gt;"",F581/G581,""),""))</f>
        <v/>
      </c>
      <c r="I581" s="249" t="str">
        <f>IF(C582="",IF(F581="","",IF(AND(H581&gt;0,H581&lt;=Experiencia1),Puntajes!$D$4,IF(AND(H581&gt;Experiencia1,H581&lt;=Experiencia2),Puntajes!$D$5,IF(AND(H581&gt;Experiencia2,H581&lt;=Experiencia3),Puntajes!$D$6,IF(H581&gt;Experiencia3,Puntajes!$D$7,0))))),"")</f>
        <v/>
      </c>
    </row>
    <row r="582" spans="3:9" ht="14" x14ac:dyDescent="0.15">
      <c r="C582" s="131" t="str">
        <f>+'Capacidad Financiera'!B585</f>
        <v/>
      </c>
      <c r="D582" s="192">
        <f>IF(ISERROR(VLOOKUP(C582,'Capacidad Financiera'!$B$12:$X$62720,2,0)),"",VLOOKUP(C582,'Capacidad Financiera'!$B$12:$X$3580,2,0))</f>
        <v>0</v>
      </c>
      <c r="E582" s="248">
        <f>IF(ISERROR(VLOOKUP(C582,'Capacidad Financiera'!$B$12:$X$62720,3,0)),"",VLOOKUP(C582,'Capacidad Financiera'!$B$12:$X$62720,3,0))</f>
        <v>0</v>
      </c>
      <c r="F582" s="231"/>
      <c r="G582" s="231" t="str">
        <f>IF(OR(D582="",E582="",F582=""),"",IF(C582&lt;&gt;"",IF(ISERROR(VLOOKUP($A$10,POA!$A$2:$D$25,2,0)),"",VLOOKUP($A$10,POA!$A$2:$D$25,2,0)),""))</f>
        <v/>
      </c>
      <c r="H582" s="254" t="str">
        <f>IF(OR(D582="",E582="",F582=""),"",IF(C582&lt;&gt;"",F582/(G582*E582),""))</f>
        <v/>
      </c>
      <c r="I582" s="256" t="str">
        <f>IF(OR(D582="",E582="",F582=""),"",IF(AND(H582&gt;0,H582&lt;=Experiencia1),Puntajes!$D$4,IF(AND(H582&gt;Experiencia1,H582&lt;=Experiencia2),Puntajes!$D$5,IF(AND(H582&gt;Experiencia2,H582&lt;=Experiencia3),Puntajes!$D$6,IF(H582&gt;Experiencia3,Puntajes!$D$7,0)))))</f>
        <v/>
      </c>
    </row>
    <row r="583" spans="3:9" ht="14" x14ac:dyDescent="0.15">
      <c r="C583" s="131" t="str">
        <f>+'Capacidad Financiera'!B586</f>
        <v/>
      </c>
      <c r="D583" s="192">
        <f>IF(ISERROR(VLOOKUP(C583,'Capacidad Financiera'!$B$12:$X$62720,2,0)),"",VLOOKUP(C583,'Capacidad Financiera'!$B$12:$X$3580,2,0))</f>
        <v>0</v>
      </c>
      <c r="E583" s="248">
        <f>IF(ISERROR(VLOOKUP(C583,'Capacidad Financiera'!$B$12:$X$62720,3,0)),"",VLOOKUP(C583,'Capacidad Financiera'!$B$12:$X$62720,3,0))</f>
        <v>0</v>
      </c>
      <c r="F583" s="231"/>
      <c r="G583" s="231" t="str">
        <f>IF(OR(D583="",E583="",F583=""),"",IF(C583&lt;&gt;"",IF(ISERROR(VLOOKUP($A$10,POA!$A$2:$D$25,2,0)),"",VLOOKUP($A$10,POA!$A$2:$D$25,2,0)),""))</f>
        <v/>
      </c>
      <c r="H583" s="254" t="str">
        <f t="shared" ref="H583:H591" si="52">IF(OR(D583="",E583="",F583=""),"",IF(C583&lt;&gt;"",F583/(G583*E583),""))</f>
        <v/>
      </c>
      <c r="I583" s="256" t="str">
        <f>IF(OR(D583="",E583="",F583=""),"",IF(AND(H583&gt;0,H583&lt;=Experiencia1),Puntajes!$D$4,IF(AND(H583&gt;Experiencia1,H583&lt;=Experiencia2),Puntajes!$D$5,IF(AND(H583&gt;Experiencia2,H583&lt;=Experiencia3),Puntajes!$D$6,IF(H583&gt;Experiencia3,Puntajes!$D$7,0)))))</f>
        <v/>
      </c>
    </row>
    <row r="584" spans="3:9" ht="14" x14ac:dyDescent="0.15">
      <c r="C584" s="131" t="str">
        <f>+'Capacidad Financiera'!B587</f>
        <v/>
      </c>
      <c r="D584" s="192">
        <f>IF(ISERROR(VLOOKUP(C584,'Capacidad Financiera'!$B$12:$X$62720,2,0)),"",VLOOKUP(C584,'Capacidad Financiera'!$B$12:$X$3580,2,0))</f>
        <v>0</v>
      </c>
      <c r="E584" s="248">
        <f>IF(ISERROR(VLOOKUP(C584,'Capacidad Financiera'!$B$12:$X$62720,3,0)),"",VLOOKUP(C584,'Capacidad Financiera'!$B$12:$X$62720,3,0))</f>
        <v>0</v>
      </c>
      <c r="F584" s="231"/>
      <c r="G584" s="231" t="str">
        <f>IF(OR(D584="",E584="",F584=""),"",IF(C584&lt;&gt;"",IF(ISERROR(VLOOKUP($A$10,POA!$A$2:$D$25,2,0)),"",VLOOKUP($A$10,POA!$A$2:$D$25,2,0)),""))</f>
        <v/>
      </c>
      <c r="H584" s="254" t="str">
        <f t="shared" si="52"/>
        <v/>
      </c>
      <c r="I584" s="256" t="str">
        <f>IF(OR(D584="",E584="",F584=""),"",IF(AND(H584&gt;0,H584&lt;=Experiencia1),Puntajes!$D$4,IF(AND(H584&gt;Experiencia1,H584&lt;=Experiencia2),Puntajes!$D$5,IF(AND(H584&gt;Experiencia2,H584&lt;=Experiencia3),Puntajes!$D$6,IF(H584&gt;Experiencia3,Puntajes!$D$7,0)))))</f>
        <v/>
      </c>
    </row>
    <row r="585" spans="3:9" ht="14" x14ac:dyDescent="0.15">
      <c r="C585" s="131" t="str">
        <f>+'Capacidad Financiera'!B588</f>
        <v/>
      </c>
      <c r="D585" s="192">
        <f>IF(ISERROR(VLOOKUP(C585,'Capacidad Financiera'!$B$12:$X$62720,2,0)),"",VLOOKUP(C585,'Capacidad Financiera'!$B$12:$X$3580,2,0))</f>
        <v>0</v>
      </c>
      <c r="E585" s="248">
        <f>IF(ISERROR(VLOOKUP(C585,'Capacidad Financiera'!$B$12:$X$62720,3,0)),"",VLOOKUP(C585,'Capacidad Financiera'!$B$12:$X$62720,3,0))</f>
        <v>0</v>
      </c>
      <c r="F585" s="231"/>
      <c r="G585" s="231" t="str">
        <f>IF(OR(D585="",E585="",F585=""),"",IF(C585&lt;&gt;"",IF(ISERROR(VLOOKUP($A$10,POA!$A$2:$D$25,2,0)),"",VLOOKUP($A$10,POA!$A$2:$D$25,2,0)),""))</f>
        <v/>
      </c>
      <c r="H585" s="254" t="str">
        <f t="shared" si="52"/>
        <v/>
      </c>
      <c r="I585" s="256" t="str">
        <f>IF(OR(D585="",E585="",F585=""),"",IF(AND(H585&gt;0,H585&lt;=Experiencia1),Puntajes!$D$4,IF(AND(H585&gt;Experiencia1,H585&lt;=Experiencia2),Puntajes!$D$5,IF(AND(H585&gt;Experiencia2,H585&lt;=Experiencia3),Puntajes!$D$6,IF(H585&gt;Experiencia3,Puntajes!$D$7,0)))))</f>
        <v/>
      </c>
    </row>
    <row r="586" spans="3:9" ht="14" x14ac:dyDescent="0.15">
      <c r="C586" s="131" t="str">
        <f>+'Capacidad Financiera'!B589</f>
        <v/>
      </c>
      <c r="D586" s="192">
        <f>IF(ISERROR(VLOOKUP(C586,'Capacidad Financiera'!$B$12:$X$62720,2,0)),"",VLOOKUP(C586,'Capacidad Financiera'!$B$12:$X$3580,2,0))</f>
        <v>0</v>
      </c>
      <c r="E586" s="248">
        <f>IF(ISERROR(VLOOKUP(C586,'Capacidad Financiera'!$B$12:$X$62720,3,0)),"",VLOOKUP(C586,'Capacidad Financiera'!$B$12:$X$62720,3,0))</f>
        <v>0</v>
      </c>
      <c r="F586" s="231"/>
      <c r="G586" s="231" t="str">
        <f>IF(OR(D586="",E586="",F586=""),"",IF(C586&lt;&gt;"",IF(ISERROR(VLOOKUP($A$10,POA!$A$2:$D$25,2,0)),"",VLOOKUP($A$10,POA!$A$2:$D$25,2,0)),""))</f>
        <v/>
      </c>
      <c r="H586" s="254" t="str">
        <f t="shared" si="52"/>
        <v/>
      </c>
      <c r="I586" s="256" t="str">
        <f>IF(OR(D586="",E586="",F586=""),"",IF(AND(H586&gt;0,H586&lt;=Experiencia1),Puntajes!$D$4,IF(AND(H586&gt;Experiencia1,H586&lt;=Experiencia2),Puntajes!$D$5,IF(AND(H586&gt;Experiencia2,H586&lt;=Experiencia3),Puntajes!$D$6,IF(H586&gt;Experiencia3,Puntajes!$D$7,0)))))</f>
        <v/>
      </c>
    </row>
    <row r="587" spans="3:9" ht="14" x14ac:dyDescent="0.15">
      <c r="C587" s="131" t="str">
        <f>+'Capacidad Financiera'!B590</f>
        <v/>
      </c>
      <c r="D587" s="192">
        <f>IF(ISERROR(VLOOKUP(C587,'Capacidad Financiera'!$B$12:$X$62720,2,0)),"",VLOOKUP(C587,'Capacidad Financiera'!$B$12:$X$3580,2,0))</f>
        <v>0</v>
      </c>
      <c r="E587" s="248">
        <f>IF(ISERROR(VLOOKUP(C587,'Capacidad Financiera'!$B$12:$X$62720,3,0)),"",VLOOKUP(C587,'Capacidad Financiera'!$B$12:$X$62720,3,0))</f>
        <v>0</v>
      </c>
      <c r="F587" s="231"/>
      <c r="G587" s="231" t="str">
        <f>IF(OR(D587="",E587="",F587=""),"",IF(C587&lt;&gt;"",IF(ISERROR(VLOOKUP($A$10,POA!$A$2:$D$25,2,0)),"",VLOOKUP($A$10,POA!$A$2:$D$25,2,0)),""))</f>
        <v/>
      </c>
      <c r="H587" s="254" t="str">
        <f t="shared" si="52"/>
        <v/>
      </c>
      <c r="I587" s="256" t="str">
        <f>IF(OR(D587="",E587="",F587=""),"",IF(AND(H587&gt;0,H587&lt;=Experiencia1),Puntajes!$D$4,IF(AND(H587&gt;Experiencia1,H587&lt;=Experiencia2),Puntajes!$D$5,IF(AND(H587&gt;Experiencia2,H587&lt;=Experiencia3),Puntajes!$D$6,IF(H587&gt;Experiencia3,Puntajes!$D$7,0)))))</f>
        <v/>
      </c>
    </row>
    <row r="588" spans="3:9" ht="14" x14ac:dyDescent="0.15">
      <c r="C588" s="131" t="str">
        <f>+'Capacidad Financiera'!B591</f>
        <v/>
      </c>
      <c r="D588" s="192">
        <f>IF(ISERROR(VLOOKUP(C588,'Capacidad Financiera'!$B$12:$X$62720,2,0)),"",VLOOKUP(C588,'Capacidad Financiera'!$B$12:$X$3580,2,0))</f>
        <v>0</v>
      </c>
      <c r="E588" s="248">
        <f>IF(ISERROR(VLOOKUP(C588,'Capacidad Financiera'!$B$12:$X$62720,3,0)),"",VLOOKUP(C588,'Capacidad Financiera'!$B$12:$X$62720,3,0))</f>
        <v>0</v>
      </c>
      <c r="F588" s="231"/>
      <c r="G588" s="231" t="str">
        <f>IF(OR(D588="",E588="",F588=""),"",IF(C588&lt;&gt;"",IF(ISERROR(VLOOKUP($A$10,POA!$A$2:$D$25,2,0)),"",VLOOKUP($A$10,POA!$A$2:$D$25,2,0)),""))</f>
        <v/>
      </c>
      <c r="H588" s="254" t="str">
        <f t="shared" si="52"/>
        <v/>
      </c>
      <c r="I588" s="256" t="str">
        <f>IF(OR(D588="",E588="",F588=""),"",IF(AND(H588&gt;0,H588&lt;=Experiencia1),Puntajes!$D$4,IF(AND(H588&gt;Experiencia1,H588&lt;=Experiencia2),Puntajes!$D$5,IF(AND(H588&gt;Experiencia2,H588&lt;=Experiencia3),Puntajes!$D$6,IF(H588&gt;Experiencia3,Puntajes!$D$7,0)))))</f>
        <v/>
      </c>
    </row>
    <row r="589" spans="3:9" ht="14" x14ac:dyDescent="0.15">
      <c r="C589" s="131" t="str">
        <f>+'Capacidad Financiera'!B592</f>
        <v/>
      </c>
      <c r="D589" s="192">
        <f>IF(ISERROR(VLOOKUP(C589,'Capacidad Financiera'!$B$12:$X$62720,2,0)),"",VLOOKUP(C589,'Capacidad Financiera'!$B$12:$X$3580,2,0))</f>
        <v>0</v>
      </c>
      <c r="E589" s="248">
        <f>IF(ISERROR(VLOOKUP(C589,'Capacidad Financiera'!$B$12:$X$62720,3,0)),"",VLOOKUP(C589,'Capacidad Financiera'!$B$12:$X$62720,3,0))</f>
        <v>0</v>
      </c>
      <c r="F589" s="231"/>
      <c r="G589" s="231" t="str">
        <f>IF(OR(D589="",E589="",F589=""),"",IF(C589&lt;&gt;"",IF(ISERROR(VLOOKUP($A$10,POA!$A$2:$D$25,2,0)),"",VLOOKUP($A$10,POA!$A$2:$D$25,2,0)),""))</f>
        <v/>
      </c>
      <c r="H589" s="254" t="str">
        <f t="shared" si="52"/>
        <v/>
      </c>
      <c r="I589" s="256" t="str">
        <f>IF(OR(D589="",E589="",F589=""),"",IF(AND(H589&gt;0,H589&lt;=Experiencia1),Puntajes!$D$4,IF(AND(H589&gt;Experiencia1,H589&lt;=Experiencia2),Puntajes!$D$5,IF(AND(H589&gt;Experiencia2,H589&lt;=Experiencia3),Puntajes!$D$6,IF(H589&gt;Experiencia3,Puntajes!$D$7,0)))))</f>
        <v/>
      </c>
    </row>
    <row r="590" spans="3:9" ht="14" x14ac:dyDescent="0.15">
      <c r="C590" s="131" t="str">
        <f>+'Capacidad Financiera'!B593</f>
        <v/>
      </c>
      <c r="D590" s="192">
        <f>IF(ISERROR(VLOOKUP(C590,'Capacidad Financiera'!$B$12:$X$62720,2,0)),"",VLOOKUP(C590,'Capacidad Financiera'!$B$12:$X$3580,2,0))</f>
        <v>0</v>
      </c>
      <c r="E590" s="248">
        <f>IF(ISERROR(VLOOKUP(C590,'Capacidad Financiera'!$B$12:$X$62720,3,0)),"",VLOOKUP(C590,'Capacidad Financiera'!$B$12:$X$62720,3,0))</f>
        <v>0</v>
      </c>
      <c r="F590" s="231"/>
      <c r="G590" s="231" t="str">
        <f>IF(OR(D590="",E590="",F590=""),"",IF(C590&lt;&gt;"",IF(ISERROR(VLOOKUP($A$10,POA!$A$2:$D$25,2,0)),"",VLOOKUP($A$10,POA!$A$2:$D$25,2,0)),""))</f>
        <v/>
      </c>
      <c r="H590" s="254" t="str">
        <f t="shared" si="52"/>
        <v/>
      </c>
      <c r="I590" s="256" t="str">
        <f>IF(OR(D590="",E590="",F590=""),"",IF(AND(H590&gt;0,H590&lt;=Experiencia1),Puntajes!$D$4,IF(AND(H590&gt;Experiencia1,H590&lt;=Experiencia2),Puntajes!$D$5,IF(AND(H590&gt;Experiencia2,H590&lt;=Experiencia3),Puntajes!$D$6,IF(H590&gt;Experiencia3,Puntajes!$D$7,0)))))</f>
        <v/>
      </c>
    </row>
    <row r="591" spans="3:9" ht="15" thickBot="1" x14ac:dyDescent="0.2">
      <c r="C591" s="132" t="str">
        <f>+'Capacidad Financiera'!B594</f>
        <v/>
      </c>
      <c r="D591" s="133">
        <f>IF(ISERROR(VLOOKUP(C591,'Capacidad Financiera'!$B$12:$X$62720,2,0)),"",VLOOKUP(C591,'Capacidad Financiera'!$B$12:$X$3580,2,0))</f>
        <v>0</v>
      </c>
      <c r="E591" s="134">
        <f>IF(ISERROR(VLOOKUP(C591,'Capacidad Financiera'!$B$12:$X$62720,3,0)),"",VLOOKUP(C591,'Capacidad Financiera'!$B$12:$X$62720,3,0))</f>
        <v>0</v>
      </c>
      <c r="F591" s="232"/>
      <c r="G591" s="232" t="str">
        <f>IF(OR(D591="",E591="",F591=""),"",IF(C591&lt;&gt;"",IF(ISERROR(VLOOKUP($A$10,POA!$A$2:$D$25,2,0)),"",VLOOKUP($A$10,POA!$A$2:$D$25,2,0)),""))</f>
        <v/>
      </c>
      <c r="H591" s="255" t="str">
        <f t="shared" si="52"/>
        <v/>
      </c>
      <c r="I591" s="257" t="str">
        <f>IF(OR(D591="",E591="",F591=""),"",IF(AND(H591&gt;0,H591&lt;=Experiencia1),Puntajes!$D$4,IF(AND(H591&gt;Experiencia1,H591&lt;=Experiencia2),Puntajes!$D$5,IF(AND(H591&gt;Experiencia2,H591&lt;=Experiencia3),Puntajes!$D$6,IF(H591&gt;Experiencia3,Puntajes!$D$7,0)))))</f>
        <v/>
      </c>
    </row>
    <row r="592" spans="3:9" ht="14" x14ac:dyDescent="0.15">
      <c r="C592" s="127">
        <v>54</v>
      </c>
      <c r="D592" s="128">
        <f>IF(ISERROR(VLOOKUP(C592,'Capacidad Financiera'!$B$12:$X$62720,2,0)),"",VLOOKUP(C592,'Capacidad Financiera'!$B$12:$X$3580,2,0))</f>
        <v>0</v>
      </c>
      <c r="E592" s="129" t="str">
        <f>IF(ISERROR(VLOOKUP(C592,'Capacidad Financiera'!$B$12:$X$62720,3,0)),"",VLOOKUP(C592,'Capacidad Financiera'!$B$12:$X$62720,3,0))</f>
        <v/>
      </c>
      <c r="F592" s="130"/>
      <c r="G592" s="130" t="str">
        <f>IF(OR(D592="",E592="",F592=""),"",IF(C593="",IF(C592&lt;&gt;"",IF(ISERROR(VLOOKUP($A$10,POA!$A$2:$D$25,2,0)),"",VLOOKUP($A$10,POA!$A$2:$D$25,2,0)),""),""))</f>
        <v/>
      </c>
      <c r="H592" s="251" t="str">
        <f>IF(OR(D592="",E592="",F592=""),"",IF(C593="",IF(C592&lt;&gt;"",F592/G592,""),""))</f>
        <v/>
      </c>
      <c r="I592" s="249" t="str">
        <f>IF(C593="",IF(F592="","",IF(AND(H592&gt;0,H592&lt;=Experiencia1),Puntajes!$D$4,IF(AND(H592&gt;Experiencia1,H592&lt;=Experiencia2),Puntajes!$D$5,IF(AND(H592&gt;Experiencia2,H592&lt;=Experiencia3),Puntajes!$D$6,IF(H592&gt;Experiencia3,Puntajes!$D$7,0))))),"")</f>
        <v/>
      </c>
    </row>
    <row r="593" spans="3:9" ht="14" x14ac:dyDescent="0.15">
      <c r="C593" s="131" t="str">
        <f>+'Capacidad Financiera'!B596</f>
        <v/>
      </c>
      <c r="D593" s="192">
        <f>IF(ISERROR(VLOOKUP(C593,'Capacidad Financiera'!$B$12:$X$62720,2,0)),"",VLOOKUP(C593,'Capacidad Financiera'!$B$12:$X$3580,2,0))</f>
        <v>0</v>
      </c>
      <c r="E593" s="248">
        <f>IF(ISERROR(VLOOKUP(C593,'Capacidad Financiera'!$B$12:$X$62720,3,0)),"",VLOOKUP(C593,'Capacidad Financiera'!$B$12:$X$62720,3,0))</f>
        <v>0</v>
      </c>
      <c r="F593" s="231"/>
      <c r="G593" s="231" t="str">
        <f>IF(OR(D593="",E593="",F593=""),"",IF(C593&lt;&gt;"",IF(ISERROR(VLOOKUP($A$10,POA!$A$2:$D$25,2,0)),"",VLOOKUP($A$10,POA!$A$2:$D$25,2,0)),""))</f>
        <v/>
      </c>
      <c r="H593" s="254" t="str">
        <f>IF(OR(D593="",E593="",F593=""),"",IF(C593&lt;&gt;"",F593/(G593*E593),""))</f>
        <v/>
      </c>
      <c r="I593" s="256" t="str">
        <f>IF(OR(D593="",E593="",F593=""),"",IF(AND(H593&gt;0,H593&lt;=Experiencia1),Puntajes!$D$4,IF(AND(H593&gt;Experiencia1,H593&lt;=Experiencia2),Puntajes!$D$5,IF(AND(H593&gt;Experiencia2,H593&lt;=Experiencia3),Puntajes!$D$6,IF(H593&gt;Experiencia3,Puntajes!$D$7,0)))))</f>
        <v/>
      </c>
    </row>
    <row r="594" spans="3:9" ht="14" x14ac:dyDescent="0.15">
      <c r="C594" s="131" t="str">
        <f>+'Capacidad Financiera'!B597</f>
        <v/>
      </c>
      <c r="D594" s="192">
        <f>IF(ISERROR(VLOOKUP(C594,'Capacidad Financiera'!$B$12:$X$62720,2,0)),"",VLOOKUP(C594,'Capacidad Financiera'!$B$12:$X$3580,2,0))</f>
        <v>0</v>
      </c>
      <c r="E594" s="248">
        <f>IF(ISERROR(VLOOKUP(C594,'Capacidad Financiera'!$B$12:$X$62720,3,0)),"",VLOOKUP(C594,'Capacidad Financiera'!$B$12:$X$62720,3,0))</f>
        <v>0</v>
      </c>
      <c r="F594" s="231"/>
      <c r="G594" s="231" t="str">
        <f>IF(OR(D594="",E594="",F594=""),"",IF(C594&lt;&gt;"",IF(ISERROR(VLOOKUP($A$10,POA!$A$2:$D$25,2,0)),"",VLOOKUP($A$10,POA!$A$2:$D$25,2,0)),""))</f>
        <v/>
      </c>
      <c r="H594" s="254" t="str">
        <f t="shared" ref="H594:H602" si="53">IF(OR(D594="",E594="",F594=""),"",IF(C594&lt;&gt;"",F594/(G594*E594),""))</f>
        <v/>
      </c>
      <c r="I594" s="256" t="str">
        <f>IF(OR(D594="",E594="",F594=""),"",IF(AND(H594&gt;0,H594&lt;=Experiencia1),Puntajes!$D$4,IF(AND(H594&gt;Experiencia1,H594&lt;=Experiencia2),Puntajes!$D$5,IF(AND(H594&gt;Experiencia2,H594&lt;=Experiencia3),Puntajes!$D$6,IF(H594&gt;Experiencia3,Puntajes!$D$7,0)))))</f>
        <v/>
      </c>
    </row>
    <row r="595" spans="3:9" ht="14" x14ac:dyDescent="0.15">
      <c r="C595" s="131" t="str">
        <f>+'Capacidad Financiera'!B598</f>
        <v/>
      </c>
      <c r="D595" s="192">
        <f>IF(ISERROR(VLOOKUP(C595,'Capacidad Financiera'!$B$12:$X$62720,2,0)),"",VLOOKUP(C595,'Capacidad Financiera'!$B$12:$X$3580,2,0))</f>
        <v>0</v>
      </c>
      <c r="E595" s="248">
        <f>IF(ISERROR(VLOOKUP(C595,'Capacidad Financiera'!$B$12:$X$62720,3,0)),"",VLOOKUP(C595,'Capacidad Financiera'!$B$12:$X$62720,3,0))</f>
        <v>0</v>
      </c>
      <c r="F595" s="231"/>
      <c r="G595" s="231" t="str">
        <f>IF(OR(D595="",E595="",F595=""),"",IF(C595&lt;&gt;"",IF(ISERROR(VLOOKUP($A$10,POA!$A$2:$D$25,2,0)),"",VLOOKUP($A$10,POA!$A$2:$D$25,2,0)),""))</f>
        <v/>
      </c>
      <c r="H595" s="254" t="str">
        <f t="shared" si="53"/>
        <v/>
      </c>
      <c r="I595" s="256" t="str">
        <f>IF(OR(D595="",E595="",F595=""),"",IF(AND(H595&gt;0,H595&lt;=Experiencia1),Puntajes!$D$4,IF(AND(H595&gt;Experiencia1,H595&lt;=Experiencia2),Puntajes!$D$5,IF(AND(H595&gt;Experiencia2,H595&lt;=Experiencia3),Puntajes!$D$6,IF(H595&gt;Experiencia3,Puntajes!$D$7,0)))))</f>
        <v/>
      </c>
    </row>
    <row r="596" spans="3:9" ht="14" x14ac:dyDescent="0.15">
      <c r="C596" s="131" t="str">
        <f>+'Capacidad Financiera'!B599</f>
        <v/>
      </c>
      <c r="D596" s="192">
        <f>IF(ISERROR(VLOOKUP(C596,'Capacidad Financiera'!$B$12:$X$62720,2,0)),"",VLOOKUP(C596,'Capacidad Financiera'!$B$12:$X$3580,2,0))</f>
        <v>0</v>
      </c>
      <c r="E596" s="248">
        <f>IF(ISERROR(VLOOKUP(C596,'Capacidad Financiera'!$B$12:$X$62720,3,0)),"",VLOOKUP(C596,'Capacidad Financiera'!$B$12:$X$62720,3,0))</f>
        <v>0</v>
      </c>
      <c r="F596" s="231"/>
      <c r="G596" s="231" t="str">
        <f>IF(OR(D596="",E596="",F596=""),"",IF(C596&lt;&gt;"",IF(ISERROR(VLOOKUP($A$10,POA!$A$2:$D$25,2,0)),"",VLOOKUP($A$10,POA!$A$2:$D$25,2,0)),""))</f>
        <v/>
      </c>
      <c r="H596" s="254" t="str">
        <f t="shared" si="53"/>
        <v/>
      </c>
      <c r="I596" s="256" t="str">
        <f>IF(OR(D596="",E596="",F596=""),"",IF(AND(H596&gt;0,H596&lt;=Experiencia1),Puntajes!$D$4,IF(AND(H596&gt;Experiencia1,H596&lt;=Experiencia2),Puntajes!$D$5,IF(AND(H596&gt;Experiencia2,H596&lt;=Experiencia3),Puntajes!$D$6,IF(H596&gt;Experiencia3,Puntajes!$D$7,0)))))</f>
        <v/>
      </c>
    </row>
    <row r="597" spans="3:9" ht="14" x14ac:dyDescent="0.15">
      <c r="C597" s="131" t="str">
        <f>+'Capacidad Financiera'!B600</f>
        <v/>
      </c>
      <c r="D597" s="192">
        <f>IF(ISERROR(VLOOKUP(C597,'Capacidad Financiera'!$B$12:$X$62720,2,0)),"",VLOOKUP(C597,'Capacidad Financiera'!$B$12:$X$3580,2,0))</f>
        <v>0</v>
      </c>
      <c r="E597" s="248">
        <f>IF(ISERROR(VLOOKUP(C597,'Capacidad Financiera'!$B$12:$X$62720,3,0)),"",VLOOKUP(C597,'Capacidad Financiera'!$B$12:$X$62720,3,0))</f>
        <v>0</v>
      </c>
      <c r="F597" s="231"/>
      <c r="G597" s="231" t="str">
        <f>IF(OR(D597="",E597="",F597=""),"",IF(C597&lt;&gt;"",IF(ISERROR(VLOOKUP($A$10,POA!$A$2:$D$25,2,0)),"",VLOOKUP($A$10,POA!$A$2:$D$25,2,0)),""))</f>
        <v/>
      </c>
      <c r="H597" s="254" t="str">
        <f t="shared" si="53"/>
        <v/>
      </c>
      <c r="I597" s="256" t="str">
        <f>IF(OR(D597="",E597="",F597=""),"",IF(AND(H597&gt;0,H597&lt;=Experiencia1),Puntajes!$D$4,IF(AND(H597&gt;Experiencia1,H597&lt;=Experiencia2),Puntajes!$D$5,IF(AND(H597&gt;Experiencia2,H597&lt;=Experiencia3),Puntajes!$D$6,IF(H597&gt;Experiencia3,Puntajes!$D$7,0)))))</f>
        <v/>
      </c>
    </row>
    <row r="598" spans="3:9" ht="14" x14ac:dyDescent="0.15">
      <c r="C598" s="131" t="str">
        <f>+'Capacidad Financiera'!B601</f>
        <v/>
      </c>
      <c r="D598" s="192">
        <f>IF(ISERROR(VLOOKUP(C598,'Capacidad Financiera'!$B$12:$X$62720,2,0)),"",VLOOKUP(C598,'Capacidad Financiera'!$B$12:$X$3580,2,0))</f>
        <v>0</v>
      </c>
      <c r="E598" s="248">
        <f>IF(ISERROR(VLOOKUP(C598,'Capacidad Financiera'!$B$12:$X$62720,3,0)),"",VLOOKUP(C598,'Capacidad Financiera'!$B$12:$X$62720,3,0))</f>
        <v>0</v>
      </c>
      <c r="F598" s="231"/>
      <c r="G598" s="231" t="str">
        <f>IF(OR(D598="",E598="",F598=""),"",IF(C598&lt;&gt;"",IF(ISERROR(VLOOKUP($A$10,POA!$A$2:$D$25,2,0)),"",VLOOKUP($A$10,POA!$A$2:$D$25,2,0)),""))</f>
        <v/>
      </c>
      <c r="H598" s="254" t="str">
        <f t="shared" si="53"/>
        <v/>
      </c>
      <c r="I598" s="256" t="str">
        <f>IF(OR(D598="",E598="",F598=""),"",IF(AND(H598&gt;0,H598&lt;=Experiencia1),Puntajes!$D$4,IF(AND(H598&gt;Experiencia1,H598&lt;=Experiencia2),Puntajes!$D$5,IF(AND(H598&gt;Experiencia2,H598&lt;=Experiencia3),Puntajes!$D$6,IF(H598&gt;Experiencia3,Puntajes!$D$7,0)))))</f>
        <v/>
      </c>
    </row>
    <row r="599" spans="3:9" ht="14" x14ac:dyDescent="0.15">
      <c r="C599" s="131" t="str">
        <f>+'Capacidad Financiera'!B602</f>
        <v/>
      </c>
      <c r="D599" s="192">
        <f>IF(ISERROR(VLOOKUP(C599,'Capacidad Financiera'!$B$12:$X$62720,2,0)),"",VLOOKUP(C599,'Capacidad Financiera'!$B$12:$X$3580,2,0))</f>
        <v>0</v>
      </c>
      <c r="E599" s="248">
        <f>IF(ISERROR(VLOOKUP(C599,'Capacidad Financiera'!$B$12:$X$62720,3,0)),"",VLOOKUP(C599,'Capacidad Financiera'!$B$12:$X$62720,3,0))</f>
        <v>0</v>
      </c>
      <c r="F599" s="231"/>
      <c r="G599" s="231" t="str">
        <f>IF(OR(D599="",E599="",F599=""),"",IF(C599&lt;&gt;"",IF(ISERROR(VLOOKUP($A$10,POA!$A$2:$D$25,2,0)),"",VLOOKUP($A$10,POA!$A$2:$D$25,2,0)),""))</f>
        <v/>
      </c>
      <c r="H599" s="254" t="str">
        <f t="shared" si="53"/>
        <v/>
      </c>
      <c r="I599" s="256" t="str">
        <f>IF(OR(D599="",E599="",F599=""),"",IF(AND(H599&gt;0,H599&lt;=Experiencia1),Puntajes!$D$4,IF(AND(H599&gt;Experiencia1,H599&lt;=Experiencia2),Puntajes!$D$5,IF(AND(H599&gt;Experiencia2,H599&lt;=Experiencia3),Puntajes!$D$6,IF(H599&gt;Experiencia3,Puntajes!$D$7,0)))))</f>
        <v/>
      </c>
    </row>
    <row r="600" spans="3:9" ht="14" x14ac:dyDescent="0.15">
      <c r="C600" s="131" t="str">
        <f>+'Capacidad Financiera'!B603</f>
        <v/>
      </c>
      <c r="D600" s="192">
        <f>IF(ISERROR(VLOOKUP(C600,'Capacidad Financiera'!$B$12:$X$62720,2,0)),"",VLOOKUP(C600,'Capacidad Financiera'!$B$12:$X$3580,2,0))</f>
        <v>0</v>
      </c>
      <c r="E600" s="248">
        <f>IF(ISERROR(VLOOKUP(C600,'Capacidad Financiera'!$B$12:$X$62720,3,0)),"",VLOOKUP(C600,'Capacidad Financiera'!$B$12:$X$62720,3,0))</f>
        <v>0</v>
      </c>
      <c r="F600" s="231"/>
      <c r="G600" s="231" t="str">
        <f>IF(OR(D600="",E600="",F600=""),"",IF(C600&lt;&gt;"",IF(ISERROR(VLOOKUP($A$10,POA!$A$2:$D$25,2,0)),"",VLOOKUP($A$10,POA!$A$2:$D$25,2,0)),""))</f>
        <v/>
      </c>
      <c r="H600" s="254" t="str">
        <f t="shared" si="53"/>
        <v/>
      </c>
      <c r="I600" s="256" t="str">
        <f>IF(OR(D600="",E600="",F600=""),"",IF(AND(H600&gt;0,H600&lt;=Experiencia1),Puntajes!$D$4,IF(AND(H600&gt;Experiencia1,H600&lt;=Experiencia2),Puntajes!$D$5,IF(AND(H600&gt;Experiencia2,H600&lt;=Experiencia3),Puntajes!$D$6,IF(H600&gt;Experiencia3,Puntajes!$D$7,0)))))</f>
        <v/>
      </c>
    </row>
    <row r="601" spans="3:9" ht="14" x14ac:dyDescent="0.15">
      <c r="C601" s="131" t="str">
        <f>+'Capacidad Financiera'!B604</f>
        <v/>
      </c>
      <c r="D601" s="192">
        <f>IF(ISERROR(VLOOKUP(C601,'Capacidad Financiera'!$B$12:$X$62720,2,0)),"",VLOOKUP(C601,'Capacidad Financiera'!$B$12:$X$3580,2,0))</f>
        <v>0</v>
      </c>
      <c r="E601" s="248">
        <f>IF(ISERROR(VLOOKUP(C601,'Capacidad Financiera'!$B$12:$X$62720,3,0)),"",VLOOKUP(C601,'Capacidad Financiera'!$B$12:$X$62720,3,0))</f>
        <v>0</v>
      </c>
      <c r="F601" s="231"/>
      <c r="G601" s="231" t="str">
        <f>IF(OR(D601="",E601="",F601=""),"",IF(C601&lt;&gt;"",IF(ISERROR(VLOOKUP($A$10,POA!$A$2:$D$25,2,0)),"",VLOOKUP($A$10,POA!$A$2:$D$25,2,0)),""))</f>
        <v/>
      </c>
      <c r="H601" s="254" t="str">
        <f t="shared" si="53"/>
        <v/>
      </c>
      <c r="I601" s="256" t="str">
        <f>IF(OR(D601="",E601="",F601=""),"",IF(AND(H601&gt;0,H601&lt;=Experiencia1),Puntajes!$D$4,IF(AND(H601&gt;Experiencia1,H601&lt;=Experiencia2),Puntajes!$D$5,IF(AND(H601&gt;Experiencia2,H601&lt;=Experiencia3),Puntajes!$D$6,IF(H601&gt;Experiencia3,Puntajes!$D$7,0)))))</f>
        <v/>
      </c>
    </row>
    <row r="602" spans="3:9" ht="15" thickBot="1" x14ac:dyDescent="0.2">
      <c r="C602" s="132" t="str">
        <f>+'Capacidad Financiera'!B605</f>
        <v/>
      </c>
      <c r="D602" s="133">
        <f>IF(ISERROR(VLOOKUP(C602,'Capacidad Financiera'!$B$12:$X$62720,2,0)),"",VLOOKUP(C602,'Capacidad Financiera'!$B$12:$X$3580,2,0))</f>
        <v>0</v>
      </c>
      <c r="E602" s="134">
        <f>IF(ISERROR(VLOOKUP(C602,'Capacidad Financiera'!$B$12:$X$62720,3,0)),"",VLOOKUP(C602,'Capacidad Financiera'!$B$12:$X$62720,3,0))</f>
        <v>0</v>
      </c>
      <c r="F602" s="232"/>
      <c r="G602" s="232" t="str">
        <f>IF(OR(D602="",E602="",F602=""),"",IF(C602&lt;&gt;"",IF(ISERROR(VLOOKUP($A$10,POA!$A$2:$D$25,2,0)),"",VLOOKUP($A$10,POA!$A$2:$D$25,2,0)),""))</f>
        <v/>
      </c>
      <c r="H602" s="255" t="str">
        <f t="shared" si="53"/>
        <v/>
      </c>
      <c r="I602" s="257" t="str">
        <f>IF(OR(D602="",E602="",F602=""),"",IF(AND(H602&gt;0,H602&lt;=Experiencia1),Puntajes!$D$4,IF(AND(H602&gt;Experiencia1,H602&lt;=Experiencia2),Puntajes!$D$5,IF(AND(H602&gt;Experiencia2,H602&lt;=Experiencia3),Puntajes!$D$6,IF(H602&gt;Experiencia3,Puntajes!$D$7,0)))))</f>
        <v/>
      </c>
    </row>
    <row r="603" spans="3:9" ht="14" x14ac:dyDescent="0.15">
      <c r="C603" s="127">
        <v>55</v>
      </c>
      <c r="D603" s="128">
        <f>IF(ISERROR(VLOOKUP(C603,'Capacidad Financiera'!$B$12:$X$62720,2,0)),"",VLOOKUP(C603,'Capacidad Financiera'!$B$12:$X$3580,2,0))</f>
        <v>0</v>
      </c>
      <c r="E603" s="129" t="str">
        <f>IF(ISERROR(VLOOKUP(C603,'Capacidad Financiera'!$B$12:$X$62720,3,0)),"",VLOOKUP(C603,'Capacidad Financiera'!$B$12:$X$62720,3,0))</f>
        <v/>
      </c>
      <c r="F603" s="130"/>
      <c r="G603" s="130" t="str">
        <f>IF(OR(D603="",E603="",F603=""),"",IF(C604="",IF(C603&lt;&gt;"",IF(ISERROR(VLOOKUP($A$10,POA!$A$2:$D$25,2,0)),"",VLOOKUP($A$10,POA!$A$2:$D$25,2,0)),""),""))</f>
        <v/>
      </c>
      <c r="H603" s="251" t="str">
        <f>IF(OR(D603="",E603="",F603=""),"",IF(C604="",IF(C603&lt;&gt;"",F603/G603,""),""))</f>
        <v/>
      </c>
      <c r="I603" s="249" t="str">
        <f>IF(C604="",IF(F603="","",IF(AND(H603&gt;0,H603&lt;=Experiencia1),Puntajes!$D$4,IF(AND(H603&gt;Experiencia1,H603&lt;=Experiencia2),Puntajes!$D$5,IF(AND(H603&gt;Experiencia2,H603&lt;=Experiencia3),Puntajes!$D$6,IF(H603&gt;Experiencia3,Puntajes!$D$7,0))))),"")</f>
        <v/>
      </c>
    </row>
    <row r="604" spans="3:9" ht="14" x14ac:dyDescent="0.15">
      <c r="C604" s="131" t="str">
        <f>+'Capacidad Financiera'!B607</f>
        <v/>
      </c>
      <c r="D604" s="192">
        <f>IF(ISERROR(VLOOKUP(C604,'Capacidad Financiera'!$B$12:$X$62720,2,0)),"",VLOOKUP(C604,'Capacidad Financiera'!$B$12:$X$3580,2,0))</f>
        <v>0</v>
      </c>
      <c r="E604" s="248">
        <f>IF(ISERROR(VLOOKUP(C604,'Capacidad Financiera'!$B$12:$X$62720,3,0)),"",VLOOKUP(C604,'Capacidad Financiera'!$B$12:$X$62720,3,0))</f>
        <v>0</v>
      </c>
      <c r="F604" s="231"/>
      <c r="G604" s="231" t="str">
        <f>IF(OR(D604="",E604="",F604=""),"",IF(C604&lt;&gt;"",IF(ISERROR(VLOOKUP($A$10,POA!$A$2:$D$25,2,0)),"",VLOOKUP($A$10,POA!$A$2:$D$25,2,0)),""))</f>
        <v/>
      </c>
      <c r="H604" s="254" t="str">
        <f>IF(OR(D604="",E604="",F604=""),"",IF(C604&lt;&gt;"",F604/(G604*E604),""))</f>
        <v/>
      </c>
      <c r="I604" s="256" t="str">
        <f>IF(OR(D604="",E604="",F604=""),"",IF(AND(H604&gt;0,H604&lt;=Experiencia1),Puntajes!$D$4,IF(AND(H604&gt;Experiencia1,H604&lt;=Experiencia2),Puntajes!$D$5,IF(AND(H604&gt;Experiencia2,H604&lt;=Experiencia3),Puntajes!$D$6,IF(H604&gt;Experiencia3,Puntajes!$D$7,0)))))</f>
        <v/>
      </c>
    </row>
    <row r="605" spans="3:9" ht="14" x14ac:dyDescent="0.15">
      <c r="C605" s="131" t="str">
        <f>+'Capacidad Financiera'!B608</f>
        <v/>
      </c>
      <c r="D605" s="192">
        <f>IF(ISERROR(VLOOKUP(C605,'Capacidad Financiera'!$B$12:$X$62720,2,0)),"",VLOOKUP(C605,'Capacidad Financiera'!$B$12:$X$3580,2,0))</f>
        <v>0</v>
      </c>
      <c r="E605" s="248">
        <f>IF(ISERROR(VLOOKUP(C605,'Capacidad Financiera'!$B$12:$X$62720,3,0)),"",VLOOKUP(C605,'Capacidad Financiera'!$B$12:$X$62720,3,0))</f>
        <v>0</v>
      </c>
      <c r="F605" s="231"/>
      <c r="G605" s="231" t="str">
        <f>IF(OR(D605="",E605="",F605=""),"",IF(C605&lt;&gt;"",IF(ISERROR(VLOOKUP($A$10,POA!$A$2:$D$25,2,0)),"",VLOOKUP($A$10,POA!$A$2:$D$25,2,0)),""))</f>
        <v/>
      </c>
      <c r="H605" s="254" t="str">
        <f t="shared" ref="H605:H613" si="54">IF(OR(D605="",E605="",F605=""),"",IF(C605&lt;&gt;"",F605/(G605*E605),""))</f>
        <v/>
      </c>
      <c r="I605" s="256" t="str">
        <f>IF(OR(D605="",E605="",F605=""),"",IF(AND(H605&gt;0,H605&lt;=Experiencia1),Puntajes!$D$4,IF(AND(H605&gt;Experiencia1,H605&lt;=Experiencia2),Puntajes!$D$5,IF(AND(H605&gt;Experiencia2,H605&lt;=Experiencia3),Puntajes!$D$6,IF(H605&gt;Experiencia3,Puntajes!$D$7,0)))))</f>
        <v/>
      </c>
    </row>
    <row r="606" spans="3:9" ht="14" x14ac:dyDescent="0.15">
      <c r="C606" s="131" t="str">
        <f>+'Capacidad Financiera'!B609</f>
        <v/>
      </c>
      <c r="D606" s="192">
        <f>IF(ISERROR(VLOOKUP(C606,'Capacidad Financiera'!$B$12:$X$62720,2,0)),"",VLOOKUP(C606,'Capacidad Financiera'!$B$12:$X$3580,2,0))</f>
        <v>0</v>
      </c>
      <c r="E606" s="248">
        <f>IF(ISERROR(VLOOKUP(C606,'Capacidad Financiera'!$B$12:$X$62720,3,0)),"",VLOOKUP(C606,'Capacidad Financiera'!$B$12:$X$62720,3,0))</f>
        <v>0</v>
      </c>
      <c r="F606" s="231"/>
      <c r="G606" s="231" t="str">
        <f>IF(OR(D606="",E606="",F606=""),"",IF(C606&lt;&gt;"",IF(ISERROR(VLOOKUP($A$10,POA!$A$2:$D$25,2,0)),"",VLOOKUP($A$10,POA!$A$2:$D$25,2,0)),""))</f>
        <v/>
      </c>
      <c r="H606" s="254" t="str">
        <f t="shared" si="54"/>
        <v/>
      </c>
      <c r="I606" s="256" t="str">
        <f>IF(OR(D606="",E606="",F606=""),"",IF(AND(H606&gt;0,H606&lt;=Experiencia1),Puntajes!$D$4,IF(AND(H606&gt;Experiencia1,H606&lt;=Experiencia2),Puntajes!$D$5,IF(AND(H606&gt;Experiencia2,H606&lt;=Experiencia3),Puntajes!$D$6,IF(H606&gt;Experiencia3,Puntajes!$D$7,0)))))</f>
        <v/>
      </c>
    </row>
    <row r="607" spans="3:9" ht="14" x14ac:dyDescent="0.15">
      <c r="C607" s="131" t="str">
        <f>+'Capacidad Financiera'!B610</f>
        <v/>
      </c>
      <c r="D607" s="192">
        <f>IF(ISERROR(VLOOKUP(C607,'Capacidad Financiera'!$B$12:$X$62720,2,0)),"",VLOOKUP(C607,'Capacidad Financiera'!$B$12:$X$3580,2,0))</f>
        <v>0</v>
      </c>
      <c r="E607" s="248">
        <f>IF(ISERROR(VLOOKUP(C607,'Capacidad Financiera'!$B$12:$X$62720,3,0)),"",VLOOKUP(C607,'Capacidad Financiera'!$B$12:$X$62720,3,0))</f>
        <v>0</v>
      </c>
      <c r="F607" s="231"/>
      <c r="G607" s="231" t="str">
        <f>IF(OR(D607="",E607="",F607=""),"",IF(C607&lt;&gt;"",IF(ISERROR(VLOOKUP($A$10,POA!$A$2:$D$25,2,0)),"",VLOOKUP($A$10,POA!$A$2:$D$25,2,0)),""))</f>
        <v/>
      </c>
      <c r="H607" s="254" t="str">
        <f t="shared" si="54"/>
        <v/>
      </c>
      <c r="I607" s="256" t="str">
        <f>IF(OR(D607="",E607="",F607=""),"",IF(AND(H607&gt;0,H607&lt;=Experiencia1),Puntajes!$D$4,IF(AND(H607&gt;Experiencia1,H607&lt;=Experiencia2),Puntajes!$D$5,IF(AND(H607&gt;Experiencia2,H607&lt;=Experiencia3),Puntajes!$D$6,IF(H607&gt;Experiencia3,Puntajes!$D$7,0)))))</f>
        <v/>
      </c>
    </row>
    <row r="608" spans="3:9" ht="14" x14ac:dyDescent="0.15">
      <c r="C608" s="131" t="str">
        <f>+'Capacidad Financiera'!B611</f>
        <v/>
      </c>
      <c r="D608" s="192">
        <f>IF(ISERROR(VLOOKUP(C608,'Capacidad Financiera'!$B$12:$X$62720,2,0)),"",VLOOKUP(C608,'Capacidad Financiera'!$B$12:$X$3580,2,0))</f>
        <v>0</v>
      </c>
      <c r="E608" s="248">
        <f>IF(ISERROR(VLOOKUP(C608,'Capacidad Financiera'!$B$12:$X$62720,3,0)),"",VLOOKUP(C608,'Capacidad Financiera'!$B$12:$X$62720,3,0))</f>
        <v>0</v>
      </c>
      <c r="F608" s="231"/>
      <c r="G608" s="231" t="str">
        <f>IF(OR(D608="",E608="",F608=""),"",IF(C608&lt;&gt;"",IF(ISERROR(VLOOKUP($A$10,POA!$A$2:$D$25,2,0)),"",VLOOKUP($A$10,POA!$A$2:$D$25,2,0)),""))</f>
        <v/>
      </c>
      <c r="H608" s="254" t="str">
        <f t="shared" si="54"/>
        <v/>
      </c>
      <c r="I608" s="256" t="str">
        <f>IF(OR(D608="",E608="",F608=""),"",IF(AND(H608&gt;0,H608&lt;=Experiencia1),Puntajes!$D$4,IF(AND(H608&gt;Experiencia1,H608&lt;=Experiencia2),Puntajes!$D$5,IF(AND(H608&gt;Experiencia2,H608&lt;=Experiencia3),Puntajes!$D$6,IF(H608&gt;Experiencia3,Puntajes!$D$7,0)))))</f>
        <v/>
      </c>
    </row>
    <row r="609" spans="3:9" ht="14" x14ac:dyDescent="0.15">
      <c r="C609" s="131" t="str">
        <f>+'Capacidad Financiera'!B612</f>
        <v/>
      </c>
      <c r="D609" s="192">
        <f>IF(ISERROR(VLOOKUP(C609,'Capacidad Financiera'!$B$12:$X$62720,2,0)),"",VLOOKUP(C609,'Capacidad Financiera'!$B$12:$X$3580,2,0))</f>
        <v>0</v>
      </c>
      <c r="E609" s="248">
        <f>IF(ISERROR(VLOOKUP(C609,'Capacidad Financiera'!$B$12:$X$62720,3,0)),"",VLOOKUP(C609,'Capacidad Financiera'!$B$12:$X$62720,3,0))</f>
        <v>0</v>
      </c>
      <c r="F609" s="231"/>
      <c r="G609" s="231" t="str">
        <f>IF(OR(D609="",E609="",F609=""),"",IF(C609&lt;&gt;"",IF(ISERROR(VLOOKUP($A$10,POA!$A$2:$D$25,2,0)),"",VLOOKUP($A$10,POA!$A$2:$D$25,2,0)),""))</f>
        <v/>
      </c>
      <c r="H609" s="254" t="str">
        <f t="shared" si="54"/>
        <v/>
      </c>
      <c r="I609" s="256" t="str">
        <f>IF(OR(D609="",E609="",F609=""),"",IF(AND(H609&gt;0,H609&lt;=Experiencia1),Puntajes!$D$4,IF(AND(H609&gt;Experiencia1,H609&lt;=Experiencia2),Puntajes!$D$5,IF(AND(H609&gt;Experiencia2,H609&lt;=Experiencia3),Puntajes!$D$6,IF(H609&gt;Experiencia3,Puntajes!$D$7,0)))))</f>
        <v/>
      </c>
    </row>
    <row r="610" spans="3:9" ht="14" x14ac:dyDescent="0.15">
      <c r="C610" s="131" t="str">
        <f>+'Capacidad Financiera'!B613</f>
        <v/>
      </c>
      <c r="D610" s="192">
        <f>IF(ISERROR(VLOOKUP(C610,'Capacidad Financiera'!$B$12:$X$62720,2,0)),"",VLOOKUP(C610,'Capacidad Financiera'!$B$12:$X$3580,2,0))</f>
        <v>0</v>
      </c>
      <c r="E610" s="248">
        <f>IF(ISERROR(VLOOKUP(C610,'Capacidad Financiera'!$B$12:$X$62720,3,0)),"",VLOOKUP(C610,'Capacidad Financiera'!$B$12:$X$62720,3,0))</f>
        <v>0</v>
      </c>
      <c r="F610" s="231"/>
      <c r="G610" s="231" t="str">
        <f>IF(OR(D610="",E610="",F610=""),"",IF(C610&lt;&gt;"",IF(ISERROR(VLOOKUP($A$10,POA!$A$2:$D$25,2,0)),"",VLOOKUP($A$10,POA!$A$2:$D$25,2,0)),""))</f>
        <v/>
      </c>
      <c r="H610" s="254" t="str">
        <f t="shared" si="54"/>
        <v/>
      </c>
      <c r="I610" s="256" t="str">
        <f>IF(OR(D610="",E610="",F610=""),"",IF(AND(H610&gt;0,H610&lt;=Experiencia1),Puntajes!$D$4,IF(AND(H610&gt;Experiencia1,H610&lt;=Experiencia2),Puntajes!$D$5,IF(AND(H610&gt;Experiencia2,H610&lt;=Experiencia3),Puntajes!$D$6,IF(H610&gt;Experiencia3,Puntajes!$D$7,0)))))</f>
        <v/>
      </c>
    </row>
    <row r="611" spans="3:9" ht="14" x14ac:dyDescent="0.15">
      <c r="C611" s="131" t="str">
        <f>+'Capacidad Financiera'!B614</f>
        <v/>
      </c>
      <c r="D611" s="192">
        <f>IF(ISERROR(VLOOKUP(C611,'Capacidad Financiera'!$B$12:$X$62720,2,0)),"",VLOOKUP(C611,'Capacidad Financiera'!$B$12:$X$3580,2,0))</f>
        <v>0</v>
      </c>
      <c r="E611" s="248">
        <f>IF(ISERROR(VLOOKUP(C611,'Capacidad Financiera'!$B$12:$X$62720,3,0)),"",VLOOKUP(C611,'Capacidad Financiera'!$B$12:$X$62720,3,0))</f>
        <v>0</v>
      </c>
      <c r="F611" s="231"/>
      <c r="G611" s="231" t="str">
        <f>IF(OR(D611="",E611="",F611=""),"",IF(C611&lt;&gt;"",IF(ISERROR(VLOOKUP($A$10,POA!$A$2:$D$25,2,0)),"",VLOOKUP($A$10,POA!$A$2:$D$25,2,0)),""))</f>
        <v/>
      </c>
      <c r="H611" s="254" t="str">
        <f t="shared" si="54"/>
        <v/>
      </c>
      <c r="I611" s="256" t="str">
        <f>IF(OR(D611="",E611="",F611=""),"",IF(AND(H611&gt;0,H611&lt;=Experiencia1),Puntajes!$D$4,IF(AND(H611&gt;Experiencia1,H611&lt;=Experiencia2),Puntajes!$D$5,IF(AND(H611&gt;Experiencia2,H611&lt;=Experiencia3),Puntajes!$D$6,IF(H611&gt;Experiencia3,Puntajes!$D$7,0)))))</f>
        <v/>
      </c>
    </row>
    <row r="612" spans="3:9" ht="14" x14ac:dyDescent="0.15">
      <c r="C612" s="131" t="str">
        <f>+'Capacidad Financiera'!B615</f>
        <v/>
      </c>
      <c r="D612" s="192">
        <f>IF(ISERROR(VLOOKUP(C612,'Capacidad Financiera'!$B$12:$X$62720,2,0)),"",VLOOKUP(C612,'Capacidad Financiera'!$B$12:$X$3580,2,0))</f>
        <v>0</v>
      </c>
      <c r="E612" s="248">
        <f>IF(ISERROR(VLOOKUP(C612,'Capacidad Financiera'!$B$12:$X$62720,3,0)),"",VLOOKUP(C612,'Capacidad Financiera'!$B$12:$X$62720,3,0))</f>
        <v>0</v>
      </c>
      <c r="F612" s="231"/>
      <c r="G612" s="231" t="str">
        <f>IF(OR(D612="",E612="",F612=""),"",IF(C612&lt;&gt;"",IF(ISERROR(VLOOKUP($A$10,POA!$A$2:$D$25,2,0)),"",VLOOKUP($A$10,POA!$A$2:$D$25,2,0)),""))</f>
        <v/>
      </c>
      <c r="H612" s="254" t="str">
        <f t="shared" si="54"/>
        <v/>
      </c>
      <c r="I612" s="256" t="str">
        <f>IF(OR(D612="",E612="",F612=""),"",IF(AND(H612&gt;0,H612&lt;=Experiencia1),Puntajes!$D$4,IF(AND(H612&gt;Experiencia1,H612&lt;=Experiencia2),Puntajes!$D$5,IF(AND(H612&gt;Experiencia2,H612&lt;=Experiencia3),Puntajes!$D$6,IF(H612&gt;Experiencia3,Puntajes!$D$7,0)))))</f>
        <v/>
      </c>
    </row>
    <row r="613" spans="3:9" ht="15" thickBot="1" x14ac:dyDescent="0.2">
      <c r="C613" s="132" t="str">
        <f>+'Capacidad Financiera'!B616</f>
        <v/>
      </c>
      <c r="D613" s="133">
        <f>IF(ISERROR(VLOOKUP(C613,'Capacidad Financiera'!$B$12:$X$62720,2,0)),"",VLOOKUP(C613,'Capacidad Financiera'!$B$12:$X$3580,2,0))</f>
        <v>0</v>
      </c>
      <c r="E613" s="134">
        <f>IF(ISERROR(VLOOKUP(C613,'Capacidad Financiera'!$B$12:$X$62720,3,0)),"",VLOOKUP(C613,'Capacidad Financiera'!$B$12:$X$62720,3,0))</f>
        <v>0</v>
      </c>
      <c r="F613" s="232"/>
      <c r="G613" s="232" t="str">
        <f>IF(OR(D613="",E613="",F613=""),"",IF(C613&lt;&gt;"",IF(ISERROR(VLOOKUP($A$10,POA!$A$2:$D$25,2,0)),"",VLOOKUP($A$10,POA!$A$2:$D$25,2,0)),""))</f>
        <v/>
      </c>
      <c r="H613" s="255" t="str">
        <f t="shared" si="54"/>
        <v/>
      </c>
      <c r="I613" s="257" t="str">
        <f>IF(OR(D613="",E613="",F613=""),"",IF(AND(H613&gt;0,H613&lt;=Experiencia1),Puntajes!$D$4,IF(AND(H613&gt;Experiencia1,H613&lt;=Experiencia2),Puntajes!$D$5,IF(AND(H613&gt;Experiencia2,H613&lt;=Experiencia3),Puntajes!$D$6,IF(H613&gt;Experiencia3,Puntajes!$D$7,0)))))</f>
        <v/>
      </c>
    </row>
    <row r="614" spans="3:9" ht="14" x14ac:dyDescent="0.15">
      <c r="C614" s="127">
        <v>56</v>
      </c>
      <c r="D614" s="128">
        <f>IF(ISERROR(VLOOKUP(C614,'Capacidad Financiera'!$B$12:$X$62720,2,0)),"",VLOOKUP(C614,'Capacidad Financiera'!$B$12:$X$3580,2,0))</f>
        <v>0</v>
      </c>
      <c r="E614" s="129" t="str">
        <f>IF(ISERROR(VLOOKUP(C614,'Capacidad Financiera'!$B$12:$X$62720,3,0)),"",VLOOKUP(C614,'Capacidad Financiera'!$B$12:$X$62720,3,0))</f>
        <v/>
      </c>
      <c r="F614" s="130"/>
      <c r="G614" s="130" t="str">
        <f>IF(OR(D614="",E614="",F614=""),"",IF(C615="",IF(C614&lt;&gt;"",IF(ISERROR(VLOOKUP($A$10,POA!$A$2:$D$25,2,0)),"",VLOOKUP($A$10,POA!$A$2:$D$25,2,0)),""),""))</f>
        <v/>
      </c>
      <c r="H614" s="251" t="str">
        <f>IF(OR(D614="",E614="",F614=""),"",IF(C615="",IF(C614&lt;&gt;"",F614/G614,""),""))</f>
        <v/>
      </c>
      <c r="I614" s="249" t="str">
        <f>IF(C615="",IF(F614="","",IF(AND(H614&gt;0,H614&lt;=Experiencia1),Puntajes!$D$4,IF(AND(H614&gt;Experiencia1,H614&lt;=Experiencia2),Puntajes!$D$5,IF(AND(H614&gt;Experiencia2,H614&lt;=Experiencia3),Puntajes!$D$6,IF(H614&gt;Experiencia3,Puntajes!$D$7,0))))),"")</f>
        <v/>
      </c>
    </row>
    <row r="615" spans="3:9" ht="14" x14ac:dyDescent="0.15">
      <c r="C615" s="131" t="str">
        <f>+'Capacidad Financiera'!B618</f>
        <v/>
      </c>
      <c r="D615" s="192">
        <f>IF(ISERROR(VLOOKUP(C615,'Capacidad Financiera'!$B$12:$X$62720,2,0)),"",VLOOKUP(C615,'Capacidad Financiera'!$B$12:$X$3580,2,0))</f>
        <v>0</v>
      </c>
      <c r="E615" s="248">
        <f>IF(ISERROR(VLOOKUP(C615,'Capacidad Financiera'!$B$12:$X$62720,3,0)),"",VLOOKUP(C615,'Capacidad Financiera'!$B$12:$X$62720,3,0))</f>
        <v>0</v>
      </c>
      <c r="F615" s="231"/>
      <c r="G615" s="231" t="str">
        <f>IF(OR(D615="",E615="",F615=""),"",IF(C615&lt;&gt;"",IF(ISERROR(VLOOKUP($A$10,POA!$A$2:$D$25,2,0)),"",VLOOKUP($A$10,POA!$A$2:$D$25,2,0)),""))</f>
        <v/>
      </c>
      <c r="H615" s="254" t="str">
        <f>IF(OR(D615="",E615="",F615=""),"",IF(C615&lt;&gt;"",F615/(G615*E615),""))</f>
        <v/>
      </c>
      <c r="I615" s="256" t="str">
        <f>IF(OR(D615="",E615="",F615=""),"",IF(AND(H615&gt;0,H615&lt;=Experiencia1),Puntajes!$D$4,IF(AND(H615&gt;Experiencia1,H615&lt;=Experiencia2),Puntajes!$D$5,IF(AND(H615&gt;Experiencia2,H615&lt;=Experiencia3),Puntajes!$D$6,IF(H615&gt;Experiencia3,Puntajes!$D$7,0)))))</f>
        <v/>
      </c>
    </row>
    <row r="616" spans="3:9" ht="14" x14ac:dyDescent="0.15">
      <c r="C616" s="131" t="str">
        <f>+'Capacidad Financiera'!B619</f>
        <v/>
      </c>
      <c r="D616" s="192">
        <f>IF(ISERROR(VLOOKUP(C616,'Capacidad Financiera'!$B$12:$X$62720,2,0)),"",VLOOKUP(C616,'Capacidad Financiera'!$B$12:$X$3580,2,0))</f>
        <v>0</v>
      </c>
      <c r="E616" s="248">
        <f>IF(ISERROR(VLOOKUP(C616,'Capacidad Financiera'!$B$12:$X$62720,3,0)),"",VLOOKUP(C616,'Capacidad Financiera'!$B$12:$X$62720,3,0))</f>
        <v>0</v>
      </c>
      <c r="F616" s="231"/>
      <c r="G616" s="231" t="str">
        <f>IF(OR(D616="",E616="",F616=""),"",IF(C616&lt;&gt;"",IF(ISERROR(VLOOKUP($A$10,POA!$A$2:$D$25,2,0)),"",VLOOKUP($A$10,POA!$A$2:$D$25,2,0)),""))</f>
        <v/>
      </c>
      <c r="H616" s="254" t="str">
        <f t="shared" ref="H616:H624" si="55">IF(OR(D616="",E616="",F616=""),"",IF(C616&lt;&gt;"",F616/(G616*E616),""))</f>
        <v/>
      </c>
      <c r="I616" s="256" t="str">
        <f>IF(OR(D616="",E616="",F616=""),"",IF(AND(H616&gt;0,H616&lt;=Experiencia1),Puntajes!$D$4,IF(AND(H616&gt;Experiencia1,H616&lt;=Experiencia2),Puntajes!$D$5,IF(AND(H616&gt;Experiencia2,H616&lt;=Experiencia3),Puntajes!$D$6,IF(H616&gt;Experiencia3,Puntajes!$D$7,0)))))</f>
        <v/>
      </c>
    </row>
    <row r="617" spans="3:9" ht="14" x14ac:dyDescent="0.15">
      <c r="C617" s="131" t="str">
        <f>+'Capacidad Financiera'!B620</f>
        <v/>
      </c>
      <c r="D617" s="192">
        <f>IF(ISERROR(VLOOKUP(C617,'Capacidad Financiera'!$B$12:$X$62720,2,0)),"",VLOOKUP(C617,'Capacidad Financiera'!$B$12:$X$3580,2,0))</f>
        <v>0</v>
      </c>
      <c r="E617" s="248">
        <f>IF(ISERROR(VLOOKUP(C617,'Capacidad Financiera'!$B$12:$X$62720,3,0)),"",VLOOKUP(C617,'Capacidad Financiera'!$B$12:$X$62720,3,0))</f>
        <v>0</v>
      </c>
      <c r="F617" s="231"/>
      <c r="G617" s="231" t="str">
        <f>IF(OR(D617="",E617="",F617=""),"",IF(C617&lt;&gt;"",IF(ISERROR(VLOOKUP($A$10,POA!$A$2:$D$25,2,0)),"",VLOOKUP($A$10,POA!$A$2:$D$25,2,0)),""))</f>
        <v/>
      </c>
      <c r="H617" s="254" t="str">
        <f t="shared" si="55"/>
        <v/>
      </c>
      <c r="I617" s="256" t="str">
        <f>IF(OR(D617="",E617="",F617=""),"",IF(AND(H617&gt;0,H617&lt;=Experiencia1),Puntajes!$D$4,IF(AND(H617&gt;Experiencia1,H617&lt;=Experiencia2),Puntajes!$D$5,IF(AND(H617&gt;Experiencia2,H617&lt;=Experiencia3),Puntajes!$D$6,IF(H617&gt;Experiencia3,Puntajes!$D$7,0)))))</f>
        <v/>
      </c>
    </row>
    <row r="618" spans="3:9" ht="14" x14ac:dyDescent="0.15">
      <c r="C618" s="131" t="str">
        <f>+'Capacidad Financiera'!B621</f>
        <v/>
      </c>
      <c r="D618" s="192">
        <f>IF(ISERROR(VLOOKUP(C618,'Capacidad Financiera'!$B$12:$X$62720,2,0)),"",VLOOKUP(C618,'Capacidad Financiera'!$B$12:$X$3580,2,0))</f>
        <v>0</v>
      </c>
      <c r="E618" s="248">
        <f>IF(ISERROR(VLOOKUP(C618,'Capacidad Financiera'!$B$12:$X$62720,3,0)),"",VLOOKUP(C618,'Capacidad Financiera'!$B$12:$X$62720,3,0))</f>
        <v>0</v>
      </c>
      <c r="F618" s="231"/>
      <c r="G618" s="231" t="str">
        <f>IF(OR(D618="",E618="",F618=""),"",IF(C618&lt;&gt;"",IF(ISERROR(VLOOKUP($A$10,POA!$A$2:$D$25,2,0)),"",VLOOKUP($A$10,POA!$A$2:$D$25,2,0)),""))</f>
        <v/>
      </c>
      <c r="H618" s="254" t="str">
        <f t="shared" si="55"/>
        <v/>
      </c>
      <c r="I618" s="256" t="str">
        <f>IF(OR(D618="",E618="",F618=""),"",IF(AND(H618&gt;0,H618&lt;=Experiencia1),Puntajes!$D$4,IF(AND(H618&gt;Experiencia1,H618&lt;=Experiencia2),Puntajes!$D$5,IF(AND(H618&gt;Experiencia2,H618&lt;=Experiencia3),Puntajes!$D$6,IF(H618&gt;Experiencia3,Puntajes!$D$7,0)))))</f>
        <v/>
      </c>
    </row>
    <row r="619" spans="3:9" ht="14" x14ac:dyDescent="0.15">
      <c r="C619" s="131" t="str">
        <f>+'Capacidad Financiera'!B622</f>
        <v/>
      </c>
      <c r="D619" s="192">
        <f>IF(ISERROR(VLOOKUP(C619,'Capacidad Financiera'!$B$12:$X$62720,2,0)),"",VLOOKUP(C619,'Capacidad Financiera'!$B$12:$X$3580,2,0))</f>
        <v>0</v>
      </c>
      <c r="E619" s="248">
        <f>IF(ISERROR(VLOOKUP(C619,'Capacidad Financiera'!$B$12:$X$62720,3,0)),"",VLOOKUP(C619,'Capacidad Financiera'!$B$12:$X$62720,3,0))</f>
        <v>0</v>
      </c>
      <c r="F619" s="231"/>
      <c r="G619" s="231" t="str">
        <f>IF(OR(D619="",E619="",F619=""),"",IF(C619&lt;&gt;"",IF(ISERROR(VLOOKUP($A$10,POA!$A$2:$D$25,2,0)),"",VLOOKUP($A$10,POA!$A$2:$D$25,2,0)),""))</f>
        <v/>
      </c>
      <c r="H619" s="254" t="str">
        <f t="shared" si="55"/>
        <v/>
      </c>
      <c r="I619" s="256" t="str">
        <f>IF(OR(D619="",E619="",F619=""),"",IF(AND(H619&gt;0,H619&lt;=Experiencia1),Puntajes!$D$4,IF(AND(H619&gt;Experiencia1,H619&lt;=Experiencia2),Puntajes!$D$5,IF(AND(H619&gt;Experiencia2,H619&lt;=Experiencia3),Puntajes!$D$6,IF(H619&gt;Experiencia3,Puntajes!$D$7,0)))))</f>
        <v/>
      </c>
    </row>
    <row r="620" spans="3:9" ht="14" x14ac:dyDescent="0.15">
      <c r="C620" s="131" t="str">
        <f>+'Capacidad Financiera'!B623</f>
        <v/>
      </c>
      <c r="D620" s="192">
        <f>IF(ISERROR(VLOOKUP(C620,'Capacidad Financiera'!$B$12:$X$62720,2,0)),"",VLOOKUP(C620,'Capacidad Financiera'!$B$12:$X$3580,2,0))</f>
        <v>0</v>
      </c>
      <c r="E620" s="248">
        <f>IF(ISERROR(VLOOKUP(C620,'Capacidad Financiera'!$B$12:$X$62720,3,0)),"",VLOOKUP(C620,'Capacidad Financiera'!$B$12:$X$62720,3,0))</f>
        <v>0</v>
      </c>
      <c r="F620" s="231"/>
      <c r="G620" s="231" t="str">
        <f>IF(OR(D620="",E620="",F620=""),"",IF(C620&lt;&gt;"",IF(ISERROR(VLOOKUP($A$10,POA!$A$2:$D$25,2,0)),"",VLOOKUP($A$10,POA!$A$2:$D$25,2,0)),""))</f>
        <v/>
      </c>
      <c r="H620" s="254" t="str">
        <f t="shared" si="55"/>
        <v/>
      </c>
      <c r="I620" s="256" t="str">
        <f>IF(OR(D620="",E620="",F620=""),"",IF(AND(H620&gt;0,H620&lt;=Experiencia1),Puntajes!$D$4,IF(AND(H620&gt;Experiencia1,H620&lt;=Experiencia2),Puntajes!$D$5,IF(AND(H620&gt;Experiencia2,H620&lt;=Experiencia3),Puntajes!$D$6,IF(H620&gt;Experiencia3,Puntajes!$D$7,0)))))</f>
        <v/>
      </c>
    </row>
    <row r="621" spans="3:9" ht="14" x14ac:dyDescent="0.15">
      <c r="C621" s="131" t="str">
        <f>+'Capacidad Financiera'!B624</f>
        <v/>
      </c>
      <c r="D621" s="192">
        <f>IF(ISERROR(VLOOKUP(C621,'Capacidad Financiera'!$B$12:$X$62720,2,0)),"",VLOOKUP(C621,'Capacidad Financiera'!$B$12:$X$3580,2,0))</f>
        <v>0</v>
      </c>
      <c r="E621" s="248">
        <f>IF(ISERROR(VLOOKUP(C621,'Capacidad Financiera'!$B$12:$X$62720,3,0)),"",VLOOKUP(C621,'Capacidad Financiera'!$B$12:$X$62720,3,0))</f>
        <v>0</v>
      </c>
      <c r="F621" s="231"/>
      <c r="G621" s="231" t="str">
        <f>IF(OR(D621="",E621="",F621=""),"",IF(C621&lt;&gt;"",IF(ISERROR(VLOOKUP($A$10,POA!$A$2:$D$25,2,0)),"",VLOOKUP($A$10,POA!$A$2:$D$25,2,0)),""))</f>
        <v/>
      </c>
      <c r="H621" s="254" t="str">
        <f t="shared" si="55"/>
        <v/>
      </c>
      <c r="I621" s="256" t="str">
        <f>IF(OR(D621="",E621="",F621=""),"",IF(AND(H621&gt;0,H621&lt;=Experiencia1),Puntajes!$D$4,IF(AND(H621&gt;Experiencia1,H621&lt;=Experiencia2),Puntajes!$D$5,IF(AND(H621&gt;Experiencia2,H621&lt;=Experiencia3),Puntajes!$D$6,IF(H621&gt;Experiencia3,Puntajes!$D$7,0)))))</f>
        <v/>
      </c>
    </row>
    <row r="622" spans="3:9" ht="14" x14ac:dyDescent="0.15">
      <c r="C622" s="131" t="str">
        <f>+'Capacidad Financiera'!B625</f>
        <v/>
      </c>
      <c r="D622" s="192">
        <f>IF(ISERROR(VLOOKUP(C622,'Capacidad Financiera'!$B$12:$X$62720,2,0)),"",VLOOKUP(C622,'Capacidad Financiera'!$B$12:$X$3580,2,0))</f>
        <v>0</v>
      </c>
      <c r="E622" s="248">
        <f>IF(ISERROR(VLOOKUP(C622,'Capacidad Financiera'!$B$12:$X$62720,3,0)),"",VLOOKUP(C622,'Capacidad Financiera'!$B$12:$X$62720,3,0))</f>
        <v>0</v>
      </c>
      <c r="F622" s="231"/>
      <c r="G622" s="231" t="str">
        <f>IF(OR(D622="",E622="",F622=""),"",IF(C622&lt;&gt;"",IF(ISERROR(VLOOKUP($A$10,POA!$A$2:$D$25,2,0)),"",VLOOKUP($A$10,POA!$A$2:$D$25,2,0)),""))</f>
        <v/>
      </c>
      <c r="H622" s="254" t="str">
        <f t="shared" si="55"/>
        <v/>
      </c>
      <c r="I622" s="256" t="str">
        <f>IF(OR(D622="",E622="",F622=""),"",IF(AND(H622&gt;0,H622&lt;=Experiencia1),Puntajes!$D$4,IF(AND(H622&gt;Experiencia1,H622&lt;=Experiencia2),Puntajes!$D$5,IF(AND(H622&gt;Experiencia2,H622&lt;=Experiencia3),Puntajes!$D$6,IF(H622&gt;Experiencia3,Puntajes!$D$7,0)))))</f>
        <v/>
      </c>
    </row>
    <row r="623" spans="3:9" ht="14" x14ac:dyDescent="0.15">
      <c r="C623" s="131" t="str">
        <f>+'Capacidad Financiera'!B626</f>
        <v/>
      </c>
      <c r="D623" s="192">
        <f>IF(ISERROR(VLOOKUP(C623,'Capacidad Financiera'!$B$12:$X$62720,2,0)),"",VLOOKUP(C623,'Capacidad Financiera'!$B$12:$X$3580,2,0))</f>
        <v>0</v>
      </c>
      <c r="E623" s="248">
        <f>IF(ISERROR(VLOOKUP(C623,'Capacidad Financiera'!$B$12:$X$62720,3,0)),"",VLOOKUP(C623,'Capacidad Financiera'!$B$12:$X$62720,3,0))</f>
        <v>0</v>
      </c>
      <c r="F623" s="231"/>
      <c r="G623" s="231" t="str">
        <f>IF(OR(D623="",E623="",F623=""),"",IF(C623&lt;&gt;"",IF(ISERROR(VLOOKUP($A$10,POA!$A$2:$D$25,2,0)),"",VLOOKUP($A$10,POA!$A$2:$D$25,2,0)),""))</f>
        <v/>
      </c>
      <c r="H623" s="254" t="str">
        <f t="shared" si="55"/>
        <v/>
      </c>
      <c r="I623" s="256" t="str">
        <f>IF(OR(D623="",E623="",F623=""),"",IF(AND(H623&gt;0,H623&lt;=Experiencia1),Puntajes!$D$4,IF(AND(H623&gt;Experiencia1,H623&lt;=Experiencia2),Puntajes!$D$5,IF(AND(H623&gt;Experiencia2,H623&lt;=Experiencia3),Puntajes!$D$6,IF(H623&gt;Experiencia3,Puntajes!$D$7,0)))))</f>
        <v/>
      </c>
    </row>
    <row r="624" spans="3:9" ht="15" thickBot="1" x14ac:dyDescent="0.2">
      <c r="C624" s="132" t="str">
        <f>+'Capacidad Financiera'!B627</f>
        <v/>
      </c>
      <c r="D624" s="133">
        <f>IF(ISERROR(VLOOKUP(C624,'Capacidad Financiera'!$B$12:$X$62720,2,0)),"",VLOOKUP(C624,'Capacidad Financiera'!$B$12:$X$3580,2,0))</f>
        <v>0</v>
      </c>
      <c r="E624" s="134">
        <f>IF(ISERROR(VLOOKUP(C624,'Capacidad Financiera'!$B$12:$X$62720,3,0)),"",VLOOKUP(C624,'Capacidad Financiera'!$B$12:$X$62720,3,0))</f>
        <v>0</v>
      </c>
      <c r="F624" s="232"/>
      <c r="G624" s="232" t="str">
        <f>IF(OR(D624="",E624="",F624=""),"",IF(C624&lt;&gt;"",IF(ISERROR(VLOOKUP($A$10,POA!$A$2:$D$25,2,0)),"",VLOOKUP($A$10,POA!$A$2:$D$25,2,0)),""))</f>
        <v/>
      </c>
      <c r="H624" s="255" t="str">
        <f t="shared" si="55"/>
        <v/>
      </c>
      <c r="I624" s="257" t="str">
        <f>IF(OR(D624="",E624="",F624=""),"",IF(AND(H624&gt;0,H624&lt;=Experiencia1),Puntajes!$D$4,IF(AND(H624&gt;Experiencia1,H624&lt;=Experiencia2),Puntajes!$D$5,IF(AND(H624&gt;Experiencia2,H624&lt;=Experiencia3),Puntajes!$D$6,IF(H624&gt;Experiencia3,Puntajes!$D$7,0)))))</f>
        <v/>
      </c>
    </row>
    <row r="625" spans="3:9" ht="14" x14ac:dyDescent="0.15">
      <c r="C625" s="127">
        <v>57</v>
      </c>
      <c r="D625" s="128">
        <f>IF(ISERROR(VLOOKUP(C625,'Capacidad Financiera'!$B$12:$X$62720,2,0)),"",VLOOKUP(C625,'Capacidad Financiera'!$B$12:$X$3580,2,0))</f>
        <v>0</v>
      </c>
      <c r="E625" s="129" t="str">
        <f>IF(ISERROR(VLOOKUP(C625,'Capacidad Financiera'!$B$12:$X$62720,3,0)),"",VLOOKUP(C625,'Capacidad Financiera'!$B$12:$X$62720,3,0))</f>
        <v/>
      </c>
      <c r="F625" s="130"/>
      <c r="G625" s="130" t="str">
        <f>IF(OR(D625="",E625="",F625=""),"",IF(C626="",IF(C625&lt;&gt;"",IF(ISERROR(VLOOKUP($A$10,POA!$A$2:$D$25,2,0)),"",VLOOKUP($A$10,POA!$A$2:$D$25,2,0)),""),""))</f>
        <v/>
      </c>
      <c r="H625" s="251" t="str">
        <f>IF(OR(D625="",E625="",F625=""),"",IF(C626="",IF(C625&lt;&gt;"",F625/G625,""),""))</f>
        <v/>
      </c>
      <c r="I625" s="249" t="str">
        <f>IF(C626="",IF(F625="","",IF(AND(H625&gt;0,H625&lt;=Experiencia1),Puntajes!$D$4,IF(AND(H625&gt;Experiencia1,H625&lt;=Experiencia2),Puntajes!$D$5,IF(AND(H625&gt;Experiencia2,H625&lt;=Experiencia3),Puntajes!$D$6,IF(H625&gt;Experiencia3,Puntajes!$D$7,0))))),"")</f>
        <v/>
      </c>
    </row>
    <row r="626" spans="3:9" ht="14" x14ac:dyDescent="0.15">
      <c r="C626" s="131" t="str">
        <f>+'Capacidad Financiera'!B629</f>
        <v/>
      </c>
      <c r="D626" s="192">
        <f>IF(ISERROR(VLOOKUP(C626,'Capacidad Financiera'!$B$12:$X$62720,2,0)),"",VLOOKUP(C626,'Capacidad Financiera'!$B$12:$X$3580,2,0))</f>
        <v>0</v>
      </c>
      <c r="E626" s="248">
        <f>IF(ISERROR(VLOOKUP(C626,'Capacidad Financiera'!$B$12:$X$62720,3,0)),"",VLOOKUP(C626,'Capacidad Financiera'!$B$12:$X$62720,3,0))</f>
        <v>0</v>
      </c>
      <c r="F626" s="231"/>
      <c r="G626" s="231" t="str">
        <f>IF(OR(D626="",E626="",F626=""),"",IF(C626&lt;&gt;"",IF(ISERROR(VLOOKUP($A$10,POA!$A$2:$D$25,2,0)),"",VLOOKUP($A$10,POA!$A$2:$D$25,2,0)),""))</f>
        <v/>
      </c>
      <c r="H626" s="254" t="str">
        <f>IF(OR(D626="",E626="",F626=""),"",IF(C626&lt;&gt;"",F626/(G626*E626),""))</f>
        <v/>
      </c>
      <c r="I626" s="256" t="str">
        <f>IF(OR(D626="",E626="",F626=""),"",IF(AND(H626&gt;0,H626&lt;=Experiencia1),Puntajes!$D$4,IF(AND(H626&gt;Experiencia1,H626&lt;=Experiencia2),Puntajes!$D$5,IF(AND(H626&gt;Experiencia2,H626&lt;=Experiencia3),Puntajes!$D$6,IF(H626&gt;Experiencia3,Puntajes!$D$7,0)))))</f>
        <v/>
      </c>
    </row>
    <row r="627" spans="3:9" ht="14" x14ac:dyDescent="0.15">
      <c r="C627" s="131" t="str">
        <f>+'Capacidad Financiera'!B630</f>
        <v/>
      </c>
      <c r="D627" s="192">
        <f>IF(ISERROR(VLOOKUP(C627,'Capacidad Financiera'!$B$12:$X$62720,2,0)),"",VLOOKUP(C627,'Capacidad Financiera'!$B$12:$X$3580,2,0))</f>
        <v>0</v>
      </c>
      <c r="E627" s="248">
        <f>IF(ISERROR(VLOOKUP(C627,'Capacidad Financiera'!$B$12:$X$62720,3,0)),"",VLOOKUP(C627,'Capacidad Financiera'!$B$12:$X$62720,3,0))</f>
        <v>0</v>
      </c>
      <c r="F627" s="231"/>
      <c r="G627" s="231" t="str">
        <f>IF(OR(D627="",E627="",F627=""),"",IF(C627&lt;&gt;"",IF(ISERROR(VLOOKUP($A$10,POA!$A$2:$D$25,2,0)),"",VLOOKUP($A$10,POA!$A$2:$D$25,2,0)),""))</f>
        <v/>
      </c>
      <c r="H627" s="254" t="str">
        <f t="shared" ref="H627:H635" si="56">IF(OR(D627="",E627="",F627=""),"",IF(C627&lt;&gt;"",F627/(G627*E627),""))</f>
        <v/>
      </c>
      <c r="I627" s="256" t="str">
        <f>IF(OR(D627="",E627="",F627=""),"",IF(AND(H627&gt;0,H627&lt;=Experiencia1),Puntajes!$D$4,IF(AND(H627&gt;Experiencia1,H627&lt;=Experiencia2),Puntajes!$D$5,IF(AND(H627&gt;Experiencia2,H627&lt;=Experiencia3),Puntajes!$D$6,IF(H627&gt;Experiencia3,Puntajes!$D$7,0)))))</f>
        <v/>
      </c>
    </row>
    <row r="628" spans="3:9" ht="14" x14ac:dyDescent="0.15">
      <c r="C628" s="131" t="str">
        <f>+'Capacidad Financiera'!B631</f>
        <v/>
      </c>
      <c r="D628" s="192">
        <f>IF(ISERROR(VLOOKUP(C628,'Capacidad Financiera'!$B$12:$X$62720,2,0)),"",VLOOKUP(C628,'Capacidad Financiera'!$B$12:$X$3580,2,0))</f>
        <v>0</v>
      </c>
      <c r="E628" s="248">
        <f>IF(ISERROR(VLOOKUP(C628,'Capacidad Financiera'!$B$12:$X$62720,3,0)),"",VLOOKUP(C628,'Capacidad Financiera'!$B$12:$X$62720,3,0))</f>
        <v>0</v>
      </c>
      <c r="F628" s="231"/>
      <c r="G628" s="231" t="str">
        <f>IF(OR(D628="",E628="",F628=""),"",IF(C628&lt;&gt;"",IF(ISERROR(VLOOKUP($A$10,POA!$A$2:$D$25,2,0)),"",VLOOKUP($A$10,POA!$A$2:$D$25,2,0)),""))</f>
        <v/>
      </c>
      <c r="H628" s="254" t="str">
        <f t="shared" si="56"/>
        <v/>
      </c>
      <c r="I628" s="256" t="str">
        <f>IF(OR(D628="",E628="",F628=""),"",IF(AND(H628&gt;0,H628&lt;=Experiencia1),Puntajes!$D$4,IF(AND(H628&gt;Experiencia1,H628&lt;=Experiencia2),Puntajes!$D$5,IF(AND(H628&gt;Experiencia2,H628&lt;=Experiencia3),Puntajes!$D$6,IF(H628&gt;Experiencia3,Puntajes!$D$7,0)))))</f>
        <v/>
      </c>
    </row>
    <row r="629" spans="3:9" ht="14" x14ac:dyDescent="0.15">
      <c r="C629" s="131" t="str">
        <f>+'Capacidad Financiera'!B632</f>
        <v/>
      </c>
      <c r="D629" s="192">
        <f>IF(ISERROR(VLOOKUP(C629,'Capacidad Financiera'!$B$12:$X$62720,2,0)),"",VLOOKUP(C629,'Capacidad Financiera'!$B$12:$X$3580,2,0))</f>
        <v>0</v>
      </c>
      <c r="E629" s="248">
        <f>IF(ISERROR(VLOOKUP(C629,'Capacidad Financiera'!$B$12:$X$62720,3,0)),"",VLOOKUP(C629,'Capacidad Financiera'!$B$12:$X$62720,3,0))</f>
        <v>0</v>
      </c>
      <c r="F629" s="231"/>
      <c r="G629" s="231" t="str">
        <f>IF(OR(D629="",E629="",F629=""),"",IF(C629&lt;&gt;"",IF(ISERROR(VLOOKUP($A$10,POA!$A$2:$D$25,2,0)),"",VLOOKUP($A$10,POA!$A$2:$D$25,2,0)),""))</f>
        <v/>
      </c>
      <c r="H629" s="254" t="str">
        <f t="shared" si="56"/>
        <v/>
      </c>
      <c r="I629" s="256" t="str">
        <f>IF(OR(D629="",E629="",F629=""),"",IF(AND(H629&gt;0,H629&lt;=Experiencia1),Puntajes!$D$4,IF(AND(H629&gt;Experiencia1,H629&lt;=Experiencia2),Puntajes!$D$5,IF(AND(H629&gt;Experiencia2,H629&lt;=Experiencia3),Puntajes!$D$6,IF(H629&gt;Experiencia3,Puntajes!$D$7,0)))))</f>
        <v/>
      </c>
    </row>
    <row r="630" spans="3:9" ht="14" x14ac:dyDescent="0.15">
      <c r="C630" s="131" t="str">
        <f>+'Capacidad Financiera'!B633</f>
        <v/>
      </c>
      <c r="D630" s="192">
        <f>IF(ISERROR(VLOOKUP(C630,'Capacidad Financiera'!$B$12:$X$62720,2,0)),"",VLOOKUP(C630,'Capacidad Financiera'!$B$12:$X$3580,2,0))</f>
        <v>0</v>
      </c>
      <c r="E630" s="248">
        <f>IF(ISERROR(VLOOKUP(C630,'Capacidad Financiera'!$B$12:$X$62720,3,0)),"",VLOOKUP(C630,'Capacidad Financiera'!$B$12:$X$62720,3,0))</f>
        <v>0</v>
      </c>
      <c r="F630" s="231"/>
      <c r="G630" s="231" t="str">
        <f>IF(OR(D630="",E630="",F630=""),"",IF(C630&lt;&gt;"",IF(ISERROR(VLOOKUP($A$10,POA!$A$2:$D$25,2,0)),"",VLOOKUP($A$10,POA!$A$2:$D$25,2,0)),""))</f>
        <v/>
      </c>
      <c r="H630" s="254" t="str">
        <f t="shared" si="56"/>
        <v/>
      </c>
      <c r="I630" s="256" t="str">
        <f>IF(OR(D630="",E630="",F630=""),"",IF(AND(H630&gt;0,H630&lt;=Experiencia1),Puntajes!$D$4,IF(AND(H630&gt;Experiencia1,H630&lt;=Experiencia2),Puntajes!$D$5,IF(AND(H630&gt;Experiencia2,H630&lt;=Experiencia3),Puntajes!$D$6,IF(H630&gt;Experiencia3,Puntajes!$D$7,0)))))</f>
        <v/>
      </c>
    </row>
    <row r="631" spans="3:9" ht="14" x14ac:dyDescent="0.15">
      <c r="C631" s="131" t="str">
        <f>+'Capacidad Financiera'!B634</f>
        <v/>
      </c>
      <c r="D631" s="192">
        <f>IF(ISERROR(VLOOKUP(C631,'Capacidad Financiera'!$B$12:$X$62720,2,0)),"",VLOOKUP(C631,'Capacidad Financiera'!$B$12:$X$3580,2,0))</f>
        <v>0</v>
      </c>
      <c r="E631" s="248">
        <f>IF(ISERROR(VLOOKUP(C631,'Capacidad Financiera'!$B$12:$X$62720,3,0)),"",VLOOKUP(C631,'Capacidad Financiera'!$B$12:$X$62720,3,0))</f>
        <v>0</v>
      </c>
      <c r="F631" s="231"/>
      <c r="G631" s="231" t="str">
        <f>IF(OR(D631="",E631="",F631=""),"",IF(C631&lt;&gt;"",IF(ISERROR(VLOOKUP($A$10,POA!$A$2:$D$25,2,0)),"",VLOOKUP($A$10,POA!$A$2:$D$25,2,0)),""))</f>
        <v/>
      </c>
      <c r="H631" s="254" t="str">
        <f t="shared" si="56"/>
        <v/>
      </c>
      <c r="I631" s="256" t="str">
        <f>IF(OR(D631="",E631="",F631=""),"",IF(AND(H631&gt;0,H631&lt;=Experiencia1),Puntajes!$D$4,IF(AND(H631&gt;Experiencia1,H631&lt;=Experiencia2),Puntajes!$D$5,IF(AND(H631&gt;Experiencia2,H631&lt;=Experiencia3),Puntajes!$D$6,IF(H631&gt;Experiencia3,Puntajes!$D$7,0)))))</f>
        <v/>
      </c>
    </row>
    <row r="632" spans="3:9" ht="14" x14ac:dyDescent="0.15">
      <c r="C632" s="131" t="str">
        <f>+'Capacidad Financiera'!B635</f>
        <v/>
      </c>
      <c r="D632" s="192">
        <f>IF(ISERROR(VLOOKUP(C632,'Capacidad Financiera'!$B$12:$X$62720,2,0)),"",VLOOKUP(C632,'Capacidad Financiera'!$B$12:$X$3580,2,0))</f>
        <v>0</v>
      </c>
      <c r="E632" s="248">
        <f>IF(ISERROR(VLOOKUP(C632,'Capacidad Financiera'!$B$12:$X$62720,3,0)),"",VLOOKUP(C632,'Capacidad Financiera'!$B$12:$X$62720,3,0))</f>
        <v>0</v>
      </c>
      <c r="F632" s="231"/>
      <c r="G632" s="231" t="str">
        <f>IF(OR(D632="",E632="",F632=""),"",IF(C632&lt;&gt;"",IF(ISERROR(VLOOKUP($A$10,POA!$A$2:$D$25,2,0)),"",VLOOKUP($A$10,POA!$A$2:$D$25,2,0)),""))</f>
        <v/>
      </c>
      <c r="H632" s="254" t="str">
        <f t="shared" si="56"/>
        <v/>
      </c>
      <c r="I632" s="256" t="str">
        <f>IF(OR(D632="",E632="",F632=""),"",IF(AND(H632&gt;0,H632&lt;=Experiencia1),Puntajes!$D$4,IF(AND(H632&gt;Experiencia1,H632&lt;=Experiencia2),Puntajes!$D$5,IF(AND(H632&gt;Experiencia2,H632&lt;=Experiencia3),Puntajes!$D$6,IF(H632&gt;Experiencia3,Puntajes!$D$7,0)))))</f>
        <v/>
      </c>
    </row>
    <row r="633" spans="3:9" ht="14" x14ac:dyDescent="0.15">
      <c r="C633" s="131" t="str">
        <f>+'Capacidad Financiera'!B636</f>
        <v/>
      </c>
      <c r="D633" s="192">
        <f>IF(ISERROR(VLOOKUP(C633,'Capacidad Financiera'!$B$12:$X$62720,2,0)),"",VLOOKUP(C633,'Capacidad Financiera'!$B$12:$X$3580,2,0))</f>
        <v>0</v>
      </c>
      <c r="E633" s="248">
        <f>IF(ISERROR(VLOOKUP(C633,'Capacidad Financiera'!$B$12:$X$62720,3,0)),"",VLOOKUP(C633,'Capacidad Financiera'!$B$12:$X$62720,3,0))</f>
        <v>0</v>
      </c>
      <c r="F633" s="231"/>
      <c r="G633" s="231" t="str">
        <f>IF(OR(D633="",E633="",F633=""),"",IF(C633&lt;&gt;"",IF(ISERROR(VLOOKUP($A$10,POA!$A$2:$D$25,2,0)),"",VLOOKUP($A$10,POA!$A$2:$D$25,2,0)),""))</f>
        <v/>
      </c>
      <c r="H633" s="254" t="str">
        <f t="shared" si="56"/>
        <v/>
      </c>
      <c r="I633" s="256" t="str">
        <f>IF(OR(D633="",E633="",F633=""),"",IF(AND(H633&gt;0,H633&lt;=Experiencia1),Puntajes!$D$4,IF(AND(H633&gt;Experiencia1,H633&lt;=Experiencia2),Puntajes!$D$5,IF(AND(H633&gt;Experiencia2,H633&lt;=Experiencia3),Puntajes!$D$6,IF(H633&gt;Experiencia3,Puntajes!$D$7,0)))))</f>
        <v/>
      </c>
    </row>
    <row r="634" spans="3:9" ht="14" x14ac:dyDescent="0.15">
      <c r="C634" s="131" t="str">
        <f>+'Capacidad Financiera'!B637</f>
        <v/>
      </c>
      <c r="D634" s="192">
        <f>IF(ISERROR(VLOOKUP(C634,'Capacidad Financiera'!$B$12:$X$62720,2,0)),"",VLOOKUP(C634,'Capacidad Financiera'!$B$12:$X$3580,2,0))</f>
        <v>0</v>
      </c>
      <c r="E634" s="248">
        <f>IF(ISERROR(VLOOKUP(C634,'Capacidad Financiera'!$B$12:$X$62720,3,0)),"",VLOOKUP(C634,'Capacidad Financiera'!$B$12:$X$62720,3,0))</f>
        <v>0</v>
      </c>
      <c r="F634" s="231"/>
      <c r="G634" s="231" t="str">
        <f>IF(OR(D634="",E634="",F634=""),"",IF(C634&lt;&gt;"",IF(ISERROR(VLOOKUP($A$10,POA!$A$2:$D$25,2,0)),"",VLOOKUP($A$10,POA!$A$2:$D$25,2,0)),""))</f>
        <v/>
      </c>
      <c r="H634" s="254" t="str">
        <f t="shared" si="56"/>
        <v/>
      </c>
      <c r="I634" s="256" t="str">
        <f>IF(OR(D634="",E634="",F634=""),"",IF(AND(H634&gt;0,H634&lt;=Experiencia1),Puntajes!$D$4,IF(AND(H634&gt;Experiencia1,H634&lt;=Experiencia2),Puntajes!$D$5,IF(AND(H634&gt;Experiencia2,H634&lt;=Experiencia3),Puntajes!$D$6,IF(H634&gt;Experiencia3,Puntajes!$D$7,0)))))</f>
        <v/>
      </c>
    </row>
    <row r="635" spans="3:9" ht="15" thickBot="1" x14ac:dyDescent="0.2">
      <c r="C635" s="132" t="str">
        <f>+'Capacidad Financiera'!B638</f>
        <v/>
      </c>
      <c r="D635" s="133">
        <f>IF(ISERROR(VLOOKUP(C635,'Capacidad Financiera'!$B$12:$X$62720,2,0)),"",VLOOKUP(C635,'Capacidad Financiera'!$B$12:$X$3580,2,0))</f>
        <v>0</v>
      </c>
      <c r="E635" s="134">
        <f>IF(ISERROR(VLOOKUP(C635,'Capacidad Financiera'!$B$12:$X$62720,3,0)),"",VLOOKUP(C635,'Capacidad Financiera'!$B$12:$X$62720,3,0))</f>
        <v>0</v>
      </c>
      <c r="F635" s="232"/>
      <c r="G635" s="232" t="str">
        <f>IF(OR(D635="",E635="",F635=""),"",IF(C635&lt;&gt;"",IF(ISERROR(VLOOKUP($A$10,POA!$A$2:$D$25,2,0)),"",VLOOKUP($A$10,POA!$A$2:$D$25,2,0)),""))</f>
        <v/>
      </c>
      <c r="H635" s="255" t="str">
        <f t="shared" si="56"/>
        <v/>
      </c>
      <c r="I635" s="257" t="str">
        <f>IF(OR(D635="",E635="",F635=""),"",IF(AND(H635&gt;0,H635&lt;=Experiencia1),Puntajes!$D$4,IF(AND(H635&gt;Experiencia1,H635&lt;=Experiencia2),Puntajes!$D$5,IF(AND(H635&gt;Experiencia2,H635&lt;=Experiencia3),Puntajes!$D$6,IF(H635&gt;Experiencia3,Puntajes!$D$7,0)))))</f>
        <v/>
      </c>
    </row>
    <row r="636" spans="3:9" ht="14" x14ac:dyDescent="0.15">
      <c r="C636" s="127">
        <v>58</v>
      </c>
      <c r="D636" s="128">
        <f>IF(ISERROR(VLOOKUP(C636,'Capacidad Financiera'!$B$12:$X$62720,2,0)),"",VLOOKUP(C636,'Capacidad Financiera'!$B$12:$X$3580,2,0))</f>
        <v>0</v>
      </c>
      <c r="E636" s="129" t="str">
        <f>IF(ISERROR(VLOOKUP(C636,'Capacidad Financiera'!$B$12:$X$62720,3,0)),"",VLOOKUP(C636,'Capacidad Financiera'!$B$12:$X$62720,3,0))</f>
        <v/>
      </c>
      <c r="F636" s="130"/>
      <c r="G636" s="130" t="str">
        <f>IF(OR(D636="",E636="",F636=""),"",IF(C637="",IF(C636&lt;&gt;"",IF(ISERROR(VLOOKUP($A$10,POA!$A$2:$D$25,2,0)),"",VLOOKUP($A$10,POA!$A$2:$D$25,2,0)),""),""))</f>
        <v/>
      </c>
      <c r="H636" s="251" t="str">
        <f>IF(OR(D636="",E636="",F636=""),"",IF(C637="",IF(C636&lt;&gt;"",F636/G636,""),""))</f>
        <v/>
      </c>
      <c r="I636" s="249" t="str">
        <f>IF(C637="",IF(F636="","",IF(AND(H636&gt;0,H636&lt;=Experiencia1),Puntajes!$D$4,IF(AND(H636&gt;Experiencia1,H636&lt;=Experiencia2),Puntajes!$D$5,IF(AND(H636&gt;Experiencia2,H636&lt;=Experiencia3),Puntajes!$D$6,IF(H636&gt;Experiencia3,Puntajes!$D$7,0))))),"")</f>
        <v/>
      </c>
    </row>
    <row r="637" spans="3:9" ht="14" x14ac:dyDescent="0.15">
      <c r="C637" s="131" t="str">
        <f>+'Capacidad Financiera'!B640</f>
        <v/>
      </c>
      <c r="D637" s="192">
        <f>IF(ISERROR(VLOOKUP(C637,'Capacidad Financiera'!$B$12:$X$62720,2,0)),"",VLOOKUP(C637,'Capacidad Financiera'!$B$12:$X$3580,2,0))</f>
        <v>0</v>
      </c>
      <c r="E637" s="248">
        <f>IF(ISERROR(VLOOKUP(C637,'Capacidad Financiera'!$B$12:$X$62720,3,0)),"",VLOOKUP(C637,'Capacidad Financiera'!$B$12:$X$62720,3,0))</f>
        <v>0</v>
      </c>
      <c r="F637" s="231"/>
      <c r="G637" s="231" t="str">
        <f>IF(OR(D637="",E637="",F637=""),"",IF(C637&lt;&gt;"",IF(ISERROR(VLOOKUP($A$10,POA!$A$2:$D$25,2,0)),"",VLOOKUP($A$10,POA!$A$2:$D$25,2,0)),""))</f>
        <v/>
      </c>
      <c r="H637" s="254" t="str">
        <f>IF(OR(D637="",E637="",F637=""),"",IF(C637&lt;&gt;"",F637/(G637*E637),""))</f>
        <v/>
      </c>
      <c r="I637" s="256" t="str">
        <f>IF(OR(D637="",E637="",F637=""),"",IF(AND(H637&gt;0,H637&lt;=Experiencia1),Puntajes!$D$4,IF(AND(H637&gt;Experiencia1,H637&lt;=Experiencia2),Puntajes!$D$5,IF(AND(H637&gt;Experiencia2,H637&lt;=Experiencia3),Puntajes!$D$6,IF(H637&gt;Experiencia3,Puntajes!$D$7,0)))))</f>
        <v/>
      </c>
    </row>
    <row r="638" spans="3:9" ht="14" x14ac:dyDescent="0.15">
      <c r="C638" s="131" t="str">
        <f>+'Capacidad Financiera'!B641</f>
        <v/>
      </c>
      <c r="D638" s="192">
        <f>IF(ISERROR(VLOOKUP(C638,'Capacidad Financiera'!$B$12:$X$62720,2,0)),"",VLOOKUP(C638,'Capacidad Financiera'!$B$12:$X$3580,2,0))</f>
        <v>0</v>
      </c>
      <c r="E638" s="248">
        <f>IF(ISERROR(VLOOKUP(C638,'Capacidad Financiera'!$B$12:$X$62720,3,0)),"",VLOOKUP(C638,'Capacidad Financiera'!$B$12:$X$62720,3,0))</f>
        <v>0</v>
      </c>
      <c r="F638" s="231"/>
      <c r="G638" s="231" t="str">
        <f>IF(OR(D638="",E638="",F638=""),"",IF(C638&lt;&gt;"",IF(ISERROR(VLOOKUP($A$10,POA!$A$2:$D$25,2,0)),"",VLOOKUP($A$10,POA!$A$2:$D$25,2,0)),""))</f>
        <v/>
      </c>
      <c r="H638" s="254" t="str">
        <f t="shared" ref="H638:H646" si="57">IF(OR(D638="",E638="",F638=""),"",IF(C638&lt;&gt;"",F638/(G638*E638),""))</f>
        <v/>
      </c>
      <c r="I638" s="256" t="str">
        <f>IF(OR(D638="",E638="",F638=""),"",IF(AND(H638&gt;0,H638&lt;=Experiencia1),Puntajes!$D$4,IF(AND(H638&gt;Experiencia1,H638&lt;=Experiencia2),Puntajes!$D$5,IF(AND(H638&gt;Experiencia2,H638&lt;=Experiencia3),Puntajes!$D$6,IF(H638&gt;Experiencia3,Puntajes!$D$7,0)))))</f>
        <v/>
      </c>
    </row>
    <row r="639" spans="3:9" ht="14" x14ac:dyDescent="0.15">
      <c r="C639" s="131" t="str">
        <f>+'Capacidad Financiera'!B642</f>
        <v/>
      </c>
      <c r="D639" s="192">
        <f>IF(ISERROR(VLOOKUP(C639,'Capacidad Financiera'!$B$12:$X$62720,2,0)),"",VLOOKUP(C639,'Capacidad Financiera'!$B$12:$X$3580,2,0))</f>
        <v>0</v>
      </c>
      <c r="E639" s="248">
        <f>IF(ISERROR(VLOOKUP(C639,'Capacidad Financiera'!$B$12:$X$62720,3,0)),"",VLOOKUP(C639,'Capacidad Financiera'!$B$12:$X$62720,3,0))</f>
        <v>0</v>
      </c>
      <c r="F639" s="231"/>
      <c r="G639" s="231" t="str">
        <f>IF(OR(D639="",E639="",F639=""),"",IF(C639&lt;&gt;"",IF(ISERROR(VLOOKUP($A$10,POA!$A$2:$D$25,2,0)),"",VLOOKUP($A$10,POA!$A$2:$D$25,2,0)),""))</f>
        <v/>
      </c>
      <c r="H639" s="254" t="str">
        <f t="shared" si="57"/>
        <v/>
      </c>
      <c r="I639" s="256" t="str">
        <f>IF(OR(D639="",E639="",F639=""),"",IF(AND(H639&gt;0,H639&lt;=Experiencia1),Puntajes!$D$4,IF(AND(H639&gt;Experiencia1,H639&lt;=Experiencia2),Puntajes!$D$5,IF(AND(H639&gt;Experiencia2,H639&lt;=Experiencia3),Puntajes!$D$6,IF(H639&gt;Experiencia3,Puntajes!$D$7,0)))))</f>
        <v/>
      </c>
    </row>
    <row r="640" spans="3:9" ht="14" x14ac:dyDescent="0.15">
      <c r="C640" s="131" t="str">
        <f>+'Capacidad Financiera'!B643</f>
        <v/>
      </c>
      <c r="D640" s="192">
        <f>IF(ISERROR(VLOOKUP(C640,'Capacidad Financiera'!$B$12:$X$62720,2,0)),"",VLOOKUP(C640,'Capacidad Financiera'!$B$12:$X$3580,2,0))</f>
        <v>0</v>
      </c>
      <c r="E640" s="248">
        <f>IF(ISERROR(VLOOKUP(C640,'Capacidad Financiera'!$B$12:$X$62720,3,0)),"",VLOOKUP(C640,'Capacidad Financiera'!$B$12:$X$62720,3,0))</f>
        <v>0</v>
      </c>
      <c r="F640" s="231"/>
      <c r="G640" s="231" t="str">
        <f>IF(OR(D640="",E640="",F640=""),"",IF(C640&lt;&gt;"",IF(ISERROR(VLOOKUP($A$10,POA!$A$2:$D$25,2,0)),"",VLOOKUP($A$10,POA!$A$2:$D$25,2,0)),""))</f>
        <v/>
      </c>
      <c r="H640" s="254" t="str">
        <f t="shared" si="57"/>
        <v/>
      </c>
      <c r="I640" s="256" t="str">
        <f>IF(OR(D640="",E640="",F640=""),"",IF(AND(H640&gt;0,H640&lt;=Experiencia1),Puntajes!$D$4,IF(AND(H640&gt;Experiencia1,H640&lt;=Experiencia2),Puntajes!$D$5,IF(AND(H640&gt;Experiencia2,H640&lt;=Experiencia3),Puntajes!$D$6,IF(H640&gt;Experiencia3,Puntajes!$D$7,0)))))</f>
        <v/>
      </c>
    </row>
    <row r="641" spans="3:9" ht="14" x14ac:dyDescent="0.15">
      <c r="C641" s="131" t="str">
        <f>+'Capacidad Financiera'!B644</f>
        <v/>
      </c>
      <c r="D641" s="192">
        <f>IF(ISERROR(VLOOKUP(C641,'Capacidad Financiera'!$B$12:$X$62720,2,0)),"",VLOOKUP(C641,'Capacidad Financiera'!$B$12:$X$3580,2,0))</f>
        <v>0</v>
      </c>
      <c r="E641" s="248">
        <f>IF(ISERROR(VLOOKUP(C641,'Capacidad Financiera'!$B$12:$X$62720,3,0)),"",VLOOKUP(C641,'Capacidad Financiera'!$B$12:$X$62720,3,0))</f>
        <v>0</v>
      </c>
      <c r="F641" s="231"/>
      <c r="G641" s="231" t="str">
        <f>IF(OR(D641="",E641="",F641=""),"",IF(C641&lt;&gt;"",IF(ISERROR(VLOOKUP($A$10,POA!$A$2:$D$25,2,0)),"",VLOOKUP($A$10,POA!$A$2:$D$25,2,0)),""))</f>
        <v/>
      </c>
      <c r="H641" s="254" t="str">
        <f t="shared" si="57"/>
        <v/>
      </c>
      <c r="I641" s="256" t="str">
        <f>IF(OR(D641="",E641="",F641=""),"",IF(AND(H641&gt;0,H641&lt;=Experiencia1),Puntajes!$D$4,IF(AND(H641&gt;Experiencia1,H641&lt;=Experiencia2),Puntajes!$D$5,IF(AND(H641&gt;Experiencia2,H641&lt;=Experiencia3),Puntajes!$D$6,IF(H641&gt;Experiencia3,Puntajes!$D$7,0)))))</f>
        <v/>
      </c>
    </row>
    <row r="642" spans="3:9" ht="14" x14ac:dyDescent="0.15">
      <c r="C642" s="131" t="str">
        <f>+'Capacidad Financiera'!B645</f>
        <v/>
      </c>
      <c r="D642" s="192">
        <f>IF(ISERROR(VLOOKUP(C642,'Capacidad Financiera'!$B$12:$X$62720,2,0)),"",VLOOKUP(C642,'Capacidad Financiera'!$B$12:$X$3580,2,0))</f>
        <v>0</v>
      </c>
      <c r="E642" s="248">
        <f>IF(ISERROR(VLOOKUP(C642,'Capacidad Financiera'!$B$12:$X$62720,3,0)),"",VLOOKUP(C642,'Capacidad Financiera'!$B$12:$X$62720,3,0))</f>
        <v>0</v>
      </c>
      <c r="F642" s="231"/>
      <c r="G642" s="231" t="str">
        <f>IF(OR(D642="",E642="",F642=""),"",IF(C642&lt;&gt;"",IF(ISERROR(VLOOKUP($A$10,POA!$A$2:$D$25,2,0)),"",VLOOKUP($A$10,POA!$A$2:$D$25,2,0)),""))</f>
        <v/>
      </c>
      <c r="H642" s="254" t="str">
        <f t="shared" si="57"/>
        <v/>
      </c>
      <c r="I642" s="256" t="str">
        <f>IF(OR(D642="",E642="",F642=""),"",IF(AND(H642&gt;0,H642&lt;=Experiencia1),Puntajes!$D$4,IF(AND(H642&gt;Experiencia1,H642&lt;=Experiencia2),Puntajes!$D$5,IF(AND(H642&gt;Experiencia2,H642&lt;=Experiencia3),Puntajes!$D$6,IF(H642&gt;Experiencia3,Puntajes!$D$7,0)))))</f>
        <v/>
      </c>
    </row>
    <row r="643" spans="3:9" ht="14" x14ac:dyDescent="0.15">
      <c r="C643" s="131" t="str">
        <f>+'Capacidad Financiera'!B646</f>
        <v/>
      </c>
      <c r="D643" s="192">
        <f>IF(ISERROR(VLOOKUP(C643,'Capacidad Financiera'!$B$12:$X$62720,2,0)),"",VLOOKUP(C643,'Capacidad Financiera'!$B$12:$X$3580,2,0))</f>
        <v>0</v>
      </c>
      <c r="E643" s="248">
        <f>IF(ISERROR(VLOOKUP(C643,'Capacidad Financiera'!$B$12:$X$62720,3,0)),"",VLOOKUP(C643,'Capacidad Financiera'!$B$12:$X$62720,3,0))</f>
        <v>0</v>
      </c>
      <c r="F643" s="231"/>
      <c r="G643" s="231" t="str">
        <f>IF(OR(D643="",E643="",F643=""),"",IF(C643&lt;&gt;"",IF(ISERROR(VLOOKUP($A$10,POA!$A$2:$D$25,2,0)),"",VLOOKUP($A$10,POA!$A$2:$D$25,2,0)),""))</f>
        <v/>
      </c>
      <c r="H643" s="254" t="str">
        <f t="shared" si="57"/>
        <v/>
      </c>
      <c r="I643" s="256" t="str">
        <f>IF(OR(D643="",E643="",F643=""),"",IF(AND(H643&gt;0,H643&lt;=Experiencia1),Puntajes!$D$4,IF(AND(H643&gt;Experiencia1,H643&lt;=Experiencia2),Puntajes!$D$5,IF(AND(H643&gt;Experiencia2,H643&lt;=Experiencia3),Puntajes!$D$6,IF(H643&gt;Experiencia3,Puntajes!$D$7,0)))))</f>
        <v/>
      </c>
    </row>
    <row r="644" spans="3:9" ht="14" x14ac:dyDescent="0.15">
      <c r="C644" s="131" t="str">
        <f>+'Capacidad Financiera'!B647</f>
        <v/>
      </c>
      <c r="D644" s="192">
        <f>IF(ISERROR(VLOOKUP(C644,'Capacidad Financiera'!$B$12:$X$62720,2,0)),"",VLOOKUP(C644,'Capacidad Financiera'!$B$12:$X$3580,2,0))</f>
        <v>0</v>
      </c>
      <c r="E644" s="248">
        <f>IF(ISERROR(VLOOKUP(C644,'Capacidad Financiera'!$B$12:$X$62720,3,0)),"",VLOOKUP(C644,'Capacidad Financiera'!$B$12:$X$62720,3,0))</f>
        <v>0</v>
      </c>
      <c r="F644" s="231"/>
      <c r="G644" s="231" t="str">
        <f>IF(OR(D644="",E644="",F644=""),"",IF(C644&lt;&gt;"",IF(ISERROR(VLOOKUP($A$10,POA!$A$2:$D$25,2,0)),"",VLOOKUP($A$10,POA!$A$2:$D$25,2,0)),""))</f>
        <v/>
      </c>
      <c r="H644" s="254" t="str">
        <f t="shared" si="57"/>
        <v/>
      </c>
      <c r="I644" s="256" t="str">
        <f>IF(OR(D644="",E644="",F644=""),"",IF(AND(H644&gt;0,H644&lt;=Experiencia1),Puntajes!$D$4,IF(AND(H644&gt;Experiencia1,H644&lt;=Experiencia2),Puntajes!$D$5,IF(AND(H644&gt;Experiencia2,H644&lt;=Experiencia3),Puntajes!$D$6,IF(H644&gt;Experiencia3,Puntajes!$D$7,0)))))</f>
        <v/>
      </c>
    </row>
    <row r="645" spans="3:9" ht="14" x14ac:dyDescent="0.15">
      <c r="C645" s="131" t="str">
        <f>+'Capacidad Financiera'!B648</f>
        <v/>
      </c>
      <c r="D645" s="192">
        <f>IF(ISERROR(VLOOKUP(C645,'Capacidad Financiera'!$B$12:$X$62720,2,0)),"",VLOOKUP(C645,'Capacidad Financiera'!$B$12:$X$3580,2,0))</f>
        <v>0</v>
      </c>
      <c r="E645" s="248">
        <f>IF(ISERROR(VLOOKUP(C645,'Capacidad Financiera'!$B$12:$X$62720,3,0)),"",VLOOKUP(C645,'Capacidad Financiera'!$B$12:$X$62720,3,0))</f>
        <v>0</v>
      </c>
      <c r="F645" s="231"/>
      <c r="G645" s="231" t="str">
        <f>IF(OR(D645="",E645="",F645=""),"",IF(C645&lt;&gt;"",IF(ISERROR(VLOOKUP($A$10,POA!$A$2:$D$25,2,0)),"",VLOOKUP($A$10,POA!$A$2:$D$25,2,0)),""))</f>
        <v/>
      </c>
      <c r="H645" s="254" t="str">
        <f t="shared" si="57"/>
        <v/>
      </c>
      <c r="I645" s="256" t="str">
        <f>IF(OR(D645="",E645="",F645=""),"",IF(AND(H645&gt;0,H645&lt;=Experiencia1),Puntajes!$D$4,IF(AND(H645&gt;Experiencia1,H645&lt;=Experiencia2),Puntajes!$D$5,IF(AND(H645&gt;Experiencia2,H645&lt;=Experiencia3),Puntajes!$D$6,IF(H645&gt;Experiencia3,Puntajes!$D$7,0)))))</f>
        <v/>
      </c>
    </row>
    <row r="646" spans="3:9" ht="15" thickBot="1" x14ac:dyDescent="0.2">
      <c r="C646" s="132" t="str">
        <f>+'Capacidad Financiera'!B649</f>
        <v/>
      </c>
      <c r="D646" s="133">
        <f>IF(ISERROR(VLOOKUP(C646,'Capacidad Financiera'!$B$12:$X$62720,2,0)),"",VLOOKUP(C646,'Capacidad Financiera'!$B$12:$X$3580,2,0))</f>
        <v>0</v>
      </c>
      <c r="E646" s="134">
        <f>IF(ISERROR(VLOOKUP(C646,'Capacidad Financiera'!$B$12:$X$62720,3,0)),"",VLOOKUP(C646,'Capacidad Financiera'!$B$12:$X$62720,3,0))</f>
        <v>0</v>
      </c>
      <c r="F646" s="232"/>
      <c r="G646" s="232" t="str">
        <f>IF(OR(D646="",E646="",F646=""),"",IF(C646&lt;&gt;"",IF(ISERROR(VLOOKUP($A$10,POA!$A$2:$D$25,2,0)),"",VLOOKUP($A$10,POA!$A$2:$D$25,2,0)),""))</f>
        <v/>
      </c>
      <c r="H646" s="255" t="str">
        <f t="shared" si="57"/>
        <v/>
      </c>
      <c r="I646" s="257" t="str">
        <f>IF(OR(D646="",E646="",F646=""),"",IF(AND(H646&gt;0,H646&lt;=Experiencia1),Puntajes!$D$4,IF(AND(H646&gt;Experiencia1,H646&lt;=Experiencia2),Puntajes!$D$5,IF(AND(H646&gt;Experiencia2,H646&lt;=Experiencia3),Puntajes!$D$6,IF(H646&gt;Experiencia3,Puntajes!$D$7,0)))))</f>
        <v/>
      </c>
    </row>
    <row r="647" spans="3:9" ht="14" x14ac:dyDescent="0.15">
      <c r="C647" s="127">
        <v>59</v>
      </c>
      <c r="D647" s="128">
        <f>IF(ISERROR(VLOOKUP(C647,'Capacidad Financiera'!$B$12:$X$62720,2,0)),"",VLOOKUP(C647,'Capacidad Financiera'!$B$12:$X$3580,2,0))</f>
        <v>0</v>
      </c>
      <c r="E647" s="129" t="str">
        <f>IF(ISERROR(VLOOKUP(C647,'Capacidad Financiera'!$B$12:$X$62720,3,0)),"",VLOOKUP(C647,'Capacidad Financiera'!$B$12:$X$62720,3,0))</f>
        <v/>
      </c>
      <c r="F647" s="130"/>
      <c r="G647" s="130" t="str">
        <f>IF(OR(D647="",E647="",F647=""),"",IF(C648="",IF(C647&lt;&gt;"",IF(ISERROR(VLOOKUP($A$10,POA!$A$2:$D$25,2,0)),"",VLOOKUP($A$10,POA!$A$2:$D$25,2,0)),""),""))</f>
        <v/>
      </c>
      <c r="H647" s="251" t="str">
        <f>IF(OR(D647="",E647="",F647=""),"",IF(C648="",IF(C647&lt;&gt;"",F647/G647,""),""))</f>
        <v/>
      </c>
      <c r="I647" s="249" t="str">
        <f>IF(C648="",IF(F647="","",IF(AND(H647&gt;0,H647&lt;=Experiencia1),Puntajes!$D$4,IF(AND(H647&gt;Experiencia1,H647&lt;=Experiencia2),Puntajes!$D$5,IF(AND(H647&gt;Experiencia2,H647&lt;=Experiencia3),Puntajes!$D$6,IF(H647&gt;Experiencia3,Puntajes!$D$7,0))))),"")</f>
        <v/>
      </c>
    </row>
    <row r="648" spans="3:9" ht="14" x14ac:dyDescent="0.15">
      <c r="C648" s="131" t="str">
        <f>+'Capacidad Financiera'!B651</f>
        <v/>
      </c>
      <c r="D648" s="192">
        <f>IF(ISERROR(VLOOKUP(C648,'Capacidad Financiera'!$B$12:$X$62720,2,0)),"",VLOOKUP(C648,'Capacidad Financiera'!$B$12:$X$3580,2,0))</f>
        <v>0</v>
      </c>
      <c r="E648" s="248">
        <f>IF(ISERROR(VLOOKUP(C648,'Capacidad Financiera'!$B$12:$X$62720,3,0)),"",VLOOKUP(C648,'Capacidad Financiera'!$B$12:$X$62720,3,0))</f>
        <v>0</v>
      </c>
      <c r="F648" s="231"/>
      <c r="G648" s="231" t="str">
        <f>IF(OR(D648="",E648="",F648=""),"",IF(C648&lt;&gt;"",IF(ISERROR(VLOOKUP($A$10,POA!$A$2:$D$25,2,0)),"",VLOOKUP($A$10,POA!$A$2:$D$25,2,0)),""))</f>
        <v/>
      </c>
      <c r="H648" s="254" t="str">
        <f>IF(OR(D648="",E648="",F648=""),"",IF(C648&lt;&gt;"",F648/(G648*E648),""))</f>
        <v/>
      </c>
      <c r="I648" s="256" t="str">
        <f>IF(OR(D648="",E648="",F648=""),"",IF(AND(H648&gt;0,H648&lt;=Experiencia1),Puntajes!$D$4,IF(AND(H648&gt;Experiencia1,H648&lt;=Experiencia2),Puntajes!$D$5,IF(AND(H648&gt;Experiencia2,H648&lt;=Experiencia3),Puntajes!$D$6,IF(H648&gt;Experiencia3,Puntajes!$D$7,0)))))</f>
        <v/>
      </c>
    </row>
    <row r="649" spans="3:9" ht="14" x14ac:dyDescent="0.15">
      <c r="C649" s="131" t="str">
        <f>+'Capacidad Financiera'!B652</f>
        <v/>
      </c>
      <c r="D649" s="192">
        <f>IF(ISERROR(VLOOKUP(C649,'Capacidad Financiera'!$B$12:$X$62720,2,0)),"",VLOOKUP(C649,'Capacidad Financiera'!$B$12:$X$3580,2,0))</f>
        <v>0</v>
      </c>
      <c r="E649" s="248">
        <f>IF(ISERROR(VLOOKUP(C649,'Capacidad Financiera'!$B$12:$X$62720,3,0)),"",VLOOKUP(C649,'Capacidad Financiera'!$B$12:$X$62720,3,0))</f>
        <v>0</v>
      </c>
      <c r="F649" s="231"/>
      <c r="G649" s="231" t="str">
        <f>IF(OR(D649="",E649="",F649=""),"",IF(C649&lt;&gt;"",IF(ISERROR(VLOOKUP($A$10,POA!$A$2:$D$25,2,0)),"",VLOOKUP($A$10,POA!$A$2:$D$25,2,0)),""))</f>
        <v/>
      </c>
      <c r="H649" s="254" t="str">
        <f t="shared" ref="H649:H657" si="58">IF(OR(D649="",E649="",F649=""),"",IF(C649&lt;&gt;"",F649/(G649*E649),""))</f>
        <v/>
      </c>
      <c r="I649" s="256" t="str">
        <f>IF(OR(D649="",E649="",F649=""),"",IF(AND(H649&gt;0,H649&lt;=Experiencia1),Puntajes!$D$4,IF(AND(H649&gt;Experiencia1,H649&lt;=Experiencia2),Puntajes!$D$5,IF(AND(H649&gt;Experiencia2,H649&lt;=Experiencia3),Puntajes!$D$6,IF(H649&gt;Experiencia3,Puntajes!$D$7,0)))))</f>
        <v/>
      </c>
    </row>
    <row r="650" spans="3:9" ht="14" x14ac:dyDescent="0.15">
      <c r="C650" s="131" t="str">
        <f>+'Capacidad Financiera'!B653</f>
        <v/>
      </c>
      <c r="D650" s="192">
        <f>IF(ISERROR(VLOOKUP(C650,'Capacidad Financiera'!$B$12:$X$62720,2,0)),"",VLOOKUP(C650,'Capacidad Financiera'!$B$12:$X$3580,2,0))</f>
        <v>0</v>
      </c>
      <c r="E650" s="248">
        <f>IF(ISERROR(VLOOKUP(C650,'Capacidad Financiera'!$B$12:$X$62720,3,0)),"",VLOOKUP(C650,'Capacidad Financiera'!$B$12:$X$62720,3,0))</f>
        <v>0</v>
      </c>
      <c r="F650" s="231"/>
      <c r="G650" s="231" t="str">
        <f>IF(OR(D650="",E650="",F650=""),"",IF(C650&lt;&gt;"",IF(ISERROR(VLOOKUP($A$10,POA!$A$2:$D$25,2,0)),"",VLOOKUP($A$10,POA!$A$2:$D$25,2,0)),""))</f>
        <v/>
      </c>
      <c r="H650" s="254" t="str">
        <f t="shared" si="58"/>
        <v/>
      </c>
      <c r="I650" s="256" t="str">
        <f>IF(OR(D650="",E650="",F650=""),"",IF(AND(H650&gt;0,H650&lt;=Experiencia1),Puntajes!$D$4,IF(AND(H650&gt;Experiencia1,H650&lt;=Experiencia2),Puntajes!$D$5,IF(AND(H650&gt;Experiencia2,H650&lt;=Experiencia3),Puntajes!$D$6,IF(H650&gt;Experiencia3,Puntajes!$D$7,0)))))</f>
        <v/>
      </c>
    </row>
    <row r="651" spans="3:9" ht="14" x14ac:dyDescent="0.15">
      <c r="C651" s="131" t="str">
        <f>+'Capacidad Financiera'!B654</f>
        <v/>
      </c>
      <c r="D651" s="192">
        <f>IF(ISERROR(VLOOKUP(C651,'Capacidad Financiera'!$B$12:$X$62720,2,0)),"",VLOOKUP(C651,'Capacidad Financiera'!$B$12:$X$3580,2,0))</f>
        <v>0</v>
      </c>
      <c r="E651" s="248">
        <f>IF(ISERROR(VLOOKUP(C651,'Capacidad Financiera'!$B$12:$X$62720,3,0)),"",VLOOKUP(C651,'Capacidad Financiera'!$B$12:$X$62720,3,0))</f>
        <v>0</v>
      </c>
      <c r="F651" s="231"/>
      <c r="G651" s="231" t="str">
        <f>IF(OR(D651="",E651="",F651=""),"",IF(C651&lt;&gt;"",IF(ISERROR(VLOOKUP($A$10,POA!$A$2:$D$25,2,0)),"",VLOOKUP($A$10,POA!$A$2:$D$25,2,0)),""))</f>
        <v/>
      </c>
      <c r="H651" s="254" t="str">
        <f t="shared" si="58"/>
        <v/>
      </c>
      <c r="I651" s="256" t="str">
        <f>IF(OR(D651="",E651="",F651=""),"",IF(AND(H651&gt;0,H651&lt;=Experiencia1),Puntajes!$D$4,IF(AND(H651&gt;Experiencia1,H651&lt;=Experiencia2),Puntajes!$D$5,IF(AND(H651&gt;Experiencia2,H651&lt;=Experiencia3),Puntajes!$D$6,IF(H651&gt;Experiencia3,Puntajes!$D$7,0)))))</f>
        <v/>
      </c>
    </row>
    <row r="652" spans="3:9" ht="14" x14ac:dyDescent="0.15">
      <c r="C652" s="131" t="str">
        <f>+'Capacidad Financiera'!B655</f>
        <v/>
      </c>
      <c r="D652" s="192">
        <f>IF(ISERROR(VLOOKUP(C652,'Capacidad Financiera'!$B$12:$X$62720,2,0)),"",VLOOKUP(C652,'Capacidad Financiera'!$B$12:$X$3580,2,0))</f>
        <v>0</v>
      </c>
      <c r="E652" s="248">
        <f>IF(ISERROR(VLOOKUP(C652,'Capacidad Financiera'!$B$12:$X$62720,3,0)),"",VLOOKUP(C652,'Capacidad Financiera'!$B$12:$X$62720,3,0))</f>
        <v>0</v>
      </c>
      <c r="F652" s="231"/>
      <c r="G652" s="231" t="str">
        <f>IF(OR(D652="",E652="",F652=""),"",IF(C652&lt;&gt;"",IF(ISERROR(VLOOKUP($A$10,POA!$A$2:$D$25,2,0)),"",VLOOKUP($A$10,POA!$A$2:$D$25,2,0)),""))</f>
        <v/>
      </c>
      <c r="H652" s="254" t="str">
        <f t="shared" si="58"/>
        <v/>
      </c>
      <c r="I652" s="256" t="str">
        <f>IF(OR(D652="",E652="",F652=""),"",IF(AND(H652&gt;0,H652&lt;=Experiencia1),Puntajes!$D$4,IF(AND(H652&gt;Experiencia1,H652&lt;=Experiencia2),Puntajes!$D$5,IF(AND(H652&gt;Experiencia2,H652&lt;=Experiencia3),Puntajes!$D$6,IF(H652&gt;Experiencia3,Puntajes!$D$7,0)))))</f>
        <v/>
      </c>
    </row>
    <row r="653" spans="3:9" ht="14" x14ac:dyDescent="0.15">
      <c r="C653" s="131" t="str">
        <f>+'Capacidad Financiera'!B656</f>
        <v/>
      </c>
      <c r="D653" s="192">
        <f>IF(ISERROR(VLOOKUP(C653,'Capacidad Financiera'!$B$12:$X$62720,2,0)),"",VLOOKUP(C653,'Capacidad Financiera'!$B$12:$X$3580,2,0))</f>
        <v>0</v>
      </c>
      <c r="E653" s="248">
        <f>IF(ISERROR(VLOOKUP(C653,'Capacidad Financiera'!$B$12:$X$62720,3,0)),"",VLOOKUP(C653,'Capacidad Financiera'!$B$12:$X$62720,3,0))</f>
        <v>0</v>
      </c>
      <c r="F653" s="231"/>
      <c r="G653" s="231" t="str">
        <f>IF(OR(D653="",E653="",F653=""),"",IF(C653&lt;&gt;"",IF(ISERROR(VLOOKUP($A$10,POA!$A$2:$D$25,2,0)),"",VLOOKUP($A$10,POA!$A$2:$D$25,2,0)),""))</f>
        <v/>
      </c>
      <c r="H653" s="254" t="str">
        <f t="shared" si="58"/>
        <v/>
      </c>
      <c r="I653" s="256" t="str">
        <f>IF(OR(D653="",E653="",F653=""),"",IF(AND(H653&gt;0,H653&lt;=Experiencia1),Puntajes!$D$4,IF(AND(H653&gt;Experiencia1,H653&lt;=Experiencia2),Puntajes!$D$5,IF(AND(H653&gt;Experiencia2,H653&lt;=Experiencia3),Puntajes!$D$6,IF(H653&gt;Experiencia3,Puntajes!$D$7,0)))))</f>
        <v/>
      </c>
    </row>
    <row r="654" spans="3:9" ht="14" x14ac:dyDescent="0.15">
      <c r="C654" s="131" t="str">
        <f>+'Capacidad Financiera'!B657</f>
        <v/>
      </c>
      <c r="D654" s="192">
        <f>IF(ISERROR(VLOOKUP(C654,'Capacidad Financiera'!$B$12:$X$62720,2,0)),"",VLOOKUP(C654,'Capacidad Financiera'!$B$12:$X$3580,2,0))</f>
        <v>0</v>
      </c>
      <c r="E654" s="248">
        <f>IF(ISERROR(VLOOKUP(C654,'Capacidad Financiera'!$B$12:$X$62720,3,0)),"",VLOOKUP(C654,'Capacidad Financiera'!$B$12:$X$62720,3,0))</f>
        <v>0</v>
      </c>
      <c r="F654" s="231"/>
      <c r="G654" s="231" t="str">
        <f>IF(OR(D654="",E654="",F654=""),"",IF(C654&lt;&gt;"",IF(ISERROR(VLOOKUP($A$10,POA!$A$2:$D$25,2,0)),"",VLOOKUP($A$10,POA!$A$2:$D$25,2,0)),""))</f>
        <v/>
      </c>
      <c r="H654" s="254" t="str">
        <f t="shared" si="58"/>
        <v/>
      </c>
      <c r="I654" s="256" t="str">
        <f>IF(OR(D654="",E654="",F654=""),"",IF(AND(H654&gt;0,H654&lt;=Experiencia1),Puntajes!$D$4,IF(AND(H654&gt;Experiencia1,H654&lt;=Experiencia2),Puntajes!$D$5,IF(AND(H654&gt;Experiencia2,H654&lt;=Experiencia3),Puntajes!$D$6,IF(H654&gt;Experiencia3,Puntajes!$D$7,0)))))</f>
        <v/>
      </c>
    </row>
    <row r="655" spans="3:9" ht="14" x14ac:dyDescent="0.15">
      <c r="C655" s="131" t="str">
        <f>+'Capacidad Financiera'!B658</f>
        <v/>
      </c>
      <c r="D655" s="192">
        <f>IF(ISERROR(VLOOKUP(C655,'Capacidad Financiera'!$B$12:$X$62720,2,0)),"",VLOOKUP(C655,'Capacidad Financiera'!$B$12:$X$3580,2,0))</f>
        <v>0</v>
      </c>
      <c r="E655" s="248">
        <f>IF(ISERROR(VLOOKUP(C655,'Capacidad Financiera'!$B$12:$X$62720,3,0)),"",VLOOKUP(C655,'Capacidad Financiera'!$B$12:$X$62720,3,0))</f>
        <v>0</v>
      </c>
      <c r="F655" s="231"/>
      <c r="G655" s="231" t="str">
        <f>IF(OR(D655="",E655="",F655=""),"",IF(C655&lt;&gt;"",IF(ISERROR(VLOOKUP($A$10,POA!$A$2:$D$25,2,0)),"",VLOOKUP($A$10,POA!$A$2:$D$25,2,0)),""))</f>
        <v/>
      </c>
      <c r="H655" s="254" t="str">
        <f t="shared" si="58"/>
        <v/>
      </c>
      <c r="I655" s="256" t="str">
        <f>IF(OR(D655="",E655="",F655=""),"",IF(AND(H655&gt;0,H655&lt;=Experiencia1),Puntajes!$D$4,IF(AND(H655&gt;Experiencia1,H655&lt;=Experiencia2),Puntajes!$D$5,IF(AND(H655&gt;Experiencia2,H655&lt;=Experiencia3),Puntajes!$D$6,IF(H655&gt;Experiencia3,Puntajes!$D$7,0)))))</f>
        <v/>
      </c>
    </row>
    <row r="656" spans="3:9" ht="14" x14ac:dyDescent="0.15">
      <c r="C656" s="131" t="str">
        <f>+'Capacidad Financiera'!B659</f>
        <v/>
      </c>
      <c r="D656" s="192">
        <f>IF(ISERROR(VLOOKUP(C656,'Capacidad Financiera'!$B$12:$X$62720,2,0)),"",VLOOKUP(C656,'Capacidad Financiera'!$B$12:$X$3580,2,0))</f>
        <v>0</v>
      </c>
      <c r="E656" s="248">
        <f>IF(ISERROR(VLOOKUP(C656,'Capacidad Financiera'!$B$12:$X$62720,3,0)),"",VLOOKUP(C656,'Capacidad Financiera'!$B$12:$X$62720,3,0))</f>
        <v>0</v>
      </c>
      <c r="F656" s="231"/>
      <c r="G656" s="231" t="str">
        <f>IF(OR(D656="",E656="",F656=""),"",IF(C656&lt;&gt;"",IF(ISERROR(VLOOKUP($A$10,POA!$A$2:$D$25,2,0)),"",VLOOKUP($A$10,POA!$A$2:$D$25,2,0)),""))</f>
        <v/>
      </c>
      <c r="H656" s="254" t="str">
        <f t="shared" si="58"/>
        <v/>
      </c>
      <c r="I656" s="256" t="str">
        <f>IF(OR(D656="",E656="",F656=""),"",IF(AND(H656&gt;0,H656&lt;=Experiencia1),Puntajes!$D$4,IF(AND(H656&gt;Experiencia1,H656&lt;=Experiencia2),Puntajes!$D$5,IF(AND(H656&gt;Experiencia2,H656&lt;=Experiencia3),Puntajes!$D$6,IF(H656&gt;Experiencia3,Puntajes!$D$7,0)))))</f>
        <v/>
      </c>
    </row>
    <row r="657" spans="3:9" ht="15" thickBot="1" x14ac:dyDescent="0.2">
      <c r="C657" s="132" t="str">
        <f>+'Capacidad Financiera'!B660</f>
        <v/>
      </c>
      <c r="D657" s="133">
        <f>IF(ISERROR(VLOOKUP(C657,'Capacidad Financiera'!$B$12:$X$62720,2,0)),"",VLOOKUP(C657,'Capacidad Financiera'!$B$12:$X$3580,2,0))</f>
        <v>0</v>
      </c>
      <c r="E657" s="134">
        <f>IF(ISERROR(VLOOKUP(C657,'Capacidad Financiera'!$B$12:$X$62720,3,0)),"",VLOOKUP(C657,'Capacidad Financiera'!$B$12:$X$62720,3,0))</f>
        <v>0</v>
      </c>
      <c r="F657" s="232"/>
      <c r="G657" s="232" t="str">
        <f>IF(OR(D657="",E657="",F657=""),"",IF(C657&lt;&gt;"",IF(ISERROR(VLOOKUP($A$10,POA!$A$2:$D$25,2,0)),"",VLOOKUP($A$10,POA!$A$2:$D$25,2,0)),""))</f>
        <v/>
      </c>
      <c r="H657" s="255" t="str">
        <f t="shared" si="58"/>
        <v/>
      </c>
      <c r="I657" s="257" t="str">
        <f>IF(OR(D657="",E657="",F657=""),"",IF(AND(H657&gt;0,H657&lt;=Experiencia1),Puntajes!$D$4,IF(AND(H657&gt;Experiencia1,H657&lt;=Experiencia2),Puntajes!$D$5,IF(AND(H657&gt;Experiencia2,H657&lt;=Experiencia3),Puntajes!$D$6,IF(H657&gt;Experiencia3,Puntajes!$D$7,0)))))</f>
        <v/>
      </c>
    </row>
    <row r="658" spans="3:9" ht="14" x14ac:dyDescent="0.15">
      <c r="C658" s="127">
        <v>60</v>
      </c>
      <c r="D658" s="128">
        <f>IF(ISERROR(VLOOKUP(C658,'Capacidad Financiera'!$B$12:$X$62720,2,0)),"",VLOOKUP(C658,'Capacidad Financiera'!$B$12:$X$3580,2,0))</f>
        <v>0</v>
      </c>
      <c r="E658" s="129" t="str">
        <f>IF(ISERROR(VLOOKUP(C658,'Capacidad Financiera'!$B$12:$X$62720,3,0)),"",VLOOKUP(C658,'Capacidad Financiera'!$B$12:$X$62720,3,0))</f>
        <v/>
      </c>
      <c r="F658" s="130"/>
      <c r="G658" s="130" t="str">
        <f>IF(OR(D658="",E658="",F658=""),"",IF(C659="",IF(C658&lt;&gt;"",IF(ISERROR(VLOOKUP($A$10,POA!$A$2:$D$25,2,0)),"",VLOOKUP($A$10,POA!$A$2:$D$25,2,0)),""),""))</f>
        <v/>
      </c>
      <c r="H658" s="251" t="str">
        <f>IF(OR(D658="",E658="",F658=""),"",IF(C659="",IF(C658&lt;&gt;"",F658/G658,""),""))</f>
        <v/>
      </c>
      <c r="I658" s="249" t="str">
        <f>IF(C659="",IF(F658="","",IF(AND(H658&gt;0,H658&lt;=Experiencia1),Puntajes!$D$4,IF(AND(H658&gt;Experiencia1,H658&lt;=Experiencia2),Puntajes!$D$5,IF(AND(H658&gt;Experiencia2,H658&lt;=Experiencia3),Puntajes!$D$6,IF(H658&gt;Experiencia3,Puntajes!$D$7,0))))),"")</f>
        <v/>
      </c>
    </row>
    <row r="659" spans="3:9" ht="14" x14ac:dyDescent="0.15">
      <c r="C659" s="131" t="str">
        <f>+'Capacidad Financiera'!B662</f>
        <v/>
      </c>
      <c r="D659" s="192">
        <f>IF(ISERROR(VLOOKUP(C659,'Capacidad Financiera'!$B$12:$X$62720,2,0)),"",VLOOKUP(C659,'Capacidad Financiera'!$B$12:$X$3580,2,0))</f>
        <v>0</v>
      </c>
      <c r="E659" s="248">
        <f>IF(ISERROR(VLOOKUP(C659,'Capacidad Financiera'!$B$12:$X$62720,3,0)),"",VLOOKUP(C659,'Capacidad Financiera'!$B$12:$X$62720,3,0))</f>
        <v>0</v>
      </c>
      <c r="F659" s="231"/>
      <c r="G659" s="231" t="str">
        <f>IF(OR(D659="",E659="",F659=""),"",IF(C659&lt;&gt;"",IF(ISERROR(VLOOKUP($A$10,POA!$A$2:$D$25,2,0)),"",VLOOKUP($A$10,POA!$A$2:$D$25,2,0)),""))</f>
        <v/>
      </c>
      <c r="H659" s="254" t="str">
        <f>IF(OR(D659="",E659="",F659=""),"",IF(C659&lt;&gt;"",F659/(G659*E659),""))</f>
        <v/>
      </c>
      <c r="I659" s="256" t="str">
        <f>IF(OR(D659="",E659="",F659=""),"",IF(AND(H659&gt;0,H659&lt;=Experiencia1),Puntajes!$D$4,IF(AND(H659&gt;Experiencia1,H659&lt;=Experiencia2),Puntajes!$D$5,IF(AND(H659&gt;Experiencia2,H659&lt;=Experiencia3),Puntajes!$D$6,IF(H659&gt;Experiencia3,Puntajes!$D$7,0)))))</f>
        <v/>
      </c>
    </row>
    <row r="660" spans="3:9" ht="14" x14ac:dyDescent="0.15">
      <c r="C660" s="131" t="str">
        <f>+'Capacidad Financiera'!B663</f>
        <v/>
      </c>
      <c r="D660" s="192">
        <f>IF(ISERROR(VLOOKUP(C660,'Capacidad Financiera'!$B$12:$X$62720,2,0)),"",VLOOKUP(C660,'Capacidad Financiera'!$B$12:$X$3580,2,0))</f>
        <v>0</v>
      </c>
      <c r="E660" s="248">
        <f>IF(ISERROR(VLOOKUP(C660,'Capacidad Financiera'!$B$12:$X$62720,3,0)),"",VLOOKUP(C660,'Capacidad Financiera'!$B$12:$X$62720,3,0))</f>
        <v>0</v>
      </c>
      <c r="F660" s="231"/>
      <c r="G660" s="231" t="str">
        <f>IF(OR(D660="",E660="",F660=""),"",IF(C660&lt;&gt;"",IF(ISERROR(VLOOKUP($A$10,POA!$A$2:$D$25,2,0)),"",VLOOKUP($A$10,POA!$A$2:$D$25,2,0)),""))</f>
        <v/>
      </c>
      <c r="H660" s="254" t="str">
        <f t="shared" ref="H660:H668" si="59">IF(OR(D660="",E660="",F660=""),"",IF(C660&lt;&gt;"",F660/(G660*E660),""))</f>
        <v/>
      </c>
      <c r="I660" s="256" t="str">
        <f>IF(OR(D660="",E660="",F660=""),"",IF(AND(H660&gt;0,H660&lt;=Experiencia1),Puntajes!$D$4,IF(AND(H660&gt;Experiencia1,H660&lt;=Experiencia2),Puntajes!$D$5,IF(AND(H660&gt;Experiencia2,H660&lt;=Experiencia3),Puntajes!$D$6,IF(H660&gt;Experiencia3,Puntajes!$D$7,0)))))</f>
        <v/>
      </c>
    </row>
    <row r="661" spans="3:9" ht="14" x14ac:dyDescent="0.15">
      <c r="C661" s="131" t="str">
        <f>+'Capacidad Financiera'!B664</f>
        <v/>
      </c>
      <c r="D661" s="192">
        <f>IF(ISERROR(VLOOKUP(C661,'Capacidad Financiera'!$B$12:$X$62720,2,0)),"",VLOOKUP(C661,'Capacidad Financiera'!$B$12:$X$3580,2,0))</f>
        <v>0</v>
      </c>
      <c r="E661" s="248">
        <f>IF(ISERROR(VLOOKUP(C661,'Capacidad Financiera'!$B$12:$X$62720,3,0)),"",VLOOKUP(C661,'Capacidad Financiera'!$B$12:$X$62720,3,0))</f>
        <v>0</v>
      </c>
      <c r="F661" s="231"/>
      <c r="G661" s="231" t="str">
        <f>IF(OR(D661="",E661="",F661=""),"",IF(C661&lt;&gt;"",IF(ISERROR(VLOOKUP($A$10,POA!$A$2:$D$25,2,0)),"",VLOOKUP($A$10,POA!$A$2:$D$25,2,0)),""))</f>
        <v/>
      </c>
      <c r="H661" s="254" t="str">
        <f t="shared" si="59"/>
        <v/>
      </c>
      <c r="I661" s="256" t="str">
        <f>IF(OR(D661="",E661="",F661=""),"",IF(AND(H661&gt;0,H661&lt;=Experiencia1),Puntajes!$D$4,IF(AND(H661&gt;Experiencia1,H661&lt;=Experiencia2),Puntajes!$D$5,IF(AND(H661&gt;Experiencia2,H661&lt;=Experiencia3),Puntajes!$D$6,IF(H661&gt;Experiencia3,Puntajes!$D$7,0)))))</f>
        <v/>
      </c>
    </row>
    <row r="662" spans="3:9" ht="14" x14ac:dyDescent="0.15">
      <c r="C662" s="131" t="str">
        <f>+'Capacidad Financiera'!B665</f>
        <v/>
      </c>
      <c r="D662" s="192">
        <f>IF(ISERROR(VLOOKUP(C662,'Capacidad Financiera'!$B$12:$X$62720,2,0)),"",VLOOKUP(C662,'Capacidad Financiera'!$B$12:$X$3580,2,0))</f>
        <v>0</v>
      </c>
      <c r="E662" s="248">
        <f>IF(ISERROR(VLOOKUP(C662,'Capacidad Financiera'!$B$12:$X$62720,3,0)),"",VLOOKUP(C662,'Capacidad Financiera'!$B$12:$X$62720,3,0))</f>
        <v>0</v>
      </c>
      <c r="F662" s="231"/>
      <c r="G662" s="231" t="str">
        <f>IF(OR(D662="",E662="",F662=""),"",IF(C662&lt;&gt;"",IF(ISERROR(VLOOKUP($A$10,POA!$A$2:$D$25,2,0)),"",VLOOKUP($A$10,POA!$A$2:$D$25,2,0)),""))</f>
        <v/>
      </c>
      <c r="H662" s="254" t="str">
        <f t="shared" si="59"/>
        <v/>
      </c>
      <c r="I662" s="256" t="str">
        <f>IF(OR(D662="",E662="",F662=""),"",IF(AND(H662&gt;0,H662&lt;=Experiencia1),Puntajes!$D$4,IF(AND(H662&gt;Experiencia1,H662&lt;=Experiencia2),Puntajes!$D$5,IF(AND(H662&gt;Experiencia2,H662&lt;=Experiencia3),Puntajes!$D$6,IF(H662&gt;Experiencia3,Puntajes!$D$7,0)))))</f>
        <v/>
      </c>
    </row>
    <row r="663" spans="3:9" ht="14" x14ac:dyDescent="0.15">
      <c r="C663" s="131" t="str">
        <f>+'Capacidad Financiera'!B666</f>
        <v/>
      </c>
      <c r="D663" s="192">
        <f>IF(ISERROR(VLOOKUP(C663,'Capacidad Financiera'!$B$12:$X$62720,2,0)),"",VLOOKUP(C663,'Capacidad Financiera'!$B$12:$X$3580,2,0))</f>
        <v>0</v>
      </c>
      <c r="E663" s="248">
        <f>IF(ISERROR(VLOOKUP(C663,'Capacidad Financiera'!$B$12:$X$62720,3,0)),"",VLOOKUP(C663,'Capacidad Financiera'!$B$12:$X$62720,3,0))</f>
        <v>0</v>
      </c>
      <c r="F663" s="231"/>
      <c r="G663" s="231" t="str">
        <f>IF(OR(D663="",E663="",F663=""),"",IF(C663&lt;&gt;"",IF(ISERROR(VLOOKUP($A$10,POA!$A$2:$D$25,2,0)),"",VLOOKUP($A$10,POA!$A$2:$D$25,2,0)),""))</f>
        <v/>
      </c>
      <c r="H663" s="254" t="str">
        <f t="shared" si="59"/>
        <v/>
      </c>
      <c r="I663" s="256" t="str">
        <f>IF(OR(D663="",E663="",F663=""),"",IF(AND(H663&gt;0,H663&lt;=Experiencia1),Puntajes!$D$4,IF(AND(H663&gt;Experiencia1,H663&lt;=Experiencia2),Puntajes!$D$5,IF(AND(H663&gt;Experiencia2,H663&lt;=Experiencia3),Puntajes!$D$6,IF(H663&gt;Experiencia3,Puntajes!$D$7,0)))))</f>
        <v/>
      </c>
    </row>
    <row r="664" spans="3:9" ht="14" x14ac:dyDescent="0.15">
      <c r="C664" s="131" t="str">
        <f>+'Capacidad Financiera'!B667</f>
        <v/>
      </c>
      <c r="D664" s="192">
        <f>IF(ISERROR(VLOOKUP(C664,'Capacidad Financiera'!$B$12:$X$62720,2,0)),"",VLOOKUP(C664,'Capacidad Financiera'!$B$12:$X$3580,2,0))</f>
        <v>0</v>
      </c>
      <c r="E664" s="248">
        <f>IF(ISERROR(VLOOKUP(C664,'Capacidad Financiera'!$B$12:$X$62720,3,0)),"",VLOOKUP(C664,'Capacidad Financiera'!$B$12:$X$62720,3,0))</f>
        <v>0</v>
      </c>
      <c r="F664" s="231"/>
      <c r="G664" s="231" t="str">
        <f>IF(OR(D664="",E664="",F664=""),"",IF(C664&lt;&gt;"",IF(ISERROR(VLOOKUP($A$10,POA!$A$2:$D$25,2,0)),"",VLOOKUP($A$10,POA!$A$2:$D$25,2,0)),""))</f>
        <v/>
      </c>
      <c r="H664" s="254" t="str">
        <f t="shared" si="59"/>
        <v/>
      </c>
      <c r="I664" s="256" t="str">
        <f>IF(OR(D664="",E664="",F664=""),"",IF(AND(H664&gt;0,H664&lt;=Experiencia1),Puntajes!$D$4,IF(AND(H664&gt;Experiencia1,H664&lt;=Experiencia2),Puntajes!$D$5,IF(AND(H664&gt;Experiencia2,H664&lt;=Experiencia3),Puntajes!$D$6,IF(H664&gt;Experiencia3,Puntajes!$D$7,0)))))</f>
        <v/>
      </c>
    </row>
    <row r="665" spans="3:9" ht="14" x14ac:dyDescent="0.15">
      <c r="C665" s="131" t="str">
        <f>+'Capacidad Financiera'!B668</f>
        <v/>
      </c>
      <c r="D665" s="192">
        <f>IF(ISERROR(VLOOKUP(C665,'Capacidad Financiera'!$B$12:$X$62720,2,0)),"",VLOOKUP(C665,'Capacidad Financiera'!$B$12:$X$3580,2,0))</f>
        <v>0</v>
      </c>
      <c r="E665" s="248">
        <f>IF(ISERROR(VLOOKUP(C665,'Capacidad Financiera'!$B$12:$X$62720,3,0)),"",VLOOKUP(C665,'Capacidad Financiera'!$B$12:$X$62720,3,0))</f>
        <v>0</v>
      </c>
      <c r="F665" s="231"/>
      <c r="G665" s="231" t="str">
        <f>IF(OR(D665="",E665="",F665=""),"",IF(C665&lt;&gt;"",IF(ISERROR(VLOOKUP($A$10,POA!$A$2:$D$25,2,0)),"",VLOOKUP($A$10,POA!$A$2:$D$25,2,0)),""))</f>
        <v/>
      </c>
      <c r="H665" s="254" t="str">
        <f t="shared" si="59"/>
        <v/>
      </c>
      <c r="I665" s="256" t="str">
        <f>IF(OR(D665="",E665="",F665=""),"",IF(AND(H665&gt;0,H665&lt;=Experiencia1),Puntajes!$D$4,IF(AND(H665&gt;Experiencia1,H665&lt;=Experiencia2),Puntajes!$D$5,IF(AND(H665&gt;Experiencia2,H665&lt;=Experiencia3),Puntajes!$D$6,IF(H665&gt;Experiencia3,Puntajes!$D$7,0)))))</f>
        <v/>
      </c>
    </row>
    <row r="666" spans="3:9" ht="14" x14ac:dyDescent="0.15">
      <c r="C666" s="131" t="str">
        <f>+'Capacidad Financiera'!B669</f>
        <v/>
      </c>
      <c r="D666" s="192">
        <f>IF(ISERROR(VLOOKUP(C666,'Capacidad Financiera'!$B$12:$X$62720,2,0)),"",VLOOKUP(C666,'Capacidad Financiera'!$B$12:$X$3580,2,0))</f>
        <v>0</v>
      </c>
      <c r="E666" s="248">
        <f>IF(ISERROR(VLOOKUP(C666,'Capacidad Financiera'!$B$12:$X$62720,3,0)),"",VLOOKUP(C666,'Capacidad Financiera'!$B$12:$X$62720,3,0))</f>
        <v>0</v>
      </c>
      <c r="F666" s="231"/>
      <c r="G666" s="231" t="str">
        <f>IF(OR(D666="",E666="",F666=""),"",IF(C666&lt;&gt;"",IF(ISERROR(VLOOKUP($A$10,POA!$A$2:$D$25,2,0)),"",VLOOKUP($A$10,POA!$A$2:$D$25,2,0)),""))</f>
        <v/>
      </c>
      <c r="H666" s="254" t="str">
        <f t="shared" si="59"/>
        <v/>
      </c>
      <c r="I666" s="256" t="str">
        <f>IF(OR(D666="",E666="",F666=""),"",IF(AND(H666&gt;0,H666&lt;=Experiencia1),Puntajes!$D$4,IF(AND(H666&gt;Experiencia1,H666&lt;=Experiencia2),Puntajes!$D$5,IF(AND(H666&gt;Experiencia2,H666&lt;=Experiencia3),Puntajes!$D$6,IF(H666&gt;Experiencia3,Puntajes!$D$7,0)))))</f>
        <v/>
      </c>
    </row>
    <row r="667" spans="3:9" ht="14" x14ac:dyDescent="0.15">
      <c r="C667" s="131" t="str">
        <f>+'Capacidad Financiera'!B670</f>
        <v/>
      </c>
      <c r="D667" s="192">
        <f>IF(ISERROR(VLOOKUP(C667,'Capacidad Financiera'!$B$12:$X$62720,2,0)),"",VLOOKUP(C667,'Capacidad Financiera'!$B$12:$X$3580,2,0))</f>
        <v>0</v>
      </c>
      <c r="E667" s="248">
        <f>IF(ISERROR(VLOOKUP(C667,'Capacidad Financiera'!$B$12:$X$62720,3,0)),"",VLOOKUP(C667,'Capacidad Financiera'!$B$12:$X$62720,3,0))</f>
        <v>0</v>
      </c>
      <c r="F667" s="231"/>
      <c r="G667" s="231" t="str">
        <f>IF(OR(D667="",E667="",F667=""),"",IF(C667&lt;&gt;"",IF(ISERROR(VLOOKUP($A$10,POA!$A$2:$D$25,2,0)),"",VLOOKUP($A$10,POA!$A$2:$D$25,2,0)),""))</f>
        <v/>
      </c>
      <c r="H667" s="254" t="str">
        <f t="shared" si="59"/>
        <v/>
      </c>
      <c r="I667" s="256" t="str">
        <f>IF(OR(D667="",E667="",F667=""),"",IF(AND(H667&gt;0,H667&lt;=Experiencia1),Puntajes!$D$4,IF(AND(H667&gt;Experiencia1,H667&lt;=Experiencia2),Puntajes!$D$5,IF(AND(H667&gt;Experiencia2,H667&lt;=Experiencia3),Puntajes!$D$6,IF(H667&gt;Experiencia3,Puntajes!$D$7,0)))))</f>
        <v/>
      </c>
    </row>
    <row r="668" spans="3:9" ht="15" thickBot="1" x14ac:dyDescent="0.2">
      <c r="C668" s="132" t="str">
        <f>+'Capacidad Financiera'!B671</f>
        <v/>
      </c>
      <c r="D668" s="133">
        <f>IF(ISERROR(VLOOKUP(C668,'Capacidad Financiera'!$B$12:$X$62720,2,0)),"",VLOOKUP(C668,'Capacidad Financiera'!$B$12:$X$3580,2,0))</f>
        <v>0</v>
      </c>
      <c r="E668" s="134">
        <f>IF(ISERROR(VLOOKUP(C668,'Capacidad Financiera'!$B$12:$X$62720,3,0)),"",VLOOKUP(C668,'Capacidad Financiera'!$B$12:$X$62720,3,0))</f>
        <v>0</v>
      </c>
      <c r="F668" s="232"/>
      <c r="G668" s="232" t="str">
        <f>IF(OR(D668="",E668="",F668=""),"",IF(C668&lt;&gt;"",IF(ISERROR(VLOOKUP($A$10,POA!$A$2:$D$25,2,0)),"",VLOOKUP($A$10,POA!$A$2:$D$25,2,0)),""))</f>
        <v/>
      </c>
      <c r="H668" s="255" t="str">
        <f t="shared" si="59"/>
        <v/>
      </c>
      <c r="I668" s="257" t="str">
        <f>IF(OR(D668="",E668="",F668=""),"",IF(AND(H668&gt;0,H668&lt;=Experiencia1),Puntajes!$D$4,IF(AND(H668&gt;Experiencia1,H668&lt;=Experiencia2),Puntajes!$D$5,IF(AND(H668&gt;Experiencia2,H668&lt;=Experiencia3),Puntajes!$D$6,IF(H668&gt;Experiencia3,Puntajes!$D$7,0)))))</f>
        <v/>
      </c>
    </row>
    <row r="669" spans="3:9" ht="14" x14ac:dyDescent="0.15">
      <c r="C669" s="127">
        <v>61</v>
      </c>
      <c r="D669" s="128">
        <f>IF(ISERROR(VLOOKUP(C669,'Capacidad Financiera'!$B$12:$X$62720,2,0)),"",VLOOKUP(C669,'Capacidad Financiera'!$B$12:$X$3580,2,0))</f>
        <v>0</v>
      </c>
      <c r="E669" s="129" t="str">
        <f>IF(ISERROR(VLOOKUP(C669,'Capacidad Financiera'!$B$12:$X$62720,3,0)),"",VLOOKUP(C669,'Capacidad Financiera'!$B$12:$X$62720,3,0))</f>
        <v/>
      </c>
      <c r="F669" s="130"/>
      <c r="G669" s="130" t="str">
        <f>IF(OR(D669="",E669="",F669=""),"",IF(C670="",IF(C669&lt;&gt;"",IF(ISERROR(VLOOKUP($A$10,POA!$A$2:$D$25,2,0)),"",VLOOKUP($A$10,POA!$A$2:$D$25,2,0)),""),""))</f>
        <v/>
      </c>
      <c r="H669" s="251" t="str">
        <f>IF(OR(D669="",E669="",F669=""),"",IF(C670="",IF(C669&lt;&gt;"",F669/G669,""),""))</f>
        <v/>
      </c>
      <c r="I669" s="249" t="str">
        <f>IF(C670="",IF(F669="","",IF(AND(H669&gt;0,H669&lt;=Experiencia1),Puntajes!$D$4,IF(AND(H669&gt;Experiencia1,H669&lt;=Experiencia2),Puntajes!$D$5,IF(AND(H669&gt;Experiencia2,H669&lt;=Experiencia3),Puntajes!$D$6,IF(H669&gt;Experiencia3,Puntajes!$D$7,0))))),"")</f>
        <v/>
      </c>
    </row>
    <row r="670" spans="3:9" ht="14" x14ac:dyDescent="0.15">
      <c r="C670" s="131" t="str">
        <f>+'Capacidad Financiera'!B673</f>
        <v/>
      </c>
      <c r="D670" s="192">
        <f>IF(ISERROR(VLOOKUP(C670,'Capacidad Financiera'!$B$12:$X$62720,2,0)),"",VLOOKUP(C670,'Capacidad Financiera'!$B$12:$X$3580,2,0))</f>
        <v>0</v>
      </c>
      <c r="E670" s="248">
        <f>IF(ISERROR(VLOOKUP(C670,'Capacidad Financiera'!$B$12:$X$62720,3,0)),"",VLOOKUP(C670,'Capacidad Financiera'!$B$12:$X$62720,3,0))</f>
        <v>0</v>
      </c>
      <c r="F670" s="231"/>
      <c r="G670" s="231" t="str">
        <f>IF(OR(D670="",E670="",F670=""),"",IF(C670&lt;&gt;"",IF(ISERROR(VLOOKUP($A$10,POA!$A$2:$D$25,2,0)),"",VLOOKUP($A$10,POA!$A$2:$D$25,2,0)),""))</f>
        <v/>
      </c>
      <c r="H670" s="254" t="str">
        <f>IF(OR(D670="",E670="",F670=""),"",IF(C670&lt;&gt;"",F670/(G670*E670),""))</f>
        <v/>
      </c>
      <c r="I670" s="256" t="str">
        <f>IF(OR(D670="",E670="",F670=""),"",IF(AND(H670&gt;0,H670&lt;=Experiencia1),Puntajes!$D$4,IF(AND(H670&gt;Experiencia1,H670&lt;=Experiencia2),Puntajes!$D$5,IF(AND(H670&gt;Experiencia2,H670&lt;=Experiencia3),Puntajes!$D$6,IF(H670&gt;Experiencia3,Puntajes!$D$7,0)))))</f>
        <v/>
      </c>
    </row>
    <row r="671" spans="3:9" ht="14" x14ac:dyDescent="0.15">
      <c r="C671" s="131" t="str">
        <f>+'Capacidad Financiera'!B674</f>
        <v/>
      </c>
      <c r="D671" s="192">
        <f>IF(ISERROR(VLOOKUP(C671,'Capacidad Financiera'!$B$12:$X$62720,2,0)),"",VLOOKUP(C671,'Capacidad Financiera'!$B$12:$X$3580,2,0))</f>
        <v>0</v>
      </c>
      <c r="E671" s="248">
        <f>IF(ISERROR(VLOOKUP(C671,'Capacidad Financiera'!$B$12:$X$62720,3,0)),"",VLOOKUP(C671,'Capacidad Financiera'!$B$12:$X$62720,3,0))</f>
        <v>0</v>
      </c>
      <c r="F671" s="231"/>
      <c r="G671" s="231" t="str">
        <f>IF(OR(D671="",E671="",F671=""),"",IF(C671&lt;&gt;"",IF(ISERROR(VLOOKUP($A$10,POA!$A$2:$D$25,2,0)),"",VLOOKUP($A$10,POA!$A$2:$D$25,2,0)),""))</f>
        <v/>
      </c>
      <c r="H671" s="254" t="str">
        <f t="shared" ref="H671:H679" si="60">IF(OR(D671="",E671="",F671=""),"",IF(C671&lt;&gt;"",F671/(G671*E671),""))</f>
        <v/>
      </c>
      <c r="I671" s="256" t="str">
        <f>IF(OR(D671="",E671="",F671=""),"",IF(AND(H671&gt;0,H671&lt;=Experiencia1),Puntajes!$D$4,IF(AND(H671&gt;Experiencia1,H671&lt;=Experiencia2),Puntajes!$D$5,IF(AND(H671&gt;Experiencia2,H671&lt;=Experiencia3),Puntajes!$D$6,IF(H671&gt;Experiencia3,Puntajes!$D$7,0)))))</f>
        <v/>
      </c>
    </row>
    <row r="672" spans="3:9" ht="14" x14ac:dyDescent="0.15">
      <c r="C672" s="131" t="str">
        <f>+'Capacidad Financiera'!B675</f>
        <v/>
      </c>
      <c r="D672" s="192">
        <f>IF(ISERROR(VLOOKUP(C672,'Capacidad Financiera'!$B$12:$X$62720,2,0)),"",VLOOKUP(C672,'Capacidad Financiera'!$B$12:$X$3580,2,0))</f>
        <v>0</v>
      </c>
      <c r="E672" s="248">
        <f>IF(ISERROR(VLOOKUP(C672,'Capacidad Financiera'!$B$12:$X$62720,3,0)),"",VLOOKUP(C672,'Capacidad Financiera'!$B$12:$X$62720,3,0))</f>
        <v>0</v>
      </c>
      <c r="F672" s="231"/>
      <c r="G672" s="231" t="str">
        <f>IF(OR(D672="",E672="",F672=""),"",IF(C672&lt;&gt;"",IF(ISERROR(VLOOKUP($A$10,POA!$A$2:$D$25,2,0)),"",VLOOKUP($A$10,POA!$A$2:$D$25,2,0)),""))</f>
        <v/>
      </c>
      <c r="H672" s="254" t="str">
        <f t="shared" si="60"/>
        <v/>
      </c>
      <c r="I672" s="256" t="str">
        <f>IF(OR(D672="",E672="",F672=""),"",IF(AND(H672&gt;0,H672&lt;=Experiencia1),Puntajes!$D$4,IF(AND(H672&gt;Experiencia1,H672&lt;=Experiencia2),Puntajes!$D$5,IF(AND(H672&gt;Experiencia2,H672&lt;=Experiencia3),Puntajes!$D$6,IF(H672&gt;Experiencia3,Puntajes!$D$7,0)))))</f>
        <v/>
      </c>
    </row>
    <row r="673" spans="3:9" ht="14" x14ac:dyDescent="0.15">
      <c r="C673" s="131" t="str">
        <f>+'Capacidad Financiera'!B676</f>
        <v/>
      </c>
      <c r="D673" s="192">
        <f>IF(ISERROR(VLOOKUP(C673,'Capacidad Financiera'!$B$12:$X$62720,2,0)),"",VLOOKUP(C673,'Capacidad Financiera'!$B$12:$X$3580,2,0))</f>
        <v>0</v>
      </c>
      <c r="E673" s="248">
        <f>IF(ISERROR(VLOOKUP(C673,'Capacidad Financiera'!$B$12:$X$62720,3,0)),"",VLOOKUP(C673,'Capacidad Financiera'!$B$12:$X$62720,3,0))</f>
        <v>0</v>
      </c>
      <c r="F673" s="231"/>
      <c r="G673" s="231" t="str">
        <f>IF(OR(D673="",E673="",F673=""),"",IF(C673&lt;&gt;"",IF(ISERROR(VLOOKUP($A$10,POA!$A$2:$D$25,2,0)),"",VLOOKUP($A$10,POA!$A$2:$D$25,2,0)),""))</f>
        <v/>
      </c>
      <c r="H673" s="254" t="str">
        <f t="shared" si="60"/>
        <v/>
      </c>
      <c r="I673" s="256" t="str">
        <f>IF(OR(D673="",E673="",F673=""),"",IF(AND(H673&gt;0,H673&lt;=Experiencia1),Puntajes!$D$4,IF(AND(H673&gt;Experiencia1,H673&lt;=Experiencia2),Puntajes!$D$5,IF(AND(H673&gt;Experiencia2,H673&lt;=Experiencia3),Puntajes!$D$6,IF(H673&gt;Experiencia3,Puntajes!$D$7,0)))))</f>
        <v/>
      </c>
    </row>
    <row r="674" spans="3:9" ht="14" x14ac:dyDescent="0.15">
      <c r="C674" s="131" t="str">
        <f>+'Capacidad Financiera'!B677</f>
        <v/>
      </c>
      <c r="D674" s="192">
        <f>IF(ISERROR(VLOOKUP(C674,'Capacidad Financiera'!$B$12:$X$62720,2,0)),"",VLOOKUP(C674,'Capacidad Financiera'!$B$12:$X$3580,2,0))</f>
        <v>0</v>
      </c>
      <c r="E674" s="248">
        <f>IF(ISERROR(VLOOKUP(C674,'Capacidad Financiera'!$B$12:$X$62720,3,0)),"",VLOOKUP(C674,'Capacidad Financiera'!$B$12:$X$62720,3,0))</f>
        <v>0</v>
      </c>
      <c r="F674" s="231"/>
      <c r="G674" s="231" t="str">
        <f>IF(OR(D674="",E674="",F674=""),"",IF(C674&lt;&gt;"",IF(ISERROR(VLOOKUP($A$10,POA!$A$2:$D$25,2,0)),"",VLOOKUP($A$10,POA!$A$2:$D$25,2,0)),""))</f>
        <v/>
      </c>
      <c r="H674" s="254" t="str">
        <f t="shared" si="60"/>
        <v/>
      </c>
      <c r="I674" s="256" t="str">
        <f>IF(OR(D674="",E674="",F674=""),"",IF(AND(H674&gt;0,H674&lt;=Experiencia1),Puntajes!$D$4,IF(AND(H674&gt;Experiencia1,H674&lt;=Experiencia2),Puntajes!$D$5,IF(AND(H674&gt;Experiencia2,H674&lt;=Experiencia3),Puntajes!$D$6,IF(H674&gt;Experiencia3,Puntajes!$D$7,0)))))</f>
        <v/>
      </c>
    </row>
    <row r="675" spans="3:9" ht="14" x14ac:dyDescent="0.15">
      <c r="C675" s="131" t="str">
        <f>+'Capacidad Financiera'!B678</f>
        <v/>
      </c>
      <c r="D675" s="192">
        <f>IF(ISERROR(VLOOKUP(C675,'Capacidad Financiera'!$B$12:$X$62720,2,0)),"",VLOOKUP(C675,'Capacidad Financiera'!$B$12:$X$3580,2,0))</f>
        <v>0</v>
      </c>
      <c r="E675" s="248">
        <f>IF(ISERROR(VLOOKUP(C675,'Capacidad Financiera'!$B$12:$X$62720,3,0)),"",VLOOKUP(C675,'Capacidad Financiera'!$B$12:$X$62720,3,0))</f>
        <v>0</v>
      </c>
      <c r="F675" s="231"/>
      <c r="G675" s="231" t="str">
        <f>IF(OR(D675="",E675="",F675=""),"",IF(C675&lt;&gt;"",IF(ISERROR(VLOOKUP($A$10,POA!$A$2:$D$25,2,0)),"",VLOOKUP($A$10,POA!$A$2:$D$25,2,0)),""))</f>
        <v/>
      </c>
      <c r="H675" s="254" t="str">
        <f t="shared" si="60"/>
        <v/>
      </c>
      <c r="I675" s="256" t="str">
        <f>IF(OR(D675="",E675="",F675=""),"",IF(AND(H675&gt;0,H675&lt;=Experiencia1),Puntajes!$D$4,IF(AND(H675&gt;Experiencia1,H675&lt;=Experiencia2),Puntajes!$D$5,IF(AND(H675&gt;Experiencia2,H675&lt;=Experiencia3),Puntajes!$D$6,IF(H675&gt;Experiencia3,Puntajes!$D$7,0)))))</f>
        <v/>
      </c>
    </row>
    <row r="676" spans="3:9" ht="14" x14ac:dyDescent="0.15">
      <c r="C676" s="131" t="str">
        <f>+'Capacidad Financiera'!B679</f>
        <v/>
      </c>
      <c r="D676" s="192">
        <f>IF(ISERROR(VLOOKUP(C676,'Capacidad Financiera'!$B$12:$X$62720,2,0)),"",VLOOKUP(C676,'Capacidad Financiera'!$B$12:$X$3580,2,0))</f>
        <v>0</v>
      </c>
      <c r="E676" s="248">
        <f>IF(ISERROR(VLOOKUP(C676,'Capacidad Financiera'!$B$12:$X$62720,3,0)),"",VLOOKUP(C676,'Capacidad Financiera'!$B$12:$X$62720,3,0))</f>
        <v>0</v>
      </c>
      <c r="F676" s="231"/>
      <c r="G676" s="231" t="str">
        <f>IF(OR(D676="",E676="",F676=""),"",IF(C676&lt;&gt;"",IF(ISERROR(VLOOKUP($A$10,POA!$A$2:$D$25,2,0)),"",VLOOKUP($A$10,POA!$A$2:$D$25,2,0)),""))</f>
        <v/>
      </c>
      <c r="H676" s="254" t="str">
        <f t="shared" si="60"/>
        <v/>
      </c>
      <c r="I676" s="256" t="str">
        <f>IF(OR(D676="",E676="",F676=""),"",IF(AND(H676&gt;0,H676&lt;=Experiencia1),Puntajes!$D$4,IF(AND(H676&gt;Experiencia1,H676&lt;=Experiencia2),Puntajes!$D$5,IF(AND(H676&gt;Experiencia2,H676&lt;=Experiencia3),Puntajes!$D$6,IF(H676&gt;Experiencia3,Puntajes!$D$7,0)))))</f>
        <v/>
      </c>
    </row>
    <row r="677" spans="3:9" ht="14" x14ac:dyDescent="0.15">
      <c r="C677" s="131" t="str">
        <f>+'Capacidad Financiera'!B680</f>
        <v/>
      </c>
      <c r="D677" s="192">
        <f>IF(ISERROR(VLOOKUP(C677,'Capacidad Financiera'!$B$12:$X$62720,2,0)),"",VLOOKUP(C677,'Capacidad Financiera'!$B$12:$X$3580,2,0))</f>
        <v>0</v>
      </c>
      <c r="E677" s="248">
        <f>IF(ISERROR(VLOOKUP(C677,'Capacidad Financiera'!$B$12:$X$62720,3,0)),"",VLOOKUP(C677,'Capacidad Financiera'!$B$12:$X$62720,3,0))</f>
        <v>0</v>
      </c>
      <c r="F677" s="231"/>
      <c r="G677" s="231" t="str">
        <f>IF(OR(D677="",E677="",F677=""),"",IF(C677&lt;&gt;"",IF(ISERROR(VLOOKUP($A$10,POA!$A$2:$D$25,2,0)),"",VLOOKUP($A$10,POA!$A$2:$D$25,2,0)),""))</f>
        <v/>
      </c>
      <c r="H677" s="254" t="str">
        <f t="shared" si="60"/>
        <v/>
      </c>
      <c r="I677" s="256" t="str">
        <f>IF(OR(D677="",E677="",F677=""),"",IF(AND(H677&gt;0,H677&lt;=Experiencia1),Puntajes!$D$4,IF(AND(H677&gt;Experiencia1,H677&lt;=Experiencia2),Puntajes!$D$5,IF(AND(H677&gt;Experiencia2,H677&lt;=Experiencia3),Puntajes!$D$6,IF(H677&gt;Experiencia3,Puntajes!$D$7,0)))))</f>
        <v/>
      </c>
    </row>
    <row r="678" spans="3:9" ht="14" x14ac:dyDescent="0.15">
      <c r="C678" s="131" t="str">
        <f>+'Capacidad Financiera'!B681</f>
        <v/>
      </c>
      <c r="D678" s="192">
        <f>IF(ISERROR(VLOOKUP(C678,'Capacidad Financiera'!$B$12:$X$62720,2,0)),"",VLOOKUP(C678,'Capacidad Financiera'!$B$12:$X$3580,2,0))</f>
        <v>0</v>
      </c>
      <c r="E678" s="248">
        <f>IF(ISERROR(VLOOKUP(C678,'Capacidad Financiera'!$B$12:$X$62720,3,0)),"",VLOOKUP(C678,'Capacidad Financiera'!$B$12:$X$62720,3,0))</f>
        <v>0</v>
      </c>
      <c r="F678" s="231"/>
      <c r="G678" s="231" t="str">
        <f>IF(OR(D678="",E678="",F678=""),"",IF(C678&lt;&gt;"",IF(ISERROR(VLOOKUP($A$10,POA!$A$2:$D$25,2,0)),"",VLOOKUP($A$10,POA!$A$2:$D$25,2,0)),""))</f>
        <v/>
      </c>
      <c r="H678" s="254" t="str">
        <f t="shared" si="60"/>
        <v/>
      </c>
      <c r="I678" s="256" t="str">
        <f>IF(OR(D678="",E678="",F678=""),"",IF(AND(H678&gt;0,H678&lt;=Experiencia1),Puntajes!$D$4,IF(AND(H678&gt;Experiencia1,H678&lt;=Experiencia2),Puntajes!$D$5,IF(AND(H678&gt;Experiencia2,H678&lt;=Experiencia3),Puntajes!$D$6,IF(H678&gt;Experiencia3,Puntajes!$D$7,0)))))</f>
        <v/>
      </c>
    </row>
    <row r="679" spans="3:9" ht="15" thickBot="1" x14ac:dyDescent="0.2">
      <c r="C679" s="132" t="str">
        <f>+'Capacidad Financiera'!B682</f>
        <v/>
      </c>
      <c r="D679" s="133">
        <f>IF(ISERROR(VLOOKUP(C679,'Capacidad Financiera'!$B$12:$X$62720,2,0)),"",VLOOKUP(C679,'Capacidad Financiera'!$B$12:$X$3580,2,0))</f>
        <v>0</v>
      </c>
      <c r="E679" s="134">
        <f>IF(ISERROR(VLOOKUP(C679,'Capacidad Financiera'!$B$12:$X$62720,3,0)),"",VLOOKUP(C679,'Capacidad Financiera'!$B$12:$X$62720,3,0))</f>
        <v>0</v>
      </c>
      <c r="F679" s="232"/>
      <c r="G679" s="232" t="str">
        <f>IF(OR(D679="",E679="",F679=""),"",IF(C679&lt;&gt;"",IF(ISERROR(VLOOKUP($A$10,POA!$A$2:$D$25,2,0)),"",VLOOKUP($A$10,POA!$A$2:$D$25,2,0)),""))</f>
        <v/>
      </c>
      <c r="H679" s="255" t="str">
        <f t="shared" si="60"/>
        <v/>
      </c>
      <c r="I679" s="257" t="str">
        <f>IF(OR(D679="",E679="",F679=""),"",IF(AND(H679&gt;0,H679&lt;=Experiencia1),Puntajes!$D$4,IF(AND(H679&gt;Experiencia1,H679&lt;=Experiencia2),Puntajes!$D$5,IF(AND(H679&gt;Experiencia2,H679&lt;=Experiencia3),Puntajes!$D$6,IF(H679&gt;Experiencia3,Puntajes!$D$7,0)))))</f>
        <v/>
      </c>
    </row>
    <row r="680" spans="3:9" ht="14" x14ac:dyDescent="0.15">
      <c r="C680" s="127">
        <v>62</v>
      </c>
      <c r="D680" s="128">
        <f>IF(ISERROR(VLOOKUP(C680,'Capacidad Financiera'!$B$12:$X$62720,2,0)),"",VLOOKUP(C680,'Capacidad Financiera'!$B$12:$X$3580,2,0))</f>
        <v>0</v>
      </c>
      <c r="E680" s="129" t="str">
        <f>IF(ISERROR(VLOOKUP(C680,'Capacidad Financiera'!$B$12:$X$62720,3,0)),"",VLOOKUP(C680,'Capacidad Financiera'!$B$12:$X$62720,3,0))</f>
        <v/>
      </c>
      <c r="F680" s="130"/>
      <c r="G680" s="130" t="str">
        <f>IF(OR(D680="",E680="",F680=""),"",IF(C681="",IF(C680&lt;&gt;"",IF(ISERROR(VLOOKUP($A$10,POA!$A$2:$D$25,2,0)),"",VLOOKUP($A$10,POA!$A$2:$D$25,2,0)),""),""))</f>
        <v/>
      </c>
      <c r="H680" s="251" t="str">
        <f>IF(OR(D680="",E680="",F680=""),"",IF(C681="",IF(C680&lt;&gt;"",F680/G680,""),""))</f>
        <v/>
      </c>
      <c r="I680" s="249" t="str">
        <f>IF(C681="",IF(F680="","",IF(AND(H680&gt;0,H680&lt;=Experiencia1),Puntajes!$D$4,IF(AND(H680&gt;Experiencia1,H680&lt;=Experiencia2),Puntajes!$D$5,IF(AND(H680&gt;Experiencia2,H680&lt;=Experiencia3),Puntajes!$D$6,IF(H680&gt;Experiencia3,Puntajes!$D$7,0))))),"")</f>
        <v/>
      </c>
    </row>
    <row r="681" spans="3:9" ht="14" x14ac:dyDescent="0.15">
      <c r="C681" s="131" t="str">
        <f>+'Capacidad Financiera'!B684</f>
        <v/>
      </c>
      <c r="D681" s="192">
        <f>IF(ISERROR(VLOOKUP(C681,'Capacidad Financiera'!$B$12:$X$62720,2,0)),"",VLOOKUP(C681,'Capacidad Financiera'!$B$12:$X$3580,2,0))</f>
        <v>0</v>
      </c>
      <c r="E681" s="248">
        <f>IF(ISERROR(VLOOKUP(C681,'Capacidad Financiera'!$B$12:$X$62720,3,0)),"",VLOOKUP(C681,'Capacidad Financiera'!$B$12:$X$62720,3,0))</f>
        <v>0</v>
      </c>
      <c r="F681" s="231"/>
      <c r="G681" s="231" t="str">
        <f>IF(OR(D681="",E681="",F681=""),"",IF(C681&lt;&gt;"",IF(ISERROR(VLOOKUP($A$10,POA!$A$2:$D$25,2,0)),"",VLOOKUP($A$10,POA!$A$2:$D$25,2,0)),""))</f>
        <v/>
      </c>
      <c r="H681" s="254" t="str">
        <f>IF(OR(D681="",E681="",F681=""),"",IF(C681&lt;&gt;"",F681/(G681*E681),""))</f>
        <v/>
      </c>
      <c r="I681" s="256" t="str">
        <f>IF(OR(D681="",E681="",F681=""),"",IF(AND(H681&gt;0,H681&lt;=Experiencia1),Puntajes!$D$4,IF(AND(H681&gt;Experiencia1,H681&lt;=Experiencia2),Puntajes!$D$5,IF(AND(H681&gt;Experiencia2,H681&lt;=Experiencia3),Puntajes!$D$6,IF(H681&gt;Experiencia3,Puntajes!$D$7,0)))))</f>
        <v/>
      </c>
    </row>
    <row r="682" spans="3:9" ht="14" x14ac:dyDescent="0.15">
      <c r="C682" s="131" t="str">
        <f>+'Capacidad Financiera'!B685</f>
        <v/>
      </c>
      <c r="D682" s="192">
        <f>IF(ISERROR(VLOOKUP(C682,'Capacidad Financiera'!$B$12:$X$62720,2,0)),"",VLOOKUP(C682,'Capacidad Financiera'!$B$12:$X$3580,2,0))</f>
        <v>0</v>
      </c>
      <c r="E682" s="248">
        <f>IF(ISERROR(VLOOKUP(C682,'Capacidad Financiera'!$B$12:$X$62720,3,0)),"",VLOOKUP(C682,'Capacidad Financiera'!$B$12:$X$62720,3,0))</f>
        <v>0</v>
      </c>
      <c r="F682" s="231"/>
      <c r="G682" s="231" t="str">
        <f>IF(OR(D682="",E682="",F682=""),"",IF(C682&lt;&gt;"",IF(ISERROR(VLOOKUP($A$10,POA!$A$2:$D$25,2,0)),"",VLOOKUP($A$10,POA!$A$2:$D$25,2,0)),""))</f>
        <v/>
      </c>
      <c r="H682" s="254" t="str">
        <f t="shared" ref="H682:H690" si="61">IF(OR(D682="",E682="",F682=""),"",IF(C682&lt;&gt;"",F682/(G682*E682),""))</f>
        <v/>
      </c>
      <c r="I682" s="256" t="str">
        <f>IF(OR(D682="",E682="",F682=""),"",IF(AND(H682&gt;0,H682&lt;=Experiencia1),Puntajes!$D$4,IF(AND(H682&gt;Experiencia1,H682&lt;=Experiencia2),Puntajes!$D$5,IF(AND(H682&gt;Experiencia2,H682&lt;=Experiencia3),Puntajes!$D$6,IF(H682&gt;Experiencia3,Puntajes!$D$7,0)))))</f>
        <v/>
      </c>
    </row>
    <row r="683" spans="3:9" ht="14" x14ac:dyDescent="0.15">
      <c r="C683" s="131" t="str">
        <f>+'Capacidad Financiera'!B686</f>
        <v/>
      </c>
      <c r="D683" s="192">
        <f>IF(ISERROR(VLOOKUP(C683,'Capacidad Financiera'!$B$12:$X$62720,2,0)),"",VLOOKUP(C683,'Capacidad Financiera'!$B$12:$X$3580,2,0))</f>
        <v>0</v>
      </c>
      <c r="E683" s="248">
        <f>IF(ISERROR(VLOOKUP(C683,'Capacidad Financiera'!$B$12:$X$62720,3,0)),"",VLOOKUP(C683,'Capacidad Financiera'!$B$12:$X$62720,3,0))</f>
        <v>0</v>
      </c>
      <c r="F683" s="231"/>
      <c r="G683" s="231" t="str">
        <f>IF(OR(D683="",E683="",F683=""),"",IF(C683&lt;&gt;"",IF(ISERROR(VLOOKUP($A$10,POA!$A$2:$D$25,2,0)),"",VLOOKUP($A$10,POA!$A$2:$D$25,2,0)),""))</f>
        <v/>
      </c>
      <c r="H683" s="254" t="str">
        <f t="shared" si="61"/>
        <v/>
      </c>
      <c r="I683" s="256" t="str">
        <f>IF(OR(D683="",E683="",F683=""),"",IF(AND(H683&gt;0,H683&lt;=Experiencia1),Puntajes!$D$4,IF(AND(H683&gt;Experiencia1,H683&lt;=Experiencia2),Puntajes!$D$5,IF(AND(H683&gt;Experiencia2,H683&lt;=Experiencia3),Puntajes!$D$6,IF(H683&gt;Experiencia3,Puntajes!$D$7,0)))))</f>
        <v/>
      </c>
    </row>
    <row r="684" spans="3:9" ht="14" x14ac:dyDescent="0.15">
      <c r="C684" s="131" t="str">
        <f>+'Capacidad Financiera'!B687</f>
        <v/>
      </c>
      <c r="D684" s="192">
        <f>IF(ISERROR(VLOOKUP(C684,'Capacidad Financiera'!$B$12:$X$62720,2,0)),"",VLOOKUP(C684,'Capacidad Financiera'!$B$12:$X$3580,2,0))</f>
        <v>0</v>
      </c>
      <c r="E684" s="248">
        <f>IF(ISERROR(VLOOKUP(C684,'Capacidad Financiera'!$B$12:$X$62720,3,0)),"",VLOOKUP(C684,'Capacidad Financiera'!$B$12:$X$62720,3,0))</f>
        <v>0</v>
      </c>
      <c r="F684" s="231"/>
      <c r="G684" s="231" t="str">
        <f>IF(OR(D684="",E684="",F684=""),"",IF(C684&lt;&gt;"",IF(ISERROR(VLOOKUP($A$10,POA!$A$2:$D$25,2,0)),"",VLOOKUP($A$10,POA!$A$2:$D$25,2,0)),""))</f>
        <v/>
      </c>
      <c r="H684" s="254" t="str">
        <f t="shared" si="61"/>
        <v/>
      </c>
      <c r="I684" s="256" t="str">
        <f>IF(OR(D684="",E684="",F684=""),"",IF(AND(H684&gt;0,H684&lt;=Experiencia1),Puntajes!$D$4,IF(AND(H684&gt;Experiencia1,H684&lt;=Experiencia2),Puntajes!$D$5,IF(AND(H684&gt;Experiencia2,H684&lt;=Experiencia3),Puntajes!$D$6,IF(H684&gt;Experiencia3,Puntajes!$D$7,0)))))</f>
        <v/>
      </c>
    </row>
    <row r="685" spans="3:9" ht="14" x14ac:dyDescent="0.15">
      <c r="C685" s="131" t="str">
        <f>+'Capacidad Financiera'!B688</f>
        <v/>
      </c>
      <c r="D685" s="192">
        <f>IF(ISERROR(VLOOKUP(C685,'Capacidad Financiera'!$B$12:$X$62720,2,0)),"",VLOOKUP(C685,'Capacidad Financiera'!$B$12:$X$3580,2,0))</f>
        <v>0</v>
      </c>
      <c r="E685" s="248">
        <f>IF(ISERROR(VLOOKUP(C685,'Capacidad Financiera'!$B$12:$X$62720,3,0)),"",VLOOKUP(C685,'Capacidad Financiera'!$B$12:$X$62720,3,0))</f>
        <v>0</v>
      </c>
      <c r="F685" s="231"/>
      <c r="G685" s="231" t="str">
        <f>IF(OR(D685="",E685="",F685=""),"",IF(C685&lt;&gt;"",IF(ISERROR(VLOOKUP($A$10,POA!$A$2:$D$25,2,0)),"",VLOOKUP($A$10,POA!$A$2:$D$25,2,0)),""))</f>
        <v/>
      </c>
      <c r="H685" s="254" t="str">
        <f t="shared" si="61"/>
        <v/>
      </c>
      <c r="I685" s="256" t="str">
        <f>IF(OR(D685="",E685="",F685=""),"",IF(AND(H685&gt;0,H685&lt;=Experiencia1),Puntajes!$D$4,IF(AND(H685&gt;Experiencia1,H685&lt;=Experiencia2),Puntajes!$D$5,IF(AND(H685&gt;Experiencia2,H685&lt;=Experiencia3),Puntajes!$D$6,IF(H685&gt;Experiencia3,Puntajes!$D$7,0)))))</f>
        <v/>
      </c>
    </row>
    <row r="686" spans="3:9" ht="14" x14ac:dyDescent="0.15">
      <c r="C686" s="131" t="str">
        <f>+'Capacidad Financiera'!B689</f>
        <v/>
      </c>
      <c r="D686" s="192">
        <f>IF(ISERROR(VLOOKUP(C686,'Capacidad Financiera'!$B$12:$X$62720,2,0)),"",VLOOKUP(C686,'Capacidad Financiera'!$B$12:$X$3580,2,0))</f>
        <v>0</v>
      </c>
      <c r="E686" s="248">
        <f>IF(ISERROR(VLOOKUP(C686,'Capacidad Financiera'!$B$12:$X$62720,3,0)),"",VLOOKUP(C686,'Capacidad Financiera'!$B$12:$X$62720,3,0))</f>
        <v>0</v>
      </c>
      <c r="F686" s="231"/>
      <c r="G686" s="231" t="str">
        <f>IF(OR(D686="",E686="",F686=""),"",IF(C686&lt;&gt;"",IF(ISERROR(VLOOKUP($A$10,POA!$A$2:$D$25,2,0)),"",VLOOKUP($A$10,POA!$A$2:$D$25,2,0)),""))</f>
        <v/>
      </c>
      <c r="H686" s="254" t="str">
        <f t="shared" si="61"/>
        <v/>
      </c>
      <c r="I686" s="256" t="str">
        <f>IF(OR(D686="",E686="",F686=""),"",IF(AND(H686&gt;0,H686&lt;=Experiencia1),Puntajes!$D$4,IF(AND(H686&gt;Experiencia1,H686&lt;=Experiencia2),Puntajes!$D$5,IF(AND(H686&gt;Experiencia2,H686&lt;=Experiencia3),Puntajes!$D$6,IF(H686&gt;Experiencia3,Puntajes!$D$7,0)))))</f>
        <v/>
      </c>
    </row>
    <row r="687" spans="3:9" ht="14" x14ac:dyDescent="0.15">
      <c r="C687" s="131" t="str">
        <f>+'Capacidad Financiera'!B690</f>
        <v/>
      </c>
      <c r="D687" s="192">
        <f>IF(ISERROR(VLOOKUP(C687,'Capacidad Financiera'!$B$12:$X$62720,2,0)),"",VLOOKUP(C687,'Capacidad Financiera'!$B$12:$X$3580,2,0))</f>
        <v>0</v>
      </c>
      <c r="E687" s="248">
        <f>IF(ISERROR(VLOOKUP(C687,'Capacidad Financiera'!$B$12:$X$62720,3,0)),"",VLOOKUP(C687,'Capacidad Financiera'!$B$12:$X$62720,3,0))</f>
        <v>0</v>
      </c>
      <c r="F687" s="231"/>
      <c r="G687" s="231" t="str">
        <f>IF(OR(D687="",E687="",F687=""),"",IF(C687&lt;&gt;"",IF(ISERROR(VLOOKUP($A$10,POA!$A$2:$D$25,2,0)),"",VLOOKUP($A$10,POA!$A$2:$D$25,2,0)),""))</f>
        <v/>
      </c>
      <c r="H687" s="254" t="str">
        <f t="shared" si="61"/>
        <v/>
      </c>
      <c r="I687" s="256" t="str">
        <f>IF(OR(D687="",E687="",F687=""),"",IF(AND(H687&gt;0,H687&lt;=Experiencia1),Puntajes!$D$4,IF(AND(H687&gt;Experiencia1,H687&lt;=Experiencia2),Puntajes!$D$5,IF(AND(H687&gt;Experiencia2,H687&lt;=Experiencia3),Puntajes!$D$6,IF(H687&gt;Experiencia3,Puntajes!$D$7,0)))))</f>
        <v/>
      </c>
    </row>
    <row r="688" spans="3:9" ht="14" x14ac:dyDescent="0.15">
      <c r="C688" s="131" t="str">
        <f>+'Capacidad Financiera'!B691</f>
        <v/>
      </c>
      <c r="D688" s="192">
        <f>IF(ISERROR(VLOOKUP(C688,'Capacidad Financiera'!$B$12:$X$62720,2,0)),"",VLOOKUP(C688,'Capacidad Financiera'!$B$12:$X$3580,2,0))</f>
        <v>0</v>
      </c>
      <c r="E688" s="248">
        <f>IF(ISERROR(VLOOKUP(C688,'Capacidad Financiera'!$B$12:$X$62720,3,0)),"",VLOOKUP(C688,'Capacidad Financiera'!$B$12:$X$62720,3,0))</f>
        <v>0</v>
      </c>
      <c r="F688" s="231"/>
      <c r="G688" s="231" t="str">
        <f>IF(OR(D688="",E688="",F688=""),"",IF(C688&lt;&gt;"",IF(ISERROR(VLOOKUP($A$10,POA!$A$2:$D$25,2,0)),"",VLOOKUP($A$10,POA!$A$2:$D$25,2,0)),""))</f>
        <v/>
      </c>
      <c r="H688" s="254" t="str">
        <f t="shared" si="61"/>
        <v/>
      </c>
      <c r="I688" s="256" t="str">
        <f>IF(OR(D688="",E688="",F688=""),"",IF(AND(H688&gt;0,H688&lt;=Experiencia1),Puntajes!$D$4,IF(AND(H688&gt;Experiencia1,H688&lt;=Experiencia2),Puntajes!$D$5,IF(AND(H688&gt;Experiencia2,H688&lt;=Experiencia3),Puntajes!$D$6,IF(H688&gt;Experiencia3,Puntajes!$D$7,0)))))</f>
        <v/>
      </c>
    </row>
    <row r="689" spans="3:9" ht="14" x14ac:dyDescent="0.15">
      <c r="C689" s="131" t="str">
        <f>+'Capacidad Financiera'!B692</f>
        <v/>
      </c>
      <c r="D689" s="192">
        <f>IF(ISERROR(VLOOKUP(C689,'Capacidad Financiera'!$B$12:$X$62720,2,0)),"",VLOOKUP(C689,'Capacidad Financiera'!$B$12:$X$3580,2,0))</f>
        <v>0</v>
      </c>
      <c r="E689" s="248">
        <f>IF(ISERROR(VLOOKUP(C689,'Capacidad Financiera'!$B$12:$X$62720,3,0)),"",VLOOKUP(C689,'Capacidad Financiera'!$B$12:$X$62720,3,0))</f>
        <v>0</v>
      </c>
      <c r="F689" s="231"/>
      <c r="G689" s="231" t="str">
        <f>IF(OR(D689="",E689="",F689=""),"",IF(C689&lt;&gt;"",IF(ISERROR(VLOOKUP($A$10,POA!$A$2:$D$25,2,0)),"",VLOOKUP($A$10,POA!$A$2:$D$25,2,0)),""))</f>
        <v/>
      </c>
      <c r="H689" s="254" t="str">
        <f t="shared" si="61"/>
        <v/>
      </c>
      <c r="I689" s="256" t="str">
        <f>IF(OR(D689="",E689="",F689=""),"",IF(AND(H689&gt;0,H689&lt;=Experiencia1),Puntajes!$D$4,IF(AND(H689&gt;Experiencia1,H689&lt;=Experiencia2),Puntajes!$D$5,IF(AND(H689&gt;Experiencia2,H689&lt;=Experiencia3),Puntajes!$D$6,IF(H689&gt;Experiencia3,Puntajes!$D$7,0)))))</f>
        <v/>
      </c>
    </row>
    <row r="690" spans="3:9" ht="15" thickBot="1" x14ac:dyDescent="0.2">
      <c r="C690" s="132" t="str">
        <f>+'Capacidad Financiera'!B693</f>
        <v/>
      </c>
      <c r="D690" s="133">
        <f>IF(ISERROR(VLOOKUP(C690,'Capacidad Financiera'!$B$12:$X$62720,2,0)),"",VLOOKUP(C690,'Capacidad Financiera'!$B$12:$X$3580,2,0))</f>
        <v>0</v>
      </c>
      <c r="E690" s="134">
        <f>IF(ISERROR(VLOOKUP(C690,'Capacidad Financiera'!$B$12:$X$62720,3,0)),"",VLOOKUP(C690,'Capacidad Financiera'!$B$12:$X$62720,3,0))</f>
        <v>0</v>
      </c>
      <c r="F690" s="232"/>
      <c r="G690" s="232" t="str">
        <f>IF(OR(D690="",E690="",F690=""),"",IF(C690&lt;&gt;"",IF(ISERROR(VLOOKUP($A$10,POA!$A$2:$D$25,2,0)),"",VLOOKUP($A$10,POA!$A$2:$D$25,2,0)),""))</f>
        <v/>
      </c>
      <c r="H690" s="255" t="str">
        <f t="shared" si="61"/>
        <v/>
      </c>
      <c r="I690" s="257" t="str">
        <f>IF(OR(D690="",E690="",F690=""),"",IF(AND(H690&gt;0,H690&lt;=Experiencia1),Puntajes!$D$4,IF(AND(H690&gt;Experiencia1,H690&lt;=Experiencia2),Puntajes!$D$5,IF(AND(H690&gt;Experiencia2,H690&lt;=Experiencia3),Puntajes!$D$6,IF(H690&gt;Experiencia3,Puntajes!$D$7,0)))))</f>
        <v/>
      </c>
    </row>
    <row r="691" spans="3:9" ht="14" x14ac:dyDescent="0.15">
      <c r="C691" s="127">
        <v>63</v>
      </c>
      <c r="D691" s="128">
        <f>IF(ISERROR(VLOOKUP(C691,'Capacidad Financiera'!$B$12:$X$62720,2,0)),"",VLOOKUP(C691,'Capacidad Financiera'!$B$12:$X$3580,2,0))</f>
        <v>0</v>
      </c>
      <c r="E691" s="129" t="str">
        <f>IF(ISERROR(VLOOKUP(C691,'Capacidad Financiera'!$B$12:$X$62720,3,0)),"",VLOOKUP(C691,'Capacidad Financiera'!$B$12:$X$62720,3,0))</f>
        <v/>
      </c>
      <c r="F691" s="130"/>
      <c r="G691" s="130" t="str">
        <f>IF(OR(D691="",E691="",F691=""),"",IF(C692="",IF(C691&lt;&gt;"",IF(ISERROR(VLOOKUP($A$10,POA!$A$2:$D$25,2,0)),"",VLOOKUP($A$10,POA!$A$2:$D$25,2,0)),""),""))</f>
        <v/>
      </c>
      <c r="H691" s="251" t="str">
        <f>IF(OR(D691="",E691="",F691=""),"",IF(C692="",IF(C691&lt;&gt;"",F691/G691,""),""))</f>
        <v/>
      </c>
      <c r="I691" s="249" t="str">
        <f>IF(C692="",IF(F691="","",IF(AND(H691&gt;0,H691&lt;=Experiencia1),Puntajes!$D$4,IF(AND(H691&gt;Experiencia1,H691&lt;=Experiencia2),Puntajes!$D$5,IF(AND(H691&gt;Experiencia2,H691&lt;=Experiencia3),Puntajes!$D$6,IF(H691&gt;Experiencia3,Puntajes!$D$7,0))))),"")</f>
        <v/>
      </c>
    </row>
    <row r="692" spans="3:9" ht="14" x14ac:dyDescent="0.15">
      <c r="C692" s="131" t="str">
        <f>+'Capacidad Financiera'!B695</f>
        <v/>
      </c>
      <c r="D692" s="192">
        <f>IF(ISERROR(VLOOKUP(C692,'Capacidad Financiera'!$B$12:$X$62720,2,0)),"",VLOOKUP(C692,'Capacidad Financiera'!$B$12:$X$3580,2,0))</f>
        <v>0</v>
      </c>
      <c r="E692" s="248">
        <f>IF(ISERROR(VLOOKUP(C692,'Capacidad Financiera'!$B$12:$X$62720,3,0)),"",VLOOKUP(C692,'Capacidad Financiera'!$B$12:$X$62720,3,0))</f>
        <v>0</v>
      </c>
      <c r="F692" s="231"/>
      <c r="G692" s="231" t="str">
        <f>IF(OR(D692="",E692="",F692=""),"",IF(C692&lt;&gt;"",IF(ISERROR(VLOOKUP($A$10,POA!$A$2:$D$25,2,0)),"",VLOOKUP($A$10,POA!$A$2:$D$25,2,0)),""))</f>
        <v/>
      </c>
      <c r="H692" s="254" t="str">
        <f>IF(OR(D692="",E692="",F692=""),"",IF(C692&lt;&gt;"",F692/(G692*E692),""))</f>
        <v/>
      </c>
      <c r="I692" s="256" t="str">
        <f>IF(OR(D692="",E692="",F692=""),"",IF(AND(H692&gt;0,H692&lt;=Experiencia1),Puntajes!$D$4,IF(AND(H692&gt;Experiencia1,H692&lt;=Experiencia2),Puntajes!$D$5,IF(AND(H692&gt;Experiencia2,H692&lt;=Experiencia3),Puntajes!$D$6,IF(H692&gt;Experiencia3,Puntajes!$D$7,0)))))</f>
        <v/>
      </c>
    </row>
    <row r="693" spans="3:9" ht="14" x14ac:dyDescent="0.15">
      <c r="C693" s="131" t="str">
        <f>+'Capacidad Financiera'!B696</f>
        <v/>
      </c>
      <c r="D693" s="192">
        <f>IF(ISERROR(VLOOKUP(C693,'Capacidad Financiera'!$B$12:$X$62720,2,0)),"",VLOOKUP(C693,'Capacidad Financiera'!$B$12:$X$3580,2,0))</f>
        <v>0</v>
      </c>
      <c r="E693" s="248">
        <f>IF(ISERROR(VLOOKUP(C693,'Capacidad Financiera'!$B$12:$X$62720,3,0)),"",VLOOKUP(C693,'Capacidad Financiera'!$B$12:$X$62720,3,0))</f>
        <v>0</v>
      </c>
      <c r="F693" s="231"/>
      <c r="G693" s="231" t="str">
        <f>IF(OR(D693="",E693="",F693=""),"",IF(C693&lt;&gt;"",IF(ISERROR(VLOOKUP($A$10,POA!$A$2:$D$25,2,0)),"",VLOOKUP($A$10,POA!$A$2:$D$25,2,0)),""))</f>
        <v/>
      </c>
      <c r="H693" s="254" t="str">
        <f t="shared" ref="H693:H701" si="62">IF(OR(D693="",E693="",F693=""),"",IF(C693&lt;&gt;"",F693/(G693*E693),""))</f>
        <v/>
      </c>
      <c r="I693" s="256" t="str">
        <f>IF(OR(D693="",E693="",F693=""),"",IF(AND(H693&gt;0,H693&lt;=Experiencia1),Puntajes!$D$4,IF(AND(H693&gt;Experiencia1,H693&lt;=Experiencia2),Puntajes!$D$5,IF(AND(H693&gt;Experiencia2,H693&lt;=Experiencia3),Puntajes!$D$6,IF(H693&gt;Experiencia3,Puntajes!$D$7,0)))))</f>
        <v/>
      </c>
    </row>
    <row r="694" spans="3:9" ht="14" x14ac:dyDescent="0.15">
      <c r="C694" s="131" t="str">
        <f>+'Capacidad Financiera'!B697</f>
        <v/>
      </c>
      <c r="D694" s="192">
        <f>IF(ISERROR(VLOOKUP(C694,'Capacidad Financiera'!$B$12:$X$62720,2,0)),"",VLOOKUP(C694,'Capacidad Financiera'!$B$12:$X$3580,2,0))</f>
        <v>0</v>
      </c>
      <c r="E694" s="248">
        <f>IF(ISERROR(VLOOKUP(C694,'Capacidad Financiera'!$B$12:$X$62720,3,0)),"",VLOOKUP(C694,'Capacidad Financiera'!$B$12:$X$62720,3,0))</f>
        <v>0</v>
      </c>
      <c r="F694" s="231"/>
      <c r="G694" s="231" t="str">
        <f>IF(OR(D694="",E694="",F694=""),"",IF(C694&lt;&gt;"",IF(ISERROR(VLOOKUP($A$10,POA!$A$2:$D$25,2,0)),"",VLOOKUP($A$10,POA!$A$2:$D$25,2,0)),""))</f>
        <v/>
      </c>
      <c r="H694" s="254" t="str">
        <f t="shared" si="62"/>
        <v/>
      </c>
      <c r="I694" s="256" t="str">
        <f>IF(OR(D694="",E694="",F694=""),"",IF(AND(H694&gt;0,H694&lt;=Experiencia1),Puntajes!$D$4,IF(AND(H694&gt;Experiencia1,H694&lt;=Experiencia2),Puntajes!$D$5,IF(AND(H694&gt;Experiencia2,H694&lt;=Experiencia3),Puntajes!$D$6,IF(H694&gt;Experiencia3,Puntajes!$D$7,0)))))</f>
        <v/>
      </c>
    </row>
    <row r="695" spans="3:9" ht="14" x14ac:dyDescent="0.15">
      <c r="C695" s="131" t="str">
        <f>+'Capacidad Financiera'!B698</f>
        <v/>
      </c>
      <c r="D695" s="192">
        <f>IF(ISERROR(VLOOKUP(C695,'Capacidad Financiera'!$B$12:$X$62720,2,0)),"",VLOOKUP(C695,'Capacidad Financiera'!$B$12:$X$3580,2,0))</f>
        <v>0</v>
      </c>
      <c r="E695" s="248">
        <f>IF(ISERROR(VLOOKUP(C695,'Capacidad Financiera'!$B$12:$X$62720,3,0)),"",VLOOKUP(C695,'Capacidad Financiera'!$B$12:$X$62720,3,0))</f>
        <v>0</v>
      </c>
      <c r="F695" s="231"/>
      <c r="G695" s="231" t="str">
        <f>IF(OR(D695="",E695="",F695=""),"",IF(C695&lt;&gt;"",IF(ISERROR(VLOOKUP($A$10,POA!$A$2:$D$25,2,0)),"",VLOOKUP($A$10,POA!$A$2:$D$25,2,0)),""))</f>
        <v/>
      </c>
      <c r="H695" s="254" t="str">
        <f t="shared" si="62"/>
        <v/>
      </c>
      <c r="I695" s="256" t="str">
        <f>IF(OR(D695="",E695="",F695=""),"",IF(AND(H695&gt;0,H695&lt;=Experiencia1),Puntajes!$D$4,IF(AND(H695&gt;Experiencia1,H695&lt;=Experiencia2),Puntajes!$D$5,IF(AND(H695&gt;Experiencia2,H695&lt;=Experiencia3),Puntajes!$D$6,IF(H695&gt;Experiencia3,Puntajes!$D$7,0)))))</f>
        <v/>
      </c>
    </row>
    <row r="696" spans="3:9" ht="14" x14ac:dyDescent="0.15">
      <c r="C696" s="131" t="str">
        <f>+'Capacidad Financiera'!B699</f>
        <v/>
      </c>
      <c r="D696" s="192">
        <f>IF(ISERROR(VLOOKUP(C696,'Capacidad Financiera'!$B$12:$X$62720,2,0)),"",VLOOKUP(C696,'Capacidad Financiera'!$B$12:$X$3580,2,0))</f>
        <v>0</v>
      </c>
      <c r="E696" s="248">
        <f>IF(ISERROR(VLOOKUP(C696,'Capacidad Financiera'!$B$12:$X$62720,3,0)),"",VLOOKUP(C696,'Capacidad Financiera'!$B$12:$X$62720,3,0))</f>
        <v>0</v>
      </c>
      <c r="F696" s="231"/>
      <c r="G696" s="231" t="str">
        <f>IF(OR(D696="",E696="",F696=""),"",IF(C696&lt;&gt;"",IF(ISERROR(VLOOKUP($A$10,POA!$A$2:$D$25,2,0)),"",VLOOKUP($A$10,POA!$A$2:$D$25,2,0)),""))</f>
        <v/>
      </c>
      <c r="H696" s="254" t="str">
        <f t="shared" si="62"/>
        <v/>
      </c>
      <c r="I696" s="256" t="str">
        <f>IF(OR(D696="",E696="",F696=""),"",IF(AND(H696&gt;0,H696&lt;=Experiencia1),Puntajes!$D$4,IF(AND(H696&gt;Experiencia1,H696&lt;=Experiencia2),Puntajes!$D$5,IF(AND(H696&gt;Experiencia2,H696&lt;=Experiencia3),Puntajes!$D$6,IF(H696&gt;Experiencia3,Puntajes!$D$7,0)))))</f>
        <v/>
      </c>
    </row>
    <row r="697" spans="3:9" ht="14" x14ac:dyDescent="0.15">
      <c r="C697" s="131" t="str">
        <f>+'Capacidad Financiera'!B700</f>
        <v/>
      </c>
      <c r="D697" s="192">
        <f>IF(ISERROR(VLOOKUP(C697,'Capacidad Financiera'!$B$12:$X$62720,2,0)),"",VLOOKUP(C697,'Capacidad Financiera'!$B$12:$X$3580,2,0))</f>
        <v>0</v>
      </c>
      <c r="E697" s="248">
        <f>IF(ISERROR(VLOOKUP(C697,'Capacidad Financiera'!$B$12:$X$62720,3,0)),"",VLOOKUP(C697,'Capacidad Financiera'!$B$12:$X$62720,3,0))</f>
        <v>0</v>
      </c>
      <c r="F697" s="231"/>
      <c r="G697" s="231" t="str">
        <f>IF(OR(D697="",E697="",F697=""),"",IF(C697&lt;&gt;"",IF(ISERROR(VLOOKUP($A$10,POA!$A$2:$D$25,2,0)),"",VLOOKUP($A$10,POA!$A$2:$D$25,2,0)),""))</f>
        <v/>
      </c>
      <c r="H697" s="254" t="str">
        <f t="shared" si="62"/>
        <v/>
      </c>
      <c r="I697" s="256" t="str">
        <f>IF(OR(D697="",E697="",F697=""),"",IF(AND(H697&gt;0,H697&lt;=Experiencia1),Puntajes!$D$4,IF(AND(H697&gt;Experiencia1,H697&lt;=Experiencia2),Puntajes!$D$5,IF(AND(H697&gt;Experiencia2,H697&lt;=Experiencia3),Puntajes!$D$6,IF(H697&gt;Experiencia3,Puntajes!$D$7,0)))))</f>
        <v/>
      </c>
    </row>
    <row r="698" spans="3:9" ht="14" x14ac:dyDescent="0.15">
      <c r="C698" s="131" t="str">
        <f>+'Capacidad Financiera'!B701</f>
        <v/>
      </c>
      <c r="D698" s="192">
        <f>IF(ISERROR(VLOOKUP(C698,'Capacidad Financiera'!$B$12:$X$62720,2,0)),"",VLOOKUP(C698,'Capacidad Financiera'!$B$12:$X$3580,2,0))</f>
        <v>0</v>
      </c>
      <c r="E698" s="248">
        <f>IF(ISERROR(VLOOKUP(C698,'Capacidad Financiera'!$B$12:$X$62720,3,0)),"",VLOOKUP(C698,'Capacidad Financiera'!$B$12:$X$62720,3,0))</f>
        <v>0</v>
      </c>
      <c r="F698" s="231"/>
      <c r="G698" s="231" t="str">
        <f>IF(OR(D698="",E698="",F698=""),"",IF(C698&lt;&gt;"",IF(ISERROR(VLOOKUP($A$10,POA!$A$2:$D$25,2,0)),"",VLOOKUP($A$10,POA!$A$2:$D$25,2,0)),""))</f>
        <v/>
      </c>
      <c r="H698" s="254" t="str">
        <f t="shared" si="62"/>
        <v/>
      </c>
      <c r="I698" s="256" t="str">
        <f>IF(OR(D698="",E698="",F698=""),"",IF(AND(H698&gt;0,H698&lt;=Experiencia1),Puntajes!$D$4,IF(AND(H698&gt;Experiencia1,H698&lt;=Experiencia2),Puntajes!$D$5,IF(AND(H698&gt;Experiencia2,H698&lt;=Experiencia3),Puntajes!$D$6,IF(H698&gt;Experiencia3,Puntajes!$D$7,0)))))</f>
        <v/>
      </c>
    </row>
    <row r="699" spans="3:9" ht="14" x14ac:dyDescent="0.15">
      <c r="C699" s="131" t="str">
        <f>+'Capacidad Financiera'!B702</f>
        <v/>
      </c>
      <c r="D699" s="192">
        <f>IF(ISERROR(VLOOKUP(C699,'Capacidad Financiera'!$B$12:$X$62720,2,0)),"",VLOOKUP(C699,'Capacidad Financiera'!$B$12:$X$3580,2,0))</f>
        <v>0</v>
      </c>
      <c r="E699" s="248">
        <f>IF(ISERROR(VLOOKUP(C699,'Capacidad Financiera'!$B$12:$X$62720,3,0)),"",VLOOKUP(C699,'Capacidad Financiera'!$B$12:$X$62720,3,0))</f>
        <v>0</v>
      </c>
      <c r="F699" s="231"/>
      <c r="G699" s="231" t="str">
        <f>IF(OR(D699="",E699="",F699=""),"",IF(C699&lt;&gt;"",IF(ISERROR(VLOOKUP($A$10,POA!$A$2:$D$25,2,0)),"",VLOOKUP($A$10,POA!$A$2:$D$25,2,0)),""))</f>
        <v/>
      </c>
      <c r="H699" s="254" t="str">
        <f t="shared" si="62"/>
        <v/>
      </c>
      <c r="I699" s="256" t="str">
        <f>IF(OR(D699="",E699="",F699=""),"",IF(AND(H699&gt;0,H699&lt;=Experiencia1),Puntajes!$D$4,IF(AND(H699&gt;Experiencia1,H699&lt;=Experiencia2),Puntajes!$D$5,IF(AND(H699&gt;Experiencia2,H699&lt;=Experiencia3),Puntajes!$D$6,IF(H699&gt;Experiencia3,Puntajes!$D$7,0)))))</f>
        <v/>
      </c>
    </row>
    <row r="700" spans="3:9" ht="14" x14ac:dyDescent="0.15">
      <c r="C700" s="131" t="str">
        <f>+'Capacidad Financiera'!B703</f>
        <v/>
      </c>
      <c r="D700" s="192">
        <f>IF(ISERROR(VLOOKUP(C700,'Capacidad Financiera'!$B$12:$X$62720,2,0)),"",VLOOKUP(C700,'Capacidad Financiera'!$B$12:$X$3580,2,0))</f>
        <v>0</v>
      </c>
      <c r="E700" s="248">
        <f>IF(ISERROR(VLOOKUP(C700,'Capacidad Financiera'!$B$12:$X$62720,3,0)),"",VLOOKUP(C700,'Capacidad Financiera'!$B$12:$X$62720,3,0))</f>
        <v>0</v>
      </c>
      <c r="F700" s="231"/>
      <c r="G700" s="231" t="str">
        <f>IF(OR(D700="",E700="",F700=""),"",IF(C700&lt;&gt;"",IF(ISERROR(VLOOKUP($A$10,POA!$A$2:$D$25,2,0)),"",VLOOKUP($A$10,POA!$A$2:$D$25,2,0)),""))</f>
        <v/>
      </c>
      <c r="H700" s="254" t="str">
        <f t="shared" si="62"/>
        <v/>
      </c>
      <c r="I700" s="256" t="str">
        <f>IF(OR(D700="",E700="",F700=""),"",IF(AND(H700&gt;0,H700&lt;=Experiencia1),Puntajes!$D$4,IF(AND(H700&gt;Experiencia1,H700&lt;=Experiencia2),Puntajes!$D$5,IF(AND(H700&gt;Experiencia2,H700&lt;=Experiencia3),Puntajes!$D$6,IF(H700&gt;Experiencia3,Puntajes!$D$7,0)))))</f>
        <v/>
      </c>
    </row>
    <row r="701" spans="3:9" ht="15" thickBot="1" x14ac:dyDescent="0.2">
      <c r="C701" s="132" t="str">
        <f>+'Capacidad Financiera'!B704</f>
        <v/>
      </c>
      <c r="D701" s="133">
        <f>IF(ISERROR(VLOOKUP(C701,'Capacidad Financiera'!$B$12:$X$62720,2,0)),"",VLOOKUP(C701,'Capacidad Financiera'!$B$12:$X$3580,2,0))</f>
        <v>0</v>
      </c>
      <c r="E701" s="134">
        <f>IF(ISERROR(VLOOKUP(C701,'Capacidad Financiera'!$B$12:$X$62720,3,0)),"",VLOOKUP(C701,'Capacidad Financiera'!$B$12:$X$62720,3,0))</f>
        <v>0</v>
      </c>
      <c r="F701" s="232"/>
      <c r="G701" s="232" t="str">
        <f>IF(OR(D701="",E701="",F701=""),"",IF(C701&lt;&gt;"",IF(ISERROR(VLOOKUP($A$10,POA!$A$2:$D$25,2,0)),"",VLOOKUP($A$10,POA!$A$2:$D$25,2,0)),""))</f>
        <v/>
      </c>
      <c r="H701" s="255" t="str">
        <f t="shared" si="62"/>
        <v/>
      </c>
      <c r="I701" s="257" t="str">
        <f>IF(OR(D701="",E701="",F701=""),"",IF(AND(H701&gt;0,H701&lt;=Experiencia1),Puntajes!$D$4,IF(AND(H701&gt;Experiencia1,H701&lt;=Experiencia2),Puntajes!$D$5,IF(AND(H701&gt;Experiencia2,H701&lt;=Experiencia3),Puntajes!$D$6,IF(H701&gt;Experiencia3,Puntajes!$D$7,0)))))</f>
        <v/>
      </c>
    </row>
    <row r="702" spans="3:9" ht="14" x14ac:dyDescent="0.15">
      <c r="C702" s="127">
        <v>64</v>
      </c>
      <c r="D702" s="128">
        <f>IF(ISERROR(VLOOKUP(C702,'Capacidad Financiera'!$B$12:$X$62720,2,0)),"",VLOOKUP(C702,'Capacidad Financiera'!$B$12:$X$3580,2,0))</f>
        <v>0</v>
      </c>
      <c r="E702" s="129" t="str">
        <f>IF(ISERROR(VLOOKUP(C702,'Capacidad Financiera'!$B$12:$X$62720,3,0)),"",VLOOKUP(C702,'Capacidad Financiera'!$B$12:$X$62720,3,0))</f>
        <v/>
      </c>
      <c r="F702" s="130"/>
      <c r="G702" s="130" t="str">
        <f>IF(OR(D702="",E702="",F702=""),"",IF(C703="",IF(C702&lt;&gt;"",IF(ISERROR(VLOOKUP($A$10,POA!$A$2:$D$25,2,0)),"",VLOOKUP($A$10,POA!$A$2:$D$25,2,0)),""),""))</f>
        <v/>
      </c>
      <c r="H702" s="251" t="str">
        <f>IF(OR(D702="",E702="",F702=""),"",IF(C703="",IF(C702&lt;&gt;"",F702/G702,""),""))</f>
        <v/>
      </c>
      <c r="I702" s="249" t="str">
        <f>IF(C703="",IF(F702="","",IF(AND(H702&gt;0,H702&lt;=Experiencia1),Puntajes!$D$4,IF(AND(H702&gt;Experiencia1,H702&lt;=Experiencia2),Puntajes!$D$5,IF(AND(H702&gt;Experiencia2,H702&lt;=Experiencia3),Puntajes!$D$6,IF(H702&gt;Experiencia3,Puntajes!$D$7,0))))),"")</f>
        <v/>
      </c>
    </row>
    <row r="703" spans="3:9" ht="14" x14ac:dyDescent="0.15">
      <c r="C703" s="131" t="str">
        <f>+'Capacidad Financiera'!B706</f>
        <v/>
      </c>
      <c r="D703" s="192">
        <f>IF(ISERROR(VLOOKUP(C703,'Capacidad Financiera'!$B$12:$X$62720,2,0)),"",VLOOKUP(C703,'Capacidad Financiera'!$B$12:$X$3580,2,0))</f>
        <v>0</v>
      </c>
      <c r="E703" s="248">
        <f>IF(ISERROR(VLOOKUP(C703,'Capacidad Financiera'!$B$12:$X$62720,3,0)),"",VLOOKUP(C703,'Capacidad Financiera'!$B$12:$X$62720,3,0))</f>
        <v>0</v>
      </c>
      <c r="F703" s="231"/>
      <c r="G703" s="231" t="str">
        <f>IF(OR(D703="",E703="",F703=""),"",IF(C703&lt;&gt;"",IF(ISERROR(VLOOKUP($A$10,POA!$A$2:$D$25,2,0)),"",VLOOKUP($A$10,POA!$A$2:$D$25,2,0)),""))</f>
        <v/>
      </c>
      <c r="H703" s="254" t="str">
        <f>IF(OR(D703="",E703="",F703=""),"",IF(C703&lt;&gt;"",F703/(G703*E703),""))</f>
        <v/>
      </c>
      <c r="I703" s="256" t="str">
        <f>IF(OR(D703="",E703="",F703=""),"",IF(AND(H703&gt;0,H703&lt;=Experiencia1),Puntajes!$D$4,IF(AND(H703&gt;Experiencia1,H703&lt;=Experiencia2),Puntajes!$D$5,IF(AND(H703&gt;Experiencia2,H703&lt;=Experiencia3),Puntajes!$D$6,IF(H703&gt;Experiencia3,Puntajes!$D$7,0)))))</f>
        <v/>
      </c>
    </row>
    <row r="704" spans="3:9" ht="14" x14ac:dyDescent="0.15">
      <c r="C704" s="131" t="str">
        <f>+'Capacidad Financiera'!B707</f>
        <v/>
      </c>
      <c r="D704" s="192">
        <f>IF(ISERROR(VLOOKUP(C704,'Capacidad Financiera'!$B$12:$X$62720,2,0)),"",VLOOKUP(C704,'Capacidad Financiera'!$B$12:$X$3580,2,0))</f>
        <v>0</v>
      </c>
      <c r="E704" s="248">
        <f>IF(ISERROR(VLOOKUP(C704,'Capacidad Financiera'!$B$12:$X$62720,3,0)),"",VLOOKUP(C704,'Capacidad Financiera'!$B$12:$X$62720,3,0))</f>
        <v>0</v>
      </c>
      <c r="F704" s="231"/>
      <c r="G704" s="231" t="str">
        <f>IF(OR(D704="",E704="",F704=""),"",IF(C704&lt;&gt;"",IF(ISERROR(VLOOKUP($A$10,POA!$A$2:$D$25,2,0)),"",VLOOKUP($A$10,POA!$A$2:$D$25,2,0)),""))</f>
        <v/>
      </c>
      <c r="H704" s="254" t="str">
        <f t="shared" ref="H704:H712" si="63">IF(OR(D704="",E704="",F704=""),"",IF(C704&lt;&gt;"",F704/(G704*E704),""))</f>
        <v/>
      </c>
      <c r="I704" s="256" t="str">
        <f>IF(OR(D704="",E704="",F704=""),"",IF(AND(H704&gt;0,H704&lt;=Experiencia1),Puntajes!$D$4,IF(AND(H704&gt;Experiencia1,H704&lt;=Experiencia2),Puntajes!$D$5,IF(AND(H704&gt;Experiencia2,H704&lt;=Experiencia3),Puntajes!$D$6,IF(H704&gt;Experiencia3,Puntajes!$D$7,0)))))</f>
        <v/>
      </c>
    </row>
    <row r="705" spans="3:9" ht="14" x14ac:dyDescent="0.15">
      <c r="C705" s="131" t="str">
        <f>+'Capacidad Financiera'!B708</f>
        <v/>
      </c>
      <c r="D705" s="192">
        <f>IF(ISERROR(VLOOKUP(C705,'Capacidad Financiera'!$B$12:$X$62720,2,0)),"",VLOOKUP(C705,'Capacidad Financiera'!$B$12:$X$3580,2,0))</f>
        <v>0</v>
      </c>
      <c r="E705" s="248">
        <f>IF(ISERROR(VLOOKUP(C705,'Capacidad Financiera'!$B$12:$X$62720,3,0)),"",VLOOKUP(C705,'Capacidad Financiera'!$B$12:$X$62720,3,0))</f>
        <v>0</v>
      </c>
      <c r="F705" s="231"/>
      <c r="G705" s="231" t="str">
        <f>IF(OR(D705="",E705="",F705=""),"",IF(C705&lt;&gt;"",IF(ISERROR(VLOOKUP($A$10,POA!$A$2:$D$25,2,0)),"",VLOOKUP($A$10,POA!$A$2:$D$25,2,0)),""))</f>
        <v/>
      </c>
      <c r="H705" s="254" t="str">
        <f t="shared" si="63"/>
        <v/>
      </c>
      <c r="I705" s="256" t="str">
        <f>IF(OR(D705="",E705="",F705=""),"",IF(AND(H705&gt;0,H705&lt;=Experiencia1),Puntajes!$D$4,IF(AND(H705&gt;Experiencia1,H705&lt;=Experiencia2),Puntajes!$D$5,IF(AND(H705&gt;Experiencia2,H705&lt;=Experiencia3),Puntajes!$D$6,IF(H705&gt;Experiencia3,Puntajes!$D$7,0)))))</f>
        <v/>
      </c>
    </row>
    <row r="706" spans="3:9" ht="14" x14ac:dyDescent="0.15">
      <c r="C706" s="131" t="str">
        <f>+'Capacidad Financiera'!B709</f>
        <v/>
      </c>
      <c r="D706" s="192">
        <f>IF(ISERROR(VLOOKUP(C706,'Capacidad Financiera'!$B$12:$X$62720,2,0)),"",VLOOKUP(C706,'Capacidad Financiera'!$B$12:$X$3580,2,0))</f>
        <v>0</v>
      </c>
      <c r="E706" s="248">
        <f>IF(ISERROR(VLOOKUP(C706,'Capacidad Financiera'!$B$12:$X$62720,3,0)),"",VLOOKUP(C706,'Capacidad Financiera'!$B$12:$X$62720,3,0))</f>
        <v>0</v>
      </c>
      <c r="F706" s="231"/>
      <c r="G706" s="231" t="str">
        <f>IF(OR(D706="",E706="",F706=""),"",IF(C706&lt;&gt;"",IF(ISERROR(VLOOKUP($A$10,POA!$A$2:$D$25,2,0)),"",VLOOKUP($A$10,POA!$A$2:$D$25,2,0)),""))</f>
        <v/>
      </c>
      <c r="H706" s="254" t="str">
        <f t="shared" si="63"/>
        <v/>
      </c>
      <c r="I706" s="256" t="str">
        <f>IF(OR(D706="",E706="",F706=""),"",IF(AND(H706&gt;0,H706&lt;=Experiencia1),Puntajes!$D$4,IF(AND(H706&gt;Experiencia1,H706&lt;=Experiencia2),Puntajes!$D$5,IF(AND(H706&gt;Experiencia2,H706&lt;=Experiencia3),Puntajes!$D$6,IF(H706&gt;Experiencia3,Puntajes!$D$7,0)))))</f>
        <v/>
      </c>
    </row>
    <row r="707" spans="3:9" ht="14" x14ac:dyDescent="0.15">
      <c r="C707" s="131" t="str">
        <f>+'Capacidad Financiera'!B710</f>
        <v/>
      </c>
      <c r="D707" s="192">
        <f>IF(ISERROR(VLOOKUP(C707,'Capacidad Financiera'!$B$12:$X$62720,2,0)),"",VLOOKUP(C707,'Capacidad Financiera'!$B$12:$X$3580,2,0))</f>
        <v>0</v>
      </c>
      <c r="E707" s="248">
        <f>IF(ISERROR(VLOOKUP(C707,'Capacidad Financiera'!$B$12:$X$62720,3,0)),"",VLOOKUP(C707,'Capacidad Financiera'!$B$12:$X$62720,3,0))</f>
        <v>0</v>
      </c>
      <c r="F707" s="231"/>
      <c r="G707" s="231" t="str">
        <f>IF(OR(D707="",E707="",F707=""),"",IF(C707&lt;&gt;"",IF(ISERROR(VLOOKUP($A$10,POA!$A$2:$D$25,2,0)),"",VLOOKUP($A$10,POA!$A$2:$D$25,2,0)),""))</f>
        <v/>
      </c>
      <c r="H707" s="254" t="str">
        <f t="shared" si="63"/>
        <v/>
      </c>
      <c r="I707" s="256" t="str">
        <f>IF(OR(D707="",E707="",F707=""),"",IF(AND(H707&gt;0,H707&lt;=Experiencia1),Puntajes!$D$4,IF(AND(H707&gt;Experiencia1,H707&lt;=Experiencia2),Puntajes!$D$5,IF(AND(H707&gt;Experiencia2,H707&lt;=Experiencia3),Puntajes!$D$6,IF(H707&gt;Experiencia3,Puntajes!$D$7,0)))))</f>
        <v/>
      </c>
    </row>
    <row r="708" spans="3:9" ht="14" x14ac:dyDescent="0.15">
      <c r="C708" s="131" t="str">
        <f>+'Capacidad Financiera'!B711</f>
        <v/>
      </c>
      <c r="D708" s="192">
        <f>IF(ISERROR(VLOOKUP(C708,'Capacidad Financiera'!$B$12:$X$62720,2,0)),"",VLOOKUP(C708,'Capacidad Financiera'!$B$12:$X$3580,2,0))</f>
        <v>0</v>
      </c>
      <c r="E708" s="248">
        <f>IF(ISERROR(VLOOKUP(C708,'Capacidad Financiera'!$B$12:$X$62720,3,0)),"",VLOOKUP(C708,'Capacidad Financiera'!$B$12:$X$62720,3,0))</f>
        <v>0</v>
      </c>
      <c r="F708" s="231"/>
      <c r="G708" s="231" t="str">
        <f>IF(OR(D708="",E708="",F708=""),"",IF(C708&lt;&gt;"",IF(ISERROR(VLOOKUP($A$10,POA!$A$2:$D$25,2,0)),"",VLOOKUP($A$10,POA!$A$2:$D$25,2,0)),""))</f>
        <v/>
      </c>
      <c r="H708" s="254" t="str">
        <f t="shared" si="63"/>
        <v/>
      </c>
      <c r="I708" s="256" t="str">
        <f>IF(OR(D708="",E708="",F708=""),"",IF(AND(H708&gt;0,H708&lt;=Experiencia1),Puntajes!$D$4,IF(AND(H708&gt;Experiencia1,H708&lt;=Experiencia2),Puntajes!$D$5,IF(AND(H708&gt;Experiencia2,H708&lt;=Experiencia3),Puntajes!$D$6,IF(H708&gt;Experiencia3,Puntajes!$D$7,0)))))</f>
        <v/>
      </c>
    </row>
    <row r="709" spans="3:9" ht="14" x14ac:dyDescent="0.15">
      <c r="C709" s="131" t="str">
        <f>+'Capacidad Financiera'!B712</f>
        <v/>
      </c>
      <c r="D709" s="192">
        <f>IF(ISERROR(VLOOKUP(C709,'Capacidad Financiera'!$B$12:$X$62720,2,0)),"",VLOOKUP(C709,'Capacidad Financiera'!$B$12:$X$3580,2,0))</f>
        <v>0</v>
      </c>
      <c r="E709" s="248">
        <f>IF(ISERROR(VLOOKUP(C709,'Capacidad Financiera'!$B$12:$X$62720,3,0)),"",VLOOKUP(C709,'Capacidad Financiera'!$B$12:$X$62720,3,0))</f>
        <v>0</v>
      </c>
      <c r="F709" s="231"/>
      <c r="G709" s="231" t="str">
        <f>IF(OR(D709="",E709="",F709=""),"",IF(C709&lt;&gt;"",IF(ISERROR(VLOOKUP($A$10,POA!$A$2:$D$25,2,0)),"",VLOOKUP($A$10,POA!$A$2:$D$25,2,0)),""))</f>
        <v/>
      </c>
      <c r="H709" s="254" t="str">
        <f t="shared" si="63"/>
        <v/>
      </c>
      <c r="I709" s="256" t="str">
        <f>IF(OR(D709="",E709="",F709=""),"",IF(AND(H709&gt;0,H709&lt;=Experiencia1),Puntajes!$D$4,IF(AND(H709&gt;Experiencia1,H709&lt;=Experiencia2),Puntajes!$D$5,IF(AND(H709&gt;Experiencia2,H709&lt;=Experiencia3),Puntajes!$D$6,IF(H709&gt;Experiencia3,Puntajes!$D$7,0)))))</f>
        <v/>
      </c>
    </row>
    <row r="710" spans="3:9" ht="14" x14ac:dyDescent="0.15">
      <c r="C710" s="131" t="str">
        <f>+'Capacidad Financiera'!B713</f>
        <v/>
      </c>
      <c r="D710" s="192">
        <f>IF(ISERROR(VLOOKUP(C710,'Capacidad Financiera'!$B$12:$X$62720,2,0)),"",VLOOKUP(C710,'Capacidad Financiera'!$B$12:$X$3580,2,0))</f>
        <v>0</v>
      </c>
      <c r="E710" s="248">
        <f>IF(ISERROR(VLOOKUP(C710,'Capacidad Financiera'!$B$12:$X$62720,3,0)),"",VLOOKUP(C710,'Capacidad Financiera'!$B$12:$X$62720,3,0))</f>
        <v>0</v>
      </c>
      <c r="F710" s="231"/>
      <c r="G710" s="231" t="str">
        <f>IF(OR(D710="",E710="",F710=""),"",IF(C710&lt;&gt;"",IF(ISERROR(VLOOKUP($A$10,POA!$A$2:$D$25,2,0)),"",VLOOKUP($A$10,POA!$A$2:$D$25,2,0)),""))</f>
        <v/>
      </c>
      <c r="H710" s="254" t="str">
        <f t="shared" si="63"/>
        <v/>
      </c>
      <c r="I710" s="256" t="str">
        <f>IF(OR(D710="",E710="",F710=""),"",IF(AND(H710&gt;0,H710&lt;=Experiencia1),Puntajes!$D$4,IF(AND(H710&gt;Experiencia1,H710&lt;=Experiencia2),Puntajes!$D$5,IF(AND(H710&gt;Experiencia2,H710&lt;=Experiencia3),Puntajes!$D$6,IF(H710&gt;Experiencia3,Puntajes!$D$7,0)))))</f>
        <v/>
      </c>
    </row>
    <row r="711" spans="3:9" ht="14" x14ac:dyDescent="0.15">
      <c r="C711" s="131" t="str">
        <f>+'Capacidad Financiera'!B714</f>
        <v/>
      </c>
      <c r="D711" s="192">
        <f>IF(ISERROR(VLOOKUP(C711,'Capacidad Financiera'!$B$12:$X$62720,2,0)),"",VLOOKUP(C711,'Capacidad Financiera'!$B$12:$X$3580,2,0))</f>
        <v>0</v>
      </c>
      <c r="E711" s="248">
        <f>IF(ISERROR(VLOOKUP(C711,'Capacidad Financiera'!$B$12:$X$62720,3,0)),"",VLOOKUP(C711,'Capacidad Financiera'!$B$12:$X$62720,3,0))</f>
        <v>0</v>
      </c>
      <c r="F711" s="231"/>
      <c r="G711" s="231" t="str">
        <f>IF(OR(D711="",E711="",F711=""),"",IF(C711&lt;&gt;"",IF(ISERROR(VLOOKUP($A$10,POA!$A$2:$D$25,2,0)),"",VLOOKUP($A$10,POA!$A$2:$D$25,2,0)),""))</f>
        <v/>
      </c>
      <c r="H711" s="254" t="str">
        <f t="shared" si="63"/>
        <v/>
      </c>
      <c r="I711" s="256" t="str">
        <f>IF(OR(D711="",E711="",F711=""),"",IF(AND(H711&gt;0,H711&lt;=Experiencia1),Puntajes!$D$4,IF(AND(H711&gt;Experiencia1,H711&lt;=Experiencia2),Puntajes!$D$5,IF(AND(H711&gt;Experiencia2,H711&lt;=Experiencia3),Puntajes!$D$6,IF(H711&gt;Experiencia3,Puntajes!$D$7,0)))))</f>
        <v/>
      </c>
    </row>
    <row r="712" spans="3:9" ht="15" thickBot="1" x14ac:dyDescent="0.2">
      <c r="C712" s="132" t="str">
        <f>+'Capacidad Financiera'!B715</f>
        <v/>
      </c>
      <c r="D712" s="133">
        <f>IF(ISERROR(VLOOKUP(C712,'Capacidad Financiera'!$B$12:$X$62720,2,0)),"",VLOOKUP(C712,'Capacidad Financiera'!$B$12:$X$3580,2,0))</f>
        <v>0</v>
      </c>
      <c r="E712" s="134">
        <f>IF(ISERROR(VLOOKUP(C712,'Capacidad Financiera'!$B$12:$X$62720,3,0)),"",VLOOKUP(C712,'Capacidad Financiera'!$B$12:$X$62720,3,0))</f>
        <v>0</v>
      </c>
      <c r="F712" s="232"/>
      <c r="G712" s="232" t="str">
        <f>IF(OR(D712="",E712="",F712=""),"",IF(C712&lt;&gt;"",IF(ISERROR(VLOOKUP($A$10,POA!$A$2:$D$25,2,0)),"",VLOOKUP($A$10,POA!$A$2:$D$25,2,0)),""))</f>
        <v/>
      </c>
      <c r="H712" s="255" t="str">
        <f t="shared" si="63"/>
        <v/>
      </c>
      <c r="I712" s="257" t="str">
        <f>IF(OR(D712="",E712="",F712=""),"",IF(AND(H712&gt;0,H712&lt;=Experiencia1),Puntajes!$D$4,IF(AND(H712&gt;Experiencia1,H712&lt;=Experiencia2),Puntajes!$D$5,IF(AND(H712&gt;Experiencia2,H712&lt;=Experiencia3),Puntajes!$D$6,IF(H712&gt;Experiencia3,Puntajes!$D$7,0)))))</f>
        <v/>
      </c>
    </row>
    <row r="713" spans="3:9" ht="14" x14ac:dyDescent="0.15">
      <c r="C713" s="127">
        <v>65</v>
      </c>
      <c r="D713" s="128">
        <f>IF(ISERROR(VLOOKUP(C713,'Capacidad Financiera'!$B$12:$X$62720,2,0)),"",VLOOKUP(C713,'Capacidad Financiera'!$B$12:$X$3580,2,0))</f>
        <v>0</v>
      </c>
      <c r="E713" s="129" t="str">
        <f>IF(ISERROR(VLOOKUP(C713,'Capacidad Financiera'!$B$12:$X$62720,3,0)),"",VLOOKUP(C713,'Capacidad Financiera'!$B$12:$X$62720,3,0))</f>
        <v/>
      </c>
      <c r="F713" s="130"/>
      <c r="G713" s="130" t="str">
        <f>IF(OR(D713="",E713="",F713=""),"",IF(C714="",IF(C713&lt;&gt;"",IF(ISERROR(VLOOKUP($A$10,POA!$A$2:$D$25,2,0)),"",VLOOKUP($A$10,POA!$A$2:$D$25,2,0)),""),""))</f>
        <v/>
      </c>
      <c r="H713" s="251" t="str">
        <f>IF(OR(D713="",E713="",F713=""),"",IF(C714="",IF(C713&lt;&gt;"",F713/G713,""),""))</f>
        <v/>
      </c>
      <c r="I713" s="249" t="str">
        <f>IF(C714="",IF(F713="","",IF(AND(H713&gt;0,H713&lt;=Experiencia1),Puntajes!$D$4,IF(AND(H713&gt;Experiencia1,H713&lt;=Experiencia2),Puntajes!$D$5,IF(AND(H713&gt;Experiencia2,H713&lt;=Experiencia3),Puntajes!$D$6,IF(H713&gt;Experiencia3,Puntajes!$D$7,0))))),"")</f>
        <v/>
      </c>
    </row>
    <row r="714" spans="3:9" ht="14" x14ac:dyDescent="0.15">
      <c r="C714" s="131" t="str">
        <f>+'Capacidad Financiera'!B717</f>
        <v/>
      </c>
      <c r="D714" s="192">
        <f>IF(ISERROR(VLOOKUP(C714,'Capacidad Financiera'!$B$12:$X$62720,2,0)),"",VLOOKUP(C714,'Capacidad Financiera'!$B$12:$X$3580,2,0))</f>
        <v>0</v>
      </c>
      <c r="E714" s="248">
        <f>IF(ISERROR(VLOOKUP(C714,'Capacidad Financiera'!$B$12:$X$62720,3,0)),"",VLOOKUP(C714,'Capacidad Financiera'!$B$12:$X$62720,3,0))</f>
        <v>0</v>
      </c>
      <c r="F714" s="231"/>
      <c r="G714" s="231" t="str">
        <f>IF(OR(D714="",E714="",F714=""),"",IF(C714&lt;&gt;"",IF(ISERROR(VLOOKUP($A$10,POA!$A$2:$D$25,2,0)),"",VLOOKUP($A$10,POA!$A$2:$D$25,2,0)),""))</f>
        <v/>
      </c>
      <c r="H714" s="254" t="str">
        <f>IF(OR(D714="",E714="",F714=""),"",IF(C714&lt;&gt;"",F714/(G714*E714),""))</f>
        <v/>
      </c>
      <c r="I714" s="256" t="str">
        <f>IF(OR(D714="",E714="",F714=""),"",IF(AND(H714&gt;0,H714&lt;=Experiencia1),Puntajes!$D$4,IF(AND(H714&gt;Experiencia1,H714&lt;=Experiencia2),Puntajes!$D$5,IF(AND(H714&gt;Experiencia2,H714&lt;=Experiencia3),Puntajes!$D$6,IF(H714&gt;Experiencia3,Puntajes!$D$7,0)))))</f>
        <v/>
      </c>
    </row>
    <row r="715" spans="3:9" ht="14" x14ac:dyDescent="0.15">
      <c r="C715" s="131" t="str">
        <f>+'Capacidad Financiera'!B718</f>
        <v/>
      </c>
      <c r="D715" s="192">
        <f>IF(ISERROR(VLOOKUP(C715,'Capacidad Financiera'!$B$12:$X$62720,2,0)),"",VLOOKUP(C715,'Capacidad Financiera'!$B$12:$X$3580,2,0))</f>
        <v>0</v>
      </c>
      <c r="E715" s="248">
        <f>IF(ISERROR(VLOOKUP(C715,'Capacidad Financiera'!$B$12:$X$62720,3,0)),"",VLOOKUP(C715,'Capacidad Financiera'!$B$12:$X$62720,3,0))</f>
        <v>0</v>
      </c>
      <c r="F715" s="231"/>
      <c r="G715" s="231" t="str">
        <f>IF(OR(D715="",E715="",F715=""),"",IF(C715&lt;&gt;"",IF(ISERROR(VLOOKUP($A$10,POA!$A$2:$D$25,2,0)),"",VLOOKUP($A$10,POA!$A$2:$D$25,2,0)),""))</f>
        <v/>
      </c>
      <c r="H715" s="254" t="str">
        <f t="shared" ref="H715:H723" si="64">IF(OR(D715="",E715="",F715=""),"",IF(C715&lt;&gt;"",F715/(G715*E715),""))</f>
        <v/>
      </c>
      <c r="I715" s="256" t="str">
        <f>IF(OR(D715="",E715="",F715=""),"",IF(AND(H715&gt;0,H715&lt;=Experiencia1),Puntajes!$D$4,IF(AND(H715&gt;Experiencia1,H715&lt;=Experiencia2),Puntajes!$D$5,IF(AND(H715&gt;Experiencia2,H715&lt;=Experiencia3),Puntajes!$D$6,IF(H715&gt;Experiencia3,Puntajes!$D$7,0)))))</f>
        <v/>
      </c>
    </row>
    <row r="716" spans="3:9" ht="14" x14ac:dyDescent="0.15">
      <c r="C716" s="131" t="str">
        <f>+'Capacidad Financiera'!B719</f>
        <v/>
      </c>
      <c r="D716" s="192">
        <f>IF(ISERROR(VLOOKUP(C716,'Capacidad Financiera'!$B$12:$X$62720,2,0)),"",VLOOKUP(C716,'Capacidad Financiera'!$B$12:$X$3580,2,0))</f>
        <v>0</v>
      </c>
      <c r="E716" s="248">
        <f>IF(ISERROR(VLOOKUP(C716,'Capacidad Financiera'!$B$12:$X$62720,3,0)),"",VLOOKUP(C716,'Capacidad Financiera'!$B$12:$X$62720,3,0))</f>
        <v>0</v>
      </c>
      <c r="F716" s="231"/>
      <c r="G716" s="231" t="str">
        <f>IF(OR(D716="",E716="",F716=""),"",IF(C716&lt;&gt;"",IF(ISERROR(VLOOKUP($A$10,POA!$A$2:$D$25,2,0)),"",VLOOKUP($A$10,POA!$A$2:$D$25,2,0)),""))</f>
        <v/>
      </c>
      <c r="H716" s="254" t="str">
        <f t="shared" si="64"/>
        <v/>
      </c>
      <c r="I716" s="256" t="str">
        <f>IF(OR(D716="",E716="",F716=""),"",IF(AND(H716&gt;0,H716&lt;=Experiencia1),Puntajes!$D$4,IF(AND(H716&gt;Experiencia1,H716&lt;=Experiencia2),Puntajes!$D$5,IF(AND(H716&gt;Experiencia2,H716&lt;=Experiencia3),Puntajes!$D$6,IF(H716&gt;Experiencia3,Puntajes!$D$7,0)))))</f>
        <v/>
      </c>
    </row>
    <row r="717" spans="3:9" ht="14" x14ac:dyDescent="0.15">
      <c r="C717" s="131" t="str">
        <f>+'Capacidad Financiera'!B720</f>
        <v/>
      </c>
      <c r="D717" s="192">
        <f>IF(ISERROR(VLOOKUP(C717,'Capacidad Financiera'!$B$12:$X$62720,2,0)),"",VLOOKUP(C717,'Capacidad Financiera'!$B$12:$X$3580,2,0))</f>
        <v>0</v>
      </c>
      <c r="E717" s="248">
        <f>IF(ISERROR(VLOOKUP(C717,'Capacidad Financiera'!$B$12:$X$62720,3,0)),"",VLOOKUP(C717,'Capacidad Financiera'!$B$12:$X$62720,3,0))</f>
        <v>0</v>
      </c>
      <c r="F717" s="231"/>
      <c r="G717" s="231" t="str">
        <f>IF(OR(D717="",E717="",F717=""),"",IF(C717&lt;&gt;"",IF(ISERROR(VLOOKUP($A$10,POA!$A$2:$D$25,2,0)),"",VLOOKUP($A$10,POA!$A$2:$D$25,2,0)),""))</f>
        <v/>
      </c>
      <c r="H717" s="254" t="str">
        <f t="shared" si="64"/>
        <v/>
      </c>
      <c r="I717" s="256" t="str">
        <f>IF(OR(D717="",E717="",F717=""),"",IF(AND(H717&gt;0,H717&lt;=Experiencia1),Puntajes!$D$4,IF(AND(H717&gt;Experiencia1,H717&lt;=Experiencia2),Puntajes!$D$5,IF(AND(H717&gt;Experiencia2,H717&lt;=Experiencia3),Puntajes!$D$6,IF(H717&gt;Experiencia3,Puntajes!$D$7,0)))))</f>
        <v/>
      </c>
    </row>
    <row r="718" spans="3:9" ht="14" x14ac:dyDescent="0.15">
      <c r="C718" s="131" t="str">
        <f>+'Capacidad Financiera'!B721</f>
        <v/>
      </c>
      <c r="D718" s="192">
        <f>IF(ISERROR(VLOOKUP(C718,'Capacidad Financiera'!$B$12:$X$62720,2,0)),"",VLOOKUP(C718,'Capacidad Financiera'!$B$12:$X$3580,2,0))</f>
        <v>0</v>
      </c>
      <c r="E718" s="248">
        <f>IF(ISERROR(VLOOKUP(C718,'Capacidad Financiera'!$B$12:$X$62720,3,0)),"",VLOOKUP(C718,'Capacidad Financiera'!$B$12:$X$62720,3,0))</f>
        <v>0</v>
      </c>
      <c r="F718" s="231"/>
      <c r="G718" s="231" t="str">
        <f>IF(OR(D718="",E718="",F718=""),"",IF(C718&lt;&gt;"",IF(ISERROR(VLOOKUP($A$10,POA!$A$2:$D$25,2,0)),"",VLOOKUP($A$10,POA!$A$2:$D$25,2,0)),""))</f>
        <v/>
      </c>
      <c r="H718" s="254" t="str">
        <f t="shared" si="64"/>
        <v/>
      </c>
      <c r="I718" s="256" t="str">
        <f>IF(OR(D718="",E718="",F718=""),"",IF(AND(H718&gt;0,H718&lt;=Experiencia1),Puntajes!$D$4,IF(AND(H718&gt;Experiencia1,H718&lt;=Experiencia2),Puntajes!$D$5,IF(AND(H718&gt;Experiencia2,H718&lt;=Experiencia3),Puntajes!$D$6,IF(H718&gt;Experiencia3,Puntajes!$D$7,0)))))</f>
        <v/>
      </c>
    </row>
    <row r="719" spans="3:9" ht="14" x14ac:dyDescent="0.15">
      <c r="C719" s="131" t="str">
        <f>+'Capacidad Financiera'!B722</f>
        <v/>
      </c>
      <c r="D719" s="192">
        <f>IF(ISERROR(VLOOKUP(C719,'Capacidad Financiera'!$B$12:$X$62720,2,0)),"",VLOOKUP(C719,'Capacidad Financiera'!$B$12:$X$3580,2,0))</f>
        <v>0</v>
      </c>
      <c r="E719" s="248">
        <f>IF(ISERROR(VLOOKUP(C719,'Capacidad Financiera'!$B$12:$X$62720,3,0)),"",VLOOKUP(C719,'Capacidad Financiera'!$B$12:$X$62720,3,0))</f>
        <v>0</v>
      </c>
      <c r="F719" s="231"/>
      <c r="G719" s="231" t="str">
        <f>IF(OR(D719="",E719="",F719=""),"",IF(C719&lt;&gt;"",IF(ISERROR(VLOOKUP($A$10,POA!$A$2:$D$25,2,0)),"",VLOOKUP($A$10,POA!$A$2:$D$25,2,0)),""))</f>
        <v/>
      </c>
      <c r="H719" s="254" t="str">
        <f t="shared" si="64"/>
        <v/>
      </c>
      <c r="I719" s="256" t="str">
        <f>IF(OR(D719="",E719="",F719=""),"",IF(AND(H719&gt;0,H719&lt;=Experiencia1),Puntajes!$D$4,IF(AND(H719&gt;Experiencia1,H719&lt;=Experiencia2),Puntajes!$D$5,IF(AND(H719&gt;Experiencia2,H719&lt;=Experiencia3),Puntajes!$D$6,IF(H719&gt;Experiencia3,Puntajes!$D$7,0)))))</f>
        <v/>
      </c>
    </row>
    <row r="720" spans="3:9" ht="14" x14ac:dyDescent="0.15">
      <c r="C720" s="131" t="str">
        <f>+'Capacidad Financiera'!B723</f>
        <v/>
      </c>
      <c r="D720" s="192">
        <f>IF(ISERROR(VLOOKUP(C720,'Capacidad Financiera'!$B$12:$X$62720,2,0)),"",VLOOKUP(C720,'Capacidad Financiera'!$B$12:$X$3580,2,0))</f>
        <v>0</v>
      </c>
      <c r="E720" s="248">
        <f>IF(ISERROR(VLOOKUP(C720,'Capacidad Financiera'!$B$12:$X$62720,3,0)),"",VLOOKUP(C720,'Capacidad Financiera'!$B$12:$X$62720,3,0))</f>
        <v>0</v>
      </c>
      <c r="F720" s="231"/>
      <c r="G720" s="231" t="str">
        <f>IF(OR(D720="",E720="",F720=""),"",IF(C720&lt;&gt;"",IF(ISERROR(VLOOKUP($A$10,POA!$A$2:$D$25,2,0)),"",VLOOKUP($A$10,POA!$A$2:$D$25,2,0)),""))</f>
        <v/>
      </c>
      <c r="H720" s="254" t="str">
        <f t="shared" si="64"/>
        <v/>
      </c>
      <c r="I720" s="256" t="str">
        <f>IF(OR(D720="",E720="",F720=""),"",IF(AND(H720&gt;0,H720&lt;=Experiencia1),Puntajes!$D$4,IF(AND(H720&gt;Experiencia1,H720&lt;=Experiencia2),Puntajes!$D$5,IF(AND(H720&gt;Experiencia2,H720&lt;=Experiencia3),Puntajes!$D$6,IF(H720&gt;Experiencia3,Puntajes!$D$7,0)))))</f>
        <v/>
      </c>
    </row>
    <row r="721" spans="3:9" ht="14" x14ac:dyDescent="0.15">
      <c r="C721" s="131" t="str">
        <f>+'Capacidad Financiera'!B724</f>
        <v/>
      </c>
      <c r="D721" s="192">
        <f>IF(ISERROR(VLOOKUP(C721,'Capacidad Financiera'!$B$12:$X$62720,2,0)),"",VLOOKUP(C721,'Capacidad Financiera'!$B$12:$X$3580,2,0))</f>
        <v>0</v>
      </c>
      <c r="E721" s="248">
        <f>IF(ISERROR(VLOOKUP(C721,'Capacidad Financiera'!$B$12:$X$62720,3,0)),"",VLOOKUP(C721,'Capacidad Financiera'!$B$12:$X$62720,3,0))</f>
        <v>0</v>
      </c>
      <c r="F721" s="231"/>
      <c r="G721" s="231" t="str">
        <f>IF(OR(D721="",E721="",F721=""),"",IF(C721&lt;&gt;"",IF(ISERROR(VLOOKUP($A$10,POA!$A$2:$D$25,2,0)),"",VLOOKUP($A$10,POA!$A$2:$D$25,2,0)),""))</f>
        <v/>
      </c>
      <c r="H721" s="254" t="str">
        <f t="shared" si="64"/>
        <v/>
      </c>
      <c r="I721" s="256" t="str">
        <f>IF(OR(D721="",E721="",F721=""),"",IF(AND(H721&gt;0,H721&lt;=Experiencia1),Puntajes!$D$4,IF(AND(H721&gt;Experiencia1,H721&lt;=Experiencia2),Puntajes!$D$5,IF(AND(H721&gt;Experiencia2,H721&lt;=Experiencia3),Puntajes!$D$6,IF(H721&gt;Experiencia3,Puntajes!$D$7,0)))))</f>
        <v/>
      </c>
    </row>
    <row r="722" spans="3:9" ht="14" x14ac:dyDescent="0.15">
      <c r="C722" s="131" t="str">
        <f>+'Capacidad Financiera'!B725</f>
        <v/>
      </c>
      <c r="D722" s="192">
        <f>IF(ISERROR(VLOOKUP(C722,'Capacidad Financiera'!$B$12:$X$62720,2,0)),"",VLOOKUP(C722,'Capacidad Financiera'!$B$12:$X$3580,2,0))</f>
        <v>0</v>
      </c>
      <c r="E722" s="248">
        <f>IF(ISERROR(VLOOKUP(C722,'Capacidad Financiera'!$B$12:$X$62720,3,0)),"",VLOOKUP(C722,'Capacidad Financiera'!$B$12:$X$62720,3,0))</f>
        <v>0</v>
      </c>
      <c r="F722" s="231"/>
      <c r="G722" s="231" t="str">
        <f>IF(OR(D722="",E722="",F722=""),"",IF(C722&lt;&gt;"",IF(ISERROR(VLOOKUP($A$10,POA!$A$2:$D$25,2,0)),"",VLOOKUP($A$10,POA!$A$2:$D$25,2,0)),""))</f>
        <v/>
      </c>
      <c r="H722" s="254" t="str">
        <f t="shared" si="64"/>
        <v/>
      </c>
      <c r="I722" s="256" t="str">
        <f>IF(OR(D722="",E722="",F722=""),"",IF(AND(H722&gt;0,H722&lt;=Experiencia1),Puntajes!$D$4,IF(AND(H722&gt;Experiencia1,H722&lt;=Experiencia2),Puntajes!$D$5,IF(AND(H722&gt;Experiencia2,H722&lt;=Experiencia3),Puntajes!$D$6,IF(H722&gt;Experiencia3,Puntajes!$D$7,0)))))</f>
        <v/>
      </c>
    </row>
    <row r="723" spans="3:9" ht="15" thickBot="1" x14ac:dyDescent="0.2">
      <c r="C723" s="132" t="str">
        <f>+'Capacidad Financiera'!B726</f>
        <v/>
      </c>
      <c r="D723" s="133">
        <f>IF(ISERROR(VLOOKUP(C723,'Capacidad Financiera'!$B$12:$X$62720,2,0)),"",VLOOKUP(C723,'Capacidad Financiera'!$B$12:$X$3580,2,0))</f>
        <v>0</v>
      </c>
      <c r="E723" s="134">
        <f>IF(ISERROR(VLOOKUP(C723,'Capacidad Financiera'!$B$12:$X$62720,3,0)),"",VLOOKUP(C723,'Capacidad Financiera'!$B$12:$X$62720,3,0))</f>
        <v>0</v>
      </c>
      <c r="F723" s="232"/>
      <c r="G723" s="232" t="str">
        <f>IF(OR(D723="",E723="",F723=""),"",IF(C723&lt;&gt;"",IF(ISERROR(VLOOKUP($A$10,POA!$A$2:$D$25,2,0)),"",VLOOKUP($A$10,POA!$A$2:$D$25,2,0)),""))</f>
        <v/>
      </c>
      <c r="H723" s="255" t="str">
        <f t="shared" si="64"/>
        <v/>
      </c>
      <c r="I723" s="257" t="str">
        <f>IF(OR(D723="",E723="",F723=""),"",IF(AND(H723&gt;0,H723&lt;=Experiencia1),Puntajes!$D$4,IF(AND(H723&gt;Experiencia1,H723&lt;=Experiencia2),Puntajes!$D$5,IF(AND(H723&gt;Experiencia2,H723&lt;=Experiencia3),Puntajes!$D$6,IF(H723&gt;Experiencia3,Puntajes!$D$7,0)))))</f>
        <v/>
      </c>
    </row>
    <row r="724" spans="3:9" ht="14" x14ac:dyDescent="0.15">
      <c r="C724" s="127">
        <v>66</v>
      </c>
      <c r="D724" s="128">
        <f>IF(ISERROR(VLOOKUP(C724,'Capacidad Financiera'!$B$12:$X$62720,2,0)),"",VLOOKUP(C724,'Capacidad Financiera'!$B$12:$X$3580,2,0))</f>
        <v>0</v>
      </c>
      <c r="E724" s="129" t="str">
        <f>IF(ISERROR(VLOOKUP(C724,'Capacidad Financiera'!$B$12:$X$62720,3,0)),"",VLOOKUP(C724,'Capacidad Financiera'!$B$12:$X$62720,3,0))</f>
        <v/>
      </c>
      <c r="F724" s="130"/>
      <c r="G724" s="130" t="str">
        <f>IF(OR(D724="",E724="",F724=""),"",IF(C725="",IF(C724&lt;&gt;"",IF(ISERROR(VLOOKUP($A$10,POA!$A$2:$D$25,2,0)),"",VLOOKUP($A$10,POA!$A$2:$D$25,2,0)),""),""))</f>
        <v/>
      </c>
      <c r="H724" s="251" t="str">
        <f>IF(OR(D724="",E724="",F724=""),"",IF(C725="",IF(C724&lt;&gt;"",F724/G724,""),""))</f>
        <v/>
      </c>
      <c r="I724" s="249" t="str">
        <f>IF(C725="",IF(F724="","",IF(AND(H724&gt;0,H724&lt;=Experiencia1),Puntajes!$D$4,IF(AND(H724&gt;Experiencia1,H724&lt;=Experiencia2),Puntajes!$D$5,IF(AND(H724&gt;Experiencia2,H724&lt;=Experiencia3),Puntajes!$D$6,IF(H724&gt;Experiencia3,Puntajes!$D$7,0))))),"")</f>
        <v/>
      </c>
    </row>
    <row r="725" spans="3:9" ht="14" x14ac:dyDescent="0.15">
      <c r="C725" s="131" t="str">
        <f>+'Capacidad Financiera'!B728</f>
        <v/>
      </c>
      <c r="D725" s="192">
        <f>IF(ISERROR(VLOOKUP(C725,'Capacidad Financiera'!$B$12:$X$62720,2,0)),"",VLOOKUP(C725,'Capacidad Financiera'!$B$12:$X$3580,2,0))</f>
        <v>0</v>
      </c>
      <c r="E725" s="248">
        <f>IF(ISERROR(VLOOKUP(C725,'Capacidad Financiera'!$B$12:$X$62720,3,0)),"",VLOOKUP(C725,'Capacidad Financiera'!$B$12:$X$62720,3,0))</f>
        <v>0</v>
      </c>
      <c r="F725" s="231"/>
      <c r="G725" s="231" t="str">
        <f>IF(OR(D725="",E725="",F725=""),"",IF(C725&lt;&gt;"",IF(ISERROR(VLOOKUP($A$10,POA!$A$2:$D$25,2,0)),"",VLOOKUP($A$10,POA!$A$2:$D$25,2,0)),""))</f>
        <v/>
      </c>
      <c r="H725" s="254" t="str">
        <f>IF(OR(D725="",E725="",F725=""),"",IF(C725&lt;&gt;"",F725/(G725*E725),""))</f>
        <v/>
      </c>
      <c r="I725" s="256" t="str">
        <f>IF(OR(D725="",E725="",F725=""),"",IF(AND(H725&gt;0,H725&lt;=Experiencia1),Puntajes!$D$4,IF(AND(H725&gt;Experiencia1,H725&lt;=Experiencia2),Puntajes!$D$5,IF(AND(H725&gt;Experiencia2,H725&lt;=Experiencia3),Puntajes!$D$6,IF(H725&gt;Experiencia3,Puntajes!$D$7,0)))))</f>
        <v/>
      </c>
    </row>
    <row r="726" spans="3:9" ht="14" x14ac:dyDescent="0.15">
      <c r="C726" s="131" t="str">
        <f>+'Capacidad Financiera'!B729</f>
        <v/>
      </c>
      <c r="D726" s="192">
        <f>IF(ISERROR(VLOOKUP(C726,'Capacidad Financiera'!$B$12:$X$62720,2,0)),"",VLOOKUP(C726,'Capacidad Financiera'!$B$12:$X$3580,2,0))</f>
        <v>0</v>
      </c>
      <c r="E726" s="248">
        <f>IF(ISERROR(VLOOKUP(C726,'Capacidad Financiera'!$B$12:$X$62720,3,0)),"",VLOOKUP(C726,'Capacidad Financiera'!$B$12:$X$62720,3,0))</f>
        <v>0</v>
      </c>
      <c r="F726" s="231"/>
      <c r="G726" s="231" t="str">
        <f>IF(OR(D726="",E726="",F726=""),"",IF(C726&lt;&gt;"",IF(ISERROR(VLOOKUP($A$10,POA!$A$2:$D$25,2,0)),"",VLOOKUP($A$10,POA!$A$2:$D$25,2,0)),""))</f>
        <v/>
      </c>
      <c r="H726" s="254" t="str">
        <f t="shared" ref="H726:H734" si="65">IF(OR(D726="",E726="",F726=""),"",IF(C726&lt;&gt;"",F726/(G726*E726),""))</f>
        <v/>
      </c>
      <c r="I726" s="256" t="str">
        <f>IF(OR(D726="",E726="",F726=""),"",IF(AND(H726&gt;0,H726&lt;=Experiencia1),Puntajes!$D$4,IF(AND(H726&gt;Experiencia1,H726&lt;=Experiencia2),Puntajes!$D$5,IF(AND(H726&gt;Experiencia2,H726&lt;=Experiencia3),Puntajes!$D$6,IF(H726&gt;Experiencia3,Puntajes!$D$7,0)))))</f>
        <v/>
      </c>
    </row>
    <row r="727" spans="3:9" ht="14" x14ac:dyDescent="0.15">
      <c r="C727" s="131" t="str">
        <f>+'Capacidad Financiera'!B730</f>
        <v/>
      </c>
      <c r="D727" s="192">
        <f>IF(ISERROR(VLOOKUP(C727,'Capacidad Financiera'!$B$12:$X$62720,2,0)),"",VLOOKUP(C727,'Capacidad Financiera'!$B$12:$X$3580,2,0))</f>
        <v>0</v>
      </c>
      <c r="E727" s="248">
        <f>IF(ISERROR(VLOOKUP(C727,'Capacidad Financiera'!$B$12:$X$62720,3,0)),"",VLOOKUP(C727,'Capacidad Financiera'!$B$12:$X$62720,3,0))</f>
        <v>0</v>
      </c>
      <c r="F727" s="231"/>
      <c r="G727" s="231" t="str">
        <f>IF(OR(D727="",E727="",F727=""),"",IF(C727&lt;&gt;"",IF(ISERROR(VLOOKUP($A$10,POA!$A$2:$D$25,2,0)),"",VLOOKUP($A$10,POA!$A$2:$D$25,2,0)),""))</f>
        <v/>
      </c>
      <c r="H727" s="254" t="str">
        <f t="shared" si="65"/>
        <v/>
      </c>
      <c r="I727" s="256" t="str">
        <f>IF(OR(D727="",E727="",F727=""),"",IF(AND(H727&gt;0,H727&lt;=Experiencia1),Puntajes!$D$4,IF(AND(H727&gt;Experiencia1,H727&lt;=Experiencia2),Puntajes!$D$5,IF(AND(H727&gt;Experiencia2,H727&lt;=Experiencia3),Puntajes!$D$6,IF(H727&gt;Experiencia3,Puntajes!$D$7,0)))))</f>
        <v/>
      </c>
    </row>
    <row r="728" spans="3:9" ht="14" x14ac:dyDescent="0.15">
      <c r="C728" s="131" t="str">
        <f>+'Capacidad Financiera'!B731</f>
        <v/>
      </c>
      <c r="D728" s="192">
        <f>IF(ISERROR(VLOOKUP(C728,'Capacidad Financiera'!$B$12:$X$62720,2,0)),"",VLOOKUP(C728,'Capacidad Financiera'!$B$12:$X$3580,2,0))</f>
        <v>0</v>
      </c>
      <c r="E728" s="248">
        <f>IF(ISERROR(VLOOKUP(C728,'Capacidad Financiera'!$B$12:$X$62720,3,0)),"",VLOOKUP(C728,'Capacidad Financiera'!$B$12:$X$62720,3,0))</f>
        <v>0</v>
      </c>
      <c r="F728" s="231"/>
      <c r="G728" s="231" t="str">
        <f>IF(OR(D728="",E728="",F728=""),"",IF(C728&lt;&gt;"",IF(ISERROR(VLOOKUP($A$10,POA!$A$2:$D$25,2,0)),"",VLOOKUP($A$10,POA!$A$2:$D$25,2,0)),""))</f>
        <v/>
      </c>
      <c r="H728" s="254" t="str">
        <f t="shared" si="65"/>
        <v/>
      </c>
      <c r="I728" s="256" t="str">
        <f>IF(OR(D728="",E728="",F728=""),"",IF(AND(H728&gt;0,H728&lt;=Experiencia1),Puntajes!$D$4,IF(AND(H728&gt;Experiencia1,H728&lt;=Experiencia2),Puntajes!$D$5,IF(AND(H728&gt;Experiencia2,H728&lt;=Experiencia3),Puntajes!$D$6,IF(H728&gt;Experiencia3,Puntajes!$D$7,0)))))</f>
        <v/>
      </c>
    </row>
    <row r="729" spans="3:9" ht="14" x14ac:dyDescent="0.15">
      <c r="C729" s="131" t="str">
        <f>+'Capacidad Financiera'!B732</f>
        <v/>
      </c>
      <c r="D729" s="192">
        <f>IF(ISERROR(VLOOKUP(C729,'Capacidad Financiera'!$B$12:$X$62720,2,0)),"",VLOOKUP(C729,'Capacidad Financiera'!$B$12:$X$3580,2,0))</f>
        <v>0</v>
      </c>
      <c r="E729" s="248">
        <f>IF(ISERROR(VLOOKUP(C729,'Capacidad Financiera'!$B$12:$X$62720,3,0)),"",VLOOKUP(C729,'Capacidad Financiera'!$B$12:$X$62720,3,0))</f>
        <v>0</v>
      </c>
      <c r="F729" s="231"/>
      <c r="G729" s="231" t="str">
        <f>IF(OR(D729="",E729="",F729=""),"",IF(C729&lt;&gt;"",IF(ISERROR(VLOOKUP($A$10,POA!$A$2:$D$25,2,0)),"",VLOOKUP($A$10,POA!$A$2:$D$25,2,0)),""))</f>
        <v/>
      </c>
      <c r="H729" s="254" t="str">
        <f t="shared" si="65"/>
        <v/>
      </c>
      <c r="I729" s="256" t="str">
        <f>IF(OR(D729="",E729="",F729=""),"",IF(AND(H729&gt;0,H729&lt;=Experiencia1),Puntajes!$D$4,IF(AND(H729&gt;Experiencia1,H729&lt;=Experiencia2),Puntajes!$D$5,IF(AND(H729&gt;Experiencia2,H729&lt;=Experiencia3),Puntajes!$D$6,IF(H729&gt;Experiencia3,Puntajes!$D$7,0)))))</f>
        <v/>
      </c>
    </row>
    <row r="730" spans="3:9" ht="14" x14ac:dyDescent="0.15">
      <c r="C730" s="131" t="str">
        <f>+'Capacidad Financiera'!B733</f>
        <v/>
      </c>
      <c r="D730" s="192">
        <f>IF(ISERROR(VLOOKUP(C730,'Capacidad Financiera'!$B$12:$X$62720,2,0)),"",VLOOKUP(C730,'Capacidad Financiera'!$B$12:$X$3580,2,0))</f>
        <v>0</v>
      </c>
      <c r="E730" s="248">
        <f>IF(ISERROR(VLOOKUP(C730,'Capacidad Financiera'!$B$12:$X$62720,3,0)),"",VLOOKUP(C730,'Capacidad Financiera'!$B$12:$X$62720,3,0))</f>
        <v>0</v>
      </c>
      <c r="F730" s="231"/>
      <c r="G730" s="231" t="str">
        <f>IF(OR(D730="",E730="",F730=""),"",IF(C730&lt;&gt;"",IF(ISERROR(VLOOKUP($A$10,POA!$A$2:$D$25,2,0)),"",VLOOKUP($A$10,POA!$A$2:$D$25,2,0)),""))</f>
        <v/>
      </c>
      <c r="H730" s="254" t="str">
        <f t="shared" si="65"/>
        <v/>
      </c>
      <c r="I730" s="256" t="str">
        <f>IF(OR(D730="",E730="",F730=""),"",IF(AND(H730&gt;0,H730&lt;=Experiencia1),Puntajes!$D$4,IF(AND(H730&gt;Experiencia1,H730&lt;=Experiencia2),Puntajes!$D$5,IF(AND(H730&gt;Experiencia2,H730&lt;=Experiencia3),Puntajes!$D$6,IF(H730&gt;Experiencia3,Puntajes!$D$7,0)))))</f>
        <v/>
      </c>
    </row>
    <row r="731" spans="3:9" ht="14" x14ac:dyDescent="0.15">
      <c r="C731" s="131" t="str">
        <f>+'Capacidad Financiera'!B734</f>
        <v/>
      </c>
      <c r="D731" s="192">
        <f>IF(ISERROR(VLOOKUP(C731,'Capacidad Financiera'!$B$12:$X$62720,2,0)),"",VLOOKUP(C731,'Capacidad Financiera'!$B$12:$X$3580,2,0))</f>
        <v>0</v>
      </c>
      <c r="E731" s="248">
        <f>IF(ISERROR(VLOOKUP(C731,'Capacidad Financiera'!$B$12:$X$62720,3,0)),"",VLOOKUP(C731,'Capacidad Financiera'!$B$12:$X$62720,3,0))</f>
        <v>0</v>
      </c>
      <c r="F731" s="231"/>
      <c r="G731" s="231" t="str">
        <f>IF(OR(D731="",E731="",F731=""),"",IF(C731&lt;&gt;"",IF(ISERROR(VLOOKUP($A$10,POA!$A$2:$D$25,2,0)),"",VLOOKUP($A$10,POA!$A$2:$D$25,2,0)),""))</f>
        <v/>
      </c>
      <c r="H731" s="254" t="str">
        <f t="shared" si="65"/>
        <v/>
      </c>
      <c r="I731" s="256" t="str">
        <f>IF(OR(D731="",E731="",F731=""),"",IF(AND(H731&gt;0,H731&lt;=Experiencia1),Puntajes!$D$4,IF(AND(H731&gt;Experiencia1,H731&lt;=Experiencia2),Puntajes!$D$5,IF(AND(H731&gt;Experiencia2,H731&lt;=Experiencia3),Puntajes!$D$6,IF(H731&gt;Experiencia3,Puntajes!$D$7,0)))))</f>
        <v/>
      </c>
    </row>
    <row r="732" spans="3:9" ht="14" x14ac:dyDescent="0.15">
      <c r="C732" s="131" t="str">
        <f>+'Capacidad Financiera'!B735</f>
        <v/>
      </c>
      <c r="D732" s="192">
        <f>IF(ISERROR(VLOOKUP(C732,'Capacidad Financiera'!$B$12:$X$62720,2,0)),"",VLOOKUP(C732,'Capacidad Financiera'!$B$12:$X$3580,2,0))</f>
        <v>0</v>
      </c>
      <c r="E732" s="248">
        <f>IF(ISERROR(VLOOKUP(C732,'Capacidad Financiera'!$B$12:$X$62720,3,0)),"",VLOOKUP(C732,'Capacidad Financiera'!$B$12:$X$62720,3,0))</f>
        <v>0</v>
      </c>
      <c r="F732" s="231"/>
      <c r="G732" s="231" t="str">
        <f>IF(OR(D732="",E732="",F732=""),"",IF(C732&lt;&gt;"",IF(ISERROR(VLOOKUP($A$10,POA!$A$2:$D$25,2,0)),"",VLOOKUP($A$10,POA!$A$2:$D$25,2,0)),""))</f>
        <v/>
      </c>
      <c r="H732" s="254" t="str">
        <f t="shared" si="65"/>
        <v/>
      </c>
      <c r="I732" s="256" t="str">
        <f>IF(OR(D732="",E732="",F732=""),"",IF(AND(H732&gt;0,H732&lt;=Experiencia1),Puntajes!$D$4,IF(AND(H732&gt;Experiencia1,H732&lt;=Experiencia2),Puntajes!$D$5,IF(AND(H732&gt;Experiencia2,H732&lt;=Experiencia3),Puntajes!$D$6,IF(H732&gt;Experiencia3,Puntajes!$D$7,0)))))</f>
        <v/>
      </c>
    </row>
    <row r="733" spans="3:9" ht="14" x14ac:dyDescent="0.15">
      <c r="C733" s="131" t="str">
        <f>+'Capacidad Financiera'!B736</f>
        <v/>
      </c>
      <c r="D733" s="192">
        <f>IF(ISERROR(VLOOKUP(C733,'Capacidad Financiera'!$B$12:$X$62720,2,0)),"",VLOOKUP(C733,'Capacidad Financiera'!$B$12:$X$3580,2,0))</f>
        <v>0</v>
      </c>
      <c r="E733" s="248">
        <f>IF(ISERROR(VLOOKUP(C733,'Capacidad Financiera'!$B$12:$X$62720,3,0)),"",VLOOKUP(C733,'Capacidad Financiera'!$B$12:$X$62720,3,0))</f>
        <v>0</v>
      </c>
      <c r="F733" s="231"/>
      <c r="G733" s="231" t="str">
        <f>IF(OR(D733="",E733="",F733=""),"",IF(C733&lt;&gt;"",IF(ISERROR(VLOOKUP($A$10,POA!$A$2:$D$25,2,0)),"",VLOOKUP($A$10,POA!$A$2:$D$25,2,0)),""))</f>
        <v/>
      </c>
      <c r="H733" s="254" t="str">
        <f t="shared" si="65"/>
        <v/>
      </c>
      <c r="I733" s="256" t="str">
        <f>IF(OR(D733="",E733="",F733=""),"",IF(AND(H733&gt;0,H733&lt;=Experiencia1),Puntajes!$D$4,IF(AND(H733&gt;Experiencia1,H733&lt;=Experiencia2),Puntajes!$D$5,IF(AND(H733&gt;Experiencia2,H733&lt;=Experiencia3),Puntajes!$D$6,IF(H733&gt;Experiencia3,Puntajes!$D$7,0)))))</f>
        <v/>
      </c>
    </row>
    <row r="734" spans="3:9" ht="15" thickBot="1" x14ac:dyDescent="0.2">
      <c r="C734" s="132" t="str">
        <f>+'Capacidad Financiera'!B737</f>
        <v/>
      </c>
      <c r="D734" s="133">
        <f>IF(ISERROR(VLOOKUP(C734,'Capacidad Financiera'!$B$12:$X$62720,2,0)),"",VLOOKUP(C734,'Capacidad Financiera'!$B$12:$X$3580,2,0))</f>
        <v>0</v>
      </c>
      <c r="E734" s="134">
        <f>IF(ISERROR(VLOOKUP(C734,'Capacidad Financiera'!$B$12:$X$62720,3,0)),"",VLOOKUP(C734,'Capacidad Financiera'!$B$12:$X$62720,3,0))</f>
        <v>0</v>
      </c>
      <c r="F734" s="232"/>
      <c r="G734" s="232" t="str">
        <f>IF(OR(D734="",E734="",F734=""),"",IF(C734&lt;&gt;"",IF(ISERROR(VLOOKUP($A$10,POA!$A$2:$D$25,2,0)),"",VLOOKUP($A$10,POA!$A$2:$D$25,2,0)),""))</f>
        <v/>
      </c>
      <c r="H734" s="255" t="str">
        <f t="shared" si="65"/>
        <v/>
      </c>
      <c r="I734" s="257" t="str">
        <f>IF(OR(D734="",E734="",F734=""),"",IF(AND(H734&gt;0,H734&lt;=Experiencia1),Puntajes!$D$4,IF(AND(H734&gt;Experiencia1,H734&lt;=Experiencia2),Puntajes!$D$5,IF(AND(H734&gt;Experiencia2,H734&lt;=Experiencia3),Puntajes!$D$6,IF(H734&gt;Experiencia3,Puntajes!$D$7,0)))))</f>
        <v/>
      </c>
    </row>
    <row r="735" spans="3:9" ht="14" x14ac:dyDescent="0.15">
      <c r="C735" s="127">
        <v>67</v>
      </c>
      <c r="D735" s="128">
        <f>IF(ISERROR(VLOOKUP(C735,'Capacidad Financiera'!$B$12:$X$62720,2,0)),"",VLOOKUP(C735,'Capacidad Financiera'!$B$12:$X$3580,2,0))</f>
        <v>0</v>
      </c>
      <c r="E735" s="129" t="str">
        <f>IF(ISERROR(VLOOKUP(C735,'Capacidad Financiera'!$B$12:$X$62720,3,0)),"",VLOOKUP(C735,'Capacidad Financiera'!$B$12:$X$62720,3,0))</f>
        <v/>
      </c>
      <c r="F735" s="130"/>
      <c r="G735" s="130" t="str">
        <f>IF(OR(D735="",E735="",F735=""),"",IF(C736="",IF(C735&lt;&gt;"",IF(ISERROR(VLOOKUP($A$10,POA!$A$2:$D$25,2,0)),"",VLOOKUP($A$10,POA!$A$2:$D$25,2,0)),""),""))</f>
        <v/>
      </c>
      <c r="H735" s="251" t="str">
        <f>IF(OR(D735="",E735="",F735=""),"",IF(C736="",IF(C735&lt;&gt;"",F735/G735,""),""))</f>
        <v/>
      </c>
      <c r="I735" s="249" t="str">
        <f>IF(C736="",IF(F735="","",IF(AND(H735&gt;0,H735&lt;=Experiencia1),Puntajes!$D$4,IF(AND(H735&gt;Experiencia1,H735&lt;=Experiencia2),Puntajes!$D$5,IF(AND(H735&gt;Experiencia2,H735&lt;=Experiencia3),Puntajes!$D$6,IF(H735&gt;Experiencia3,Puntajes!$D$7,0))))),"")</f>
        <v/>
      </c>
    </row>
    <row r="736" spans="3:9" ht="14" x14ac:dyDescent="0.15">
      <c r="C736" s="131" t="str">
        <f>+'Capacidad Financiera'!B739</f>
        <v/>
      </c>
      <c r="D736" s="192">
        <f>IF(ISERROR(VLOOKUP(C736,'Capacidad Financiera'!$B$12:$X$62720,2,0)),"",VLOOKUP(C736,'Capacidad Financiera'!$B$12:$X$3580,2,0))</f>
        <v>0</v>
      </c>
      <c r="E736" s="248">
        <f>IF(ISERROR(VLOOKUP(C736,'Capacidad Financiera'!$B$12:$X$62720,3,0)),"",VLOOKUP(C736,'Capacidad Financiera'!$B$12:$X$62720,3,0))</f>
        <v>0</v>
      </c>
      <c r="F736" s="231"/>
      <c r="G736" s="231" t="str">
        <f>IF(OR(D736="",E736="",F736=""),"",IF(C736&lt;&gt;"",IF(ISERROR(VLOOKUP($A$10,POA!$A$2:$D$25,2,0)),"",VLOOKUP($A$10,POA!$A$2:$D$25,2,0)),""))</f>
        <v/>
      </c>
      <c r="H736" s="254" t="str">
        <f>IF(OR(D736="",E736="",F736=""),"",IF(C736&lt;&gt;"",F736/(G736*E736),""))</f>
        <v/>
      </c>
      <c r="I736" s="256" t="str">
        <f>IF(OR(D736="",E736="",F736=""),"",IF(AND(H736&gt;0,H736&lt;=Experiencia1),Puntajes!$D$4,IF(AND(H736&gt;Experiencia1,H736&lt;=Experiencia2),Puntajes!$D$5,IF(AND(H736&gt;Experiencia2,H736&lt;=Experiencia3),Puntajes!$D$6,IF(H736&gt;Experiencia3,Puntajes!$D$7,0)))))</f>
        <v/>
      </c>
    </row>
    <row r="737" spans="3:9" ht="14" x14ac:dyDescent="0.15">
      <c r="C737" s="131" t="str">
        <f>+'Capacidad Financiera'!B740</f>
        <v/>
      </c>
      <c r="D737" s="192">
        <f>IF(ISERROR(VLOOKUP(C737,'Capacidad Financiera'!$B$12:$X$62720,2,0)),"",VLOOKUP(C737,'Capacidad Financiera'!$B$12:$X$3580,2,0))</f>
        <v>0</v>
      </c>
      <c r="E737" s="248">
        <f>IF(ISERROR(VLOOKUP(C737,'Capacidad Financiera'!$B$12:$X$62720,3,0)),"",VLOOKUP(C737,'Capacidad Financiera'!$B$12:$X$62720,3,0))</f>
        <v>0</v>
      </c>
      <c r="F737" s="231"/>
      <c r="G737" s="231" t="str">
        <f>IF(OR(D737="",E737="",F737=""),"",IF(C737&lt;&gt;"",IF(ISERROR(VLOOKUP($A$10,POA!$A$2:$D$25,2,0)),"",VLOOKUP($A$10,POA!$A$2:$D$25,2,0)),""))</f>
        <v/>
      </c>
      <c r="H737" s="254" t="str">
        <f t="shared" ref="H737:H745" si="66">IF(OR(D737="",E737="",F737=""),"",IF(C737&lt;&gt;"",F737/(G737*E737),""))</f>
        <v/>
      </c>
      <c r="I737" s="256" t="str">
        <f>IF(OR(D737="",E737="",F737=""),"",IF(AND(H737&gt;0,H737&lt;=Experiencia1),Puntajes!$D$4,IF(AND(H737&gt;Experiencia1,H737&lt;=Experiencia2),Puntajes!$D$5,IF(AND(H737&gt;Experiencia2,H737&lt;=Experiencia3),Puntajes!$D$6,IF(H737&gt;Experiencia3,Puntajes!$D$7,0)))))</f>
        <v/>
      </c>
    </row>
    <row r="738" spans="3:9" ht="14" x14ac:dyDescent="0.15">
      <c r="C738" s="131" t="str">
        <f>+'Capacidad Financiera'!B741</f>
        <v/>
      </c>
      <c r="D738" s="192">
        <f>IF(ISERROR(VLOOKUP(C738,'Capacidad Financiera'!$B$12:$X$62720,2,0)),"",VLOOKUP(C738,'Capacidad Financiera'!$B$12:$X$3580,2,0))</f>
        <v>0</v>
      </c>
      <c r="E738" s="248">
        <f>IF(ISERROR(VLOOKUP(C738,'Capacidad Financiera'!$B$12:$X$62720,3,0)),"",VLOOKUP(C738,'Capacidad Financiera'!$B$12:$X$62720,3,0))</f>
        <v>0</v>
      </c>
      <c r="F738" s="231"/>
      <c r="G738" s="231" t="str">
        <f>IF(OR(D738="",E738="",F738=""),"",IF(C738&lt;&gt;"",IF(ISERROR(VLOOKUP($A$10,POA!$A$2:$D$25,2,0)),"",VLOOKUP($A$10,POA!$A$2:$D$25,2,0)),""))</f>
        <v/>
      </c>
      <c r="H738" s="254" t="str">
        <f t="shared" si="66"/>
        <v/>
      </c>
      <c r="I738" s="256" t="str">
        <f>IF(OR(D738="",E738="",F738=""),"",IF(AND(H738&gt;0,H738&lt;=Experiencia1),Puntajes!$D$4,IF(AND(H738&gt;Experiencia1,H738&lt;=Experiencia2),Puntajes!$D$5,IF(AND(H738&gt;Experiencia2,H738&lt;=Experiencia3),Puntajes!$D$6,IF(H738&gt;Experiencia3,Puntajes!$D$7,0)))))</f>
        <v/>
      </c>
    </row>
    <row r="739" spans="3:9" ht="14" x14ac:dyDescent="0.15">
      <c r="C739" s="131" t="str">
        <f>+'Capacidad Financiera'!B742</f>
        <v/>
      </c>
      <c r="D739" s="192">
        <f>IF(ISERROR(VLOOKUP(C739,'Capacidad Financiera'!$B$12:$X$62720,2,0)),"",VLOOKUP(C739,'Capacidad Financiera'!$B$12:$X$3580,2,0))</f>
        <v>0</v>
      </c>
      <c r="E739" s="248">
        <f>IF(ISERROR(VLOOKUP(C739,'Capacidad Financiera'!$B$12:$X$62720,3,0)),"",VLOOKUP(C739,'Capacidad Financiera'!$B$12:$X$62720,3,0))</f>
        <v>0</v>
      </c>
      <c r="F739" s="231"/>
      <c r="G739" s="231" t="str">
        <f>IF(OR(D739="",E739="",F739=""),"",IF(C739&lt;&gt;"",IF(ISERROR(VLOOKUP($A$10,POA!$A$2:$D$25,2,0)),"",VLOOKUP($A$10,POA!$A$2:$D$25,2,0)),""))</f>
        <v/>
      </c>
      <c r="H739" s="254" t="str">
        <f t="shared" si="66"/>
        <v/>
      </c>
      <c r="I739" s="256" t="str">
        <f>IF(OR(D739="",E739="",F739=""),"",IF(AND(H739&gt;0,H739&lt;=Experiencia1),Puntajes!$D$4,IF(AND(H739&gt;Experiencia1,H739&lt;=Experiencia2),Puntajes!$D$5,IF(AND(H739&gt;Experiencia2,H739&lt;=Experiencia3),Puntajes!$D$6,IF(H739&gt;Experiencia3,Puntajes!$D$7,0)))))</f>
        <v/>
      </c>
    </row>
    <row r="740" spans="3:9" ht="14" x14ac:dyDescent="0.15">
      <c r="C740" s="131" t="str">
        <f>+'Capacidad Financiera'!B743</f>
        <v/>
      </c>
      <c r="D740" s="192">
        <f>IF(ISERROR(VLOOKUP(C740,'Capacidad Financiera'!$B$12:$X$62720,2,0)),"",VLOOKUP(C740,'Capacidad Financiera'!$B$12:$X$3580,2,0))</f>
        <v>0</v>
      </c>
      <c r="E740" s="248">
        <f>IF(ISERROR(VLOOKUP(C740,'Capacidad Financiera'!$B$12:$X$62720,3,0)),"",VLOOKUP(C740,'Capacidad Financiera'!$B$12:$X$62720,3,0))</f>
        <v>0</v>
      </c>
      <c r="F740" s="231"/>
      <c r="G740" s="231" t="str">
        <f>IF(OR(D740="",E740="",F740=""),"",IF(C740&lt;&gt;"",IF(ISERROR(VLOOKUP($A$10,POA!$A$2:$D$25,2,0)),"",VLOOKUP($A$10,POA!$A$2:$D$25,2,0)),""))</f>
        <v/>
      </c>
      <c r="H740" s="254" t="str">
        <f t="shared" si="66"/>
        <v/>
      </c>
      <c r="I740" s="256" t="str">
        <f>IF(OR(D740="",E740="",F740=""),"",IF(AND(H740&gt;0,H740&lt;=Experiencia1),Puntajes!$D$4,IF(AND(H740&gt;Experiencia1,H740&lt;=Experiencia2),Puntajes!$D$5,IF(AND(H740&gt;Experiencia2,H740&lt;=Experiencia3),Puntajes!$D$6,IF(H740&gt;Experiencia3,Puntajes!$D$7,0)))))</f>
        <v/>
      </c>
    </row>
    <row r="741" spans="3:9" ht="14" x14ac:dyDescent="0.15">
      <c r="C741" s="131" t="str">
        <f>+'Capacidad Financiera'!B744</f>
        <v/>
      </c>
      <c r="D741" s="192">
        <f>IF(ISERROR(VLOOKUP(C741,'Capacidad Financiera'!$B$12:$X$62720,2,0)),"",VLOOKUP(C741,'Capacidad Financiera'!$B$12:$X$3580,2,0))</f>
        <v>0</v>
      </c>
      <c r="E741" s="248">
        <f>IF(ISERROR(VLOOKUP(C741,'Capacidad Financiera'!$B$12:$X$62720,3,0)),"",VLOOKUP(C741,'Capacidad Financiera'!$B$12:$X$62720,3,0))</f>
        <v>0</v>
      </c>
      <c r="F741" s="231"/>
      <c r="G741" s="231" t="str">
        <f>IF(OR(D741="",E741="",F741=""),"",IF(C741&lt;&gt;"",IF(ISERROR(VLOOKUP($A$10,POA!$A$2:$D$25,2,0)),"",VLOOKUP($A$10,POA!$A$2:$D$25,2,0)),""))</f>
        <v/>
      </c>
      <c r="H741" s="254" t="str">
        <f t="shared" si="66"/>
        <v/>
      </c>
      <c r="I741" s="256" t="str">
        <f>IF(OR(D741="",E741="",F741=""),"",IF(AND(H741&gt;0,H741&lt;=Experiencia1),Puntajes!$D$4,IF(AND(H741&gt;Experiencia1,H741&lt;=Experiencia2),Puntajes!$D$5,IF(AND(H741&gt;Experiencia2,H741&lt;=Experiencia3),Puntajes!$D$6,IF(H741&gt;Experiencia3,Puntajes!$D$7,0)))))</f>
        <v/>
      </c>
    </row>
    <row r="742" spans="3:9" ht="14" x14ac:dyDescent="0.15">
      <c r="C742" s="131" t="str">
        <f>+'Capacidad Financiera'!B745</f>
        <v/>
      </c>
      <c r="D742" s="192">
        <f>IF(ISERROR(VLOOKUP(C742,'Capacidad Financiera'!$B$12:$X$62720,2,0)),"",VLOOKUP(C742,'Capacidad Financiera'!$B$12:$X$3580,2,0))</f>
        <v>0</v>
      </c>
      <c r="E742" s="248">
        <f>IF(ISERROR(VLOOKUP(C742,'Capacidad Financiera'!$B$12:$X$62720,3,0)),"",VLOOKUP(C742,'Capacidad Financiera'!$B$12:$X$62720,3,0))</f>
        <v>0</v>
      </c>
      <c r="F742" s="231"/>
      <c r="G742" s="231" t="str">
        <f>IF(OR(D742="",E742="",F742=""),"",IF(C742&lt;&gt;"",IF(ISERROR(VLOOKUP($A$10,POA!$A$2:$D$25,2,0)),"",VLOOKUP($A$10,POA!$A$2:$D$25,2,0)),""))</f>
        <v/>
      </c>
      <c r="H742" s="254" t="str">
        <f t="shared" si="66"/>
        <v/>
      </c>
      <c r="I742" s="256" t="str">
        <f>IF(OR(D742="",E742="",F742=""),"",IF(AND(H742&gt;0,H742&lt;=Experiencia1),Puntajes!$D$4,IF(AND(H742&gt;Experiencia1,H742&lt;=Experiencia2),Puntajes!$D$5,IF(AND(H742&gt;Experiencia2,H742&lt;=Experiencia3),Puntajes!$D$6,IF(H742&gt;Experiencia3,Puntajes!$D$7,0)))))</f>
        <v/>
      </c>
    </row>
    <row r="743" spans="3:9" ht="14" x14ac:dyDescent="0.15">
      <c r="C743" s="131" t="str">
        <f>+'Capacidad Financiera'!B746</f>
        <v/>
      </c>
      <c r="D743" s="192">
        <f>IF(ISERROR(VLOOKUP(C743,'Capacidad Financiera'!$B$12:$X$62720,2,0)),"",VLOOKUP(C743,'Capacidad Financiera'!$B$12:$X$3580,2,0))</f>
        <v>0</v>
      </c>
      <c r="E743" s="248">
        <f>IF(ISERROR(VLOOKUP(C743,'Capacidad Financiera'!$B$12:$X$62720,3,0)),"",VLOOKUP(C743,'Capacidad Financiera'!$B$12:$X$62720,3,0))</f>
        <v>0</v>
      </c>
      <c r="F743" s="231"/>
      <c r="G743" s="231" t="str">
        <f>IF(OR(D743="",E743="",F743=""),"",IF(C743&lt;&gt;"",IF(ISERROR(VLOOKUP($A$10,POA!$A$2:$D$25,2,0)),"",VLOOKUP($A$10,POA!$A$2:$D$25,2,0)),""))</f>
        <v/>
      </c>
      <c r="H743" s="254" t="str">
        <f t="shared" si="66"/>
        <v/>
      </c>
      <c r="I743" s="256" t="str">
        <f>IF(OR(D743="",E743="",F743=""),"",IF(AND(H743&gt;0,H743&lt;=Experiencia1),Puntajes!$D$4,IF(AND(H743&gt;Experiencia1,H743&lt;=Experiencia2),Puntajes!$D$5,IF(AND(H743&gt;Experiencia2,H743&lt;=Experiencia3),Puntajes!$D$6,IF(H743&gt;Experiencia3,Puntajes!$D$7,0)))))</f>
        <v/>
      </c>
    </row>
    <row r="744" spans="3:9" ht="14" x14ac:dyDescent="0.15">
      <c r="C744" s="131" t="str">
        <f>+'Capacidad Financiera'!B747</f>
        <v/>
      </c>
      <c r="D744" s="192">
        <f>IF(ISERROR(VLOOKUP(C744,'Capacidad Financiera'!$B$12:$X$62720,2,0)),"",VLOOKUP(C744,'Capacidad Financiera'!$B$12:$X$3580,2,0))</f>
        <v>0</v>
      </c>
      <c r="E744" s="248">
        <f>IF(ISERROR(VLOOKUP(C744,'Capacidad Financiera'!$B$12:$X$62720,3,0)),"",VLOOKUP(C744,'Capacidad Financiera'!$B$12:$X$62720,3,0))</f>
        <v>0</v>
      </c>
      <c r="F744" s="231"/>
      <c r="G744" s="231" t="str">
        <f>IF(OR(D744="",E744="",F744=""),"",IF(C744&lt;&gt;"",IF(ISERROR(VLOOKUP($A$10,POA!$A$2:$D$25,2,0)),"",VLOOKUP($A$10,POA!$A$2:$D$25,2,0)),""))</f>
        <v/>
      </c>
      <c r="H744" s="254" t="str">
        <f t="shared" si="66"/>
        <v/>
      </c>
      <c r="I744" s="256" t="str">
        <f>IF(OR(D744="",E744="",F744=""),"",IF(AND(H744&gt;0,H744&lt;=Experiencia1),Puntajes!$D$4,IF(AND(H744&gt;Experiencia1,H744&lt;=Experiencia2),Puntajes!$D$5,IF(AND(H744&gt;Experiencia2,H744&lt;=Experiencia3),Puntajes!$D$6,IF(H744&gt;Experiencia3,Puntajes!$D$7,0)))))</f>
        <v/>
      </c>
    </row>
    <row r="745" spans="3:9" ht="15" thickBot="1" x14ac:dyDescent="0.2">
      <c r="C745" s="132" t="str">
        <f>+'Capacidad Financiera'!B748</f>
        <v/>
      </c>
      <c r="D745" s="133">
        <f>IF(ISERROR(VLOOKUP(C745,'Capacidad Financiera'!$B$12:$X$62720,2,0)),"",VLOOKUP(C745,'Capacidad Financiera'!$B$12:$X$3580,2,0))</f>
        <v>0</v>
      </c>
      <c r="E745" s="134">
        <f>IF(ISERROR(VLOOKUP(C745,'Capacidad Financiera'!$B$12:$X$62720,3,0)),"",VLOOKUP(C745,'Capacidad Financiera'!$B$12:$X$62720,3,0))</f>
        <v>0</v>
      </c>
      <c r="F745" s="232"/>
      <c r="G745" s="232" t="str">
        <f>IF(OR(D745="",E745="",F745=""),"",IF(C745&lt;&gt;"",IF(ISERROR(VLOOKUP($A$10,POA!$A$2:$D$25,2,0)),"",VLOOKUP($A$10,POA!$A$2:$D$25,2,0)),""))</f>
        <v/>
      </c>
      <c r="H745" s="255" t="str">
        <f t="shared" si="66"/>
        <v/>
      </c>
      <c r="I745" s="257" t="str">
        <f>IF(OR(D745="",E745="",F745=""),"",IF(AND(H745&gt;0,H745&lt;=Experiencia1),Puntajes!$D$4,IF(AND(H745&gt;Experiencia1,H745&lt;=Experiencia2),Puntajes!$D$5,IF(AND(H745&gt;Experiencia2,H745&lt;=Experiencia3),Puntajes!$D$6,IF(H745&gt;Experiencia3,Puntajes!$D$7,0)))))</f>
        <v/>
      </c>
    </row>
    <row r="746" spans="3:9" ht="14" x14ac:dyDescent="0.15">
      <c r="C746" s="127">
        <v>68</v>
      </c>
      <c r="D746" s="128">
        <f>IF(ISERROR(VLOOKUP(C746,'Capacidad Financiera'!$B$12:$X$62720,2,0)),"",VLOOKUP(C746,'Capacidad Financiera'!$B$12:$X$3580,2,0))</f>
        <v>0</v>
      </c>
      <c r="E746" s="129" t="str">
        <f>IF(ISERROR(VLOOKUP(C746,'Capacidad Financiera'!$B$12:$X$62720,3,0)),"",VLOOKUP(C746,'Capacidad Financiera'!$B$12:$X$62720,3,0))</f>
        <v/>
      </c>
      <c r="F746" s="130"/>
      <c r="G746" s="130" t="str">
        <f>IF(OR(D746="",E746="",F746=""),"",IF(C747="",IF(C746&lt;&gt;"",IF(ISERROR(VLOOKUP($A$10,POA!$A$2:$D$25,2,0)),"",VLOOKUP($A$10,POA!$A$2:$D$25,2,0)),""),""))</f>
        <v/>
      </c>
      <c r="H746" s="251" t="str">
        <f>IF(OR(D746="",E746="",F746=""),"",IF(C747="",IF(C746&lt;&gt;"",F746/G746,""),""))</f>
        <v/>
      </c>
      <c r="I746" s="249" t="str">
        <f>IF(C747="",IF(F746="","",IF(AND(H746&gt;0,H746&lt;=Experiencia1),Puntajes!$D$4,IF(AND(H746&gt;Experiencia1,H746&lt;=Experiencia2),Puntajes!$D$5,IF(AND(H746&gt;Experiencia2,H746&lt;=Experiencia3),Puntajes!$D$6,IF(H746&gt;Experiencia3,Puntajes!$D$7,0))))),"")</f>
        <v/>
      </c>
    </row>
    <row r="747" spans="3:9" ht="14" x14ac:dyDescent="0.15">
      <c r="C747" s="131" t="str">
        <f>+'Capacidad Financiera'!B750</f>
        <v/>
      </c>
      <c r="D747" s="192">
        <f>IF(ISERROR(VLOOKUP(C747,'Capacidad Financiera'!$B$12:$X$62720,2,0)),"",VLOOKUP(C747,'Capacidad Financiera'!$B$12:$X$3580,2,0))</f>
        <v>0</v>
      </c>
      <c r="E747" s="248">
        <f>IF(ISERROR(VLOOKUP(C747,'Capacidad Financiera'!$B$12:$X$62720,3,0)),"",VLOOKUP(C747,'Capacidad Financiera'!$B$12:$X$62720,3,0))</f>
        <v>0</v>
      </c>
      <c r="F747" s="231"/>
      <c r="G747" s="231" t="str">
        <f>IF(OR(D747="",E747="",F747=""),"",IF(C747&lt;&gt;"",IF(ISERROR(VLOOKUP($A$10,POA!$A$2:$D$25,2,0)),"",VLOOKUP($A$10,POA!$A$2:$D$25,2,0)),""))</f>
        <v/>
      </c>
      <c r="H747" s="254" t="str">
        <f>IF(OR(D747="",E747="",F747=""),"",IF(C747&lt;&gt;"",F747/(G747*E747),""))</f>
        <v/>
      </c>
      <c r="I747" s="256" t="str">
        <f>IF(OR(D747="",E747="",F747=""),"",IF(AND(H747&gt;0,H747&lt;=Experiencia1),Puntajes!$D$4,IF(AND(H747&gt;Experiencia1,H747&lt;=Experiencia2),Puntajes!$D$5,IF(AND(H747&gt;Experiencia2,H747&lt;=Experiencia3),Puntajes!$D$6,IF(H747&gt;Experiencia3,Puntajes!$D$7,0)))))</f>
        <v/>
      </c>
    </row>
    <row r="748" spans="3:9" ht="14" x14ac:dyDescent="0.15">
      <c r="C748" s="131" t="str">
        <f>+'Capacidad Financiera'!B751</f>
        <v/>
      </c>
      <c r="D748" s="192">
        <f>IF(ISERROR(VLOOKUP(C748,'Capacidad Financiera'!$B$12:$X$62720,2,0)),"",VLOOKUP(C748,'Capacidad Financiera'!$B$12:$X$3580,2,0))</f>
        <v>0</v>
      </c>
      <c r="E748" s="248">
        <f>IF(ISERROR(VLOOKUP(C748,'Capacidad Financiera'!$B$12:$X$62720,3,0)),"",VLOOKUP(C748,'Capacidad Financiera'!$B$12:$X$62720,3,0))</f>
        <v>0</v>
      </c>
      <c r="F748" s="231"/>
      <c r="G748" s="231" t="str">
        <f>IF(OR(D748="",E748="",F748=""),"",IF(C748&lt;&gt;"",IF(ISERROR(VLOOKUP($A$10,POA!$A$2:$D$25,2,0)),"",VLOOKUP($A$10,POA!$A$2:$D$25,2,0)),""))</f>
        <v/>
      </c>
      <c r="H748" s="254" t="str">
        <f t="shared" ref="H748:H756" si="67">IF(OR(D748="",E748="",F748=""),"",IF(C748&lt;&gt;"",F748/(G748*E748),""))</f>
        <v/>
      </c>
      <c r="I748" s="256" t="str">
        <f>IF(OR(D748="",E748="",F748=""),"",IF(AND(H748&gt;0,H748&lt;=Experiencia1),Puntajes!$D$4,IF(AND(H748&gt;Experiencia1,H748&lt;=Experiencia2),Puntajes!$D$5,IF(AND(H748&gt;Experiencia2,H748&lt;=Experiencia3),Puntajes!$D$6,IF(H748&gt;Experiencia3,Puntajes!$D$7,0)))))</f>
        <v/>
      </c>
    </row>
    <row r="749" spans="3:9" ht="14" x14ac:dyDescent="0.15">
      <c r="C749" s="131" t="str">
        <f>+'Capacidad Financiera'!B752</f>
        <v/>
      </c>
      <c r="D749" s="192">
        <f>IF(ISERROR(VLOOKUP(C749,'Capacidad Financiera'!$B$12:$X$62720,2,0)),"",VLOOKUP(C749,'Capacidad Financiera'!$B$12:$X$3580,2,0))</f>
        <v>0</v>
      </c>
      <c r="E749" s="248">
        <f>IF(ISERROR(VLOOKUP(C749,'Capacidad Financiera'!$B$12:$X$62720,3,0)),"",VLOOKUP(C749,'Capacidad Financiera'!$B$12:$X$62720,3,0))</f>
        <v>0</v>
      </c>
      <c r="F749" s="231"/>
      <c r="G749" s="231" t="str">
        <f>IF(OR(D749="",E749="",F749=""),"",IF(C749&lt;&gt;"",IF(ISERROR(VLOOKUP($A$10,POA!$A$2:$D$25,2,0)),"",VLOOKUP($A$10,POA!$A$2:$D$25,2,0)),""))</f>
        <v/>
      </c>
      <c r="H749" s="254" t="str">
        <f t="shared" si="67"/>
        <v/>
      </c>
      <c r="I749" s="256" t="str">
        <f>IF(OR(D749="",E749="",F749=""),"",IF(AND(H749&gt;0,H749&lt;=Experiencia1),Puntajes!$D$4,IF(AND(H749&gt;Experiencia1,H749&lt;=Experiencia2),Puntajes!$D$5,IF(AND(H749&gt;Experiencia2,H749&lt;=Experiencia3),Puntajes!$D$6,IF(H749&gt;Experiencia3,Puntajes!$D$7,0)))))</f>
        <v/>
      </c>
    </row>
    <row r="750" spans="3:9" ht="14" x14ac:dyDescent="0.15">
      <c r="C750" s="131" t="str">
        <f>+'Capacidad Financiera'!B753</f>
        <v/>
      </c>
      <c r="D750" s="192">
        <f>IF(ISERROR(VLOOKUP(C750,'Capacidad Financiera'!$B$12:$X$62720,2,0)),"",VLOOKUP(C750,'Capacidad Financiera'!$B$12:$X$3580,2,0))</f>
        <v>0</v>
      </c>
      <c r="E750" s="248">
        <f>IF(ISERROR(VLOOKUP(C750,'Capacidad Financiera'!$B$12:$X$62720,3,0)),"",VLOOKUP(C750,'Capacidad Financiera'!$B$12:$X$62720,3,0))</f>
        <v>0</v>
      </c>
      <c r="F750" s="231"/>
      <c r="G750" s="231" t="str">
        <f>IF(OR(D750="",E750="",F750=""),"",IF(C750&lt;&gt;"",IF(ISERROR(VLOOKUP($A$10,POA!$A$2:$D$25,2,0)),"",VLOOKUP($A$10,POA!$A$2:$D$25,2,0)),""))</f>
        <v/>
      </c>
      <c r="H750" s="254" t="str">
        <f t="shared" si="67"/>
        <v/>
      </c>
      <c r="I750" s="256" t="str">
        <f>IF(OR(D750="",E750="",F750=""),"",IF(AND(H750&gt;0,H750&lt;=Experiencia1),Puntajes!$D$4,IF(AND(H750&gt;Experiencia1,H750&lt;=Experiencia2),Puntajes!$D$5,IF(AND(H750&gt;Experiencia2,H750&lt;=Experiencia3),Puntajes!$D$6,IF(H750&gt;Experiencia3,Puntajes!$D$7,0)))))</f>
        <v/>
      </c>
    </row>
    <row r="751" spans="3:9" ht="14" x14ac:dyDescent="0.15">
      <c r="C751" s="131" t="str">
        <f>+'Capacidad Financiera'!B754</f>
        <v/>
      </c>
      <c r="D751" s="192">
        <f>IF(ISERROR(VLOOKUP(C751,'Capacidad Financiera'!$B$12:$X$62720,2,0)),"",VLOOKUP(C751,'Capacidad Financiera'!$B$12:$X$3580,2,0))</f>
        <v>0</v>
      </c>
      <c r="E751" s="248">
        <f>IF(ISERROR(VLOOKUP(C751,'Capacidad Financiera'!$B$12:$X$62720,3,0)),"",VLOOKUP(C751,'Capacidad Financiera'!$B$12:$X$62720,3,0))</f>
        <v>0</v>
      </c>
      <c r="F751" s="231"/>
      <c r="G751" s="231" t="str">
        <f>IF(OR(D751="",E751="",F751=""),"",IF(C751&lt;&gt;"",IF(ISERROR(VLOOKUP($A$10,POA!$A$2:$D$25,2,0)),"",VLOOKUP($A$10,POA!$A$2:$D$25,2,0)),""))</f>
        <v/>
      </c>
      <c r="H751" s="254" t="str">
        <f t="shared" si="67"/>
        <v/>
      </c>
      <c r="I751" s="256" t="str">
        <f>IF(OR(D751="",E751="",F751=""),"",IF(AND(H751&gt;0,H751&lt;=Experiencia1),Puntajes!$D$4,IF(AND(H751&gt;Experiencia1,H751&lt;=Experiencia2),Puntajes!$D$5,IF(AND(H751&gt;Experiencia2,H751&lt;=Experiencia3),Puntajes!$D$6,IF(H751&gt;Experiencia3,Puntajes!$D$7,0)))))</f>
        <v/>
      </c>
    </row>
    <row r="752" spans="3:9" ht="14" x14ac:dyDescent="0.15">
      <c r="C752" s="131" t="str">
        <f>+'Capacidad Financiera'!B755</f>
        <v/>
      </c>
      <c r="D752" s="192">
        <f>IF(ISERROR(VLOOKUP(C752,'Capacidad Financiera'!$B$12:$X$62720,2,0)),"",VLOOKUP(C752,'Capacidad Financiera'!$B$12:$X$3580,2,0))</f>
        <v>0</v>
      </c>
      <c r="E752" s="248">
        <f>IF(ISERROR(VLOOKUP(C752,'Capacidad Financiera'!$B$12:$X$62720,3,0)),"",VLOOKUP(C752,'Capacidad Financiera'!$B$12:$X$62720,3,0))</f>
        <v>0</v>
      </c>
      <c r="F752" s="231"/>
      <c r="G752" s="231" t="str">
        <f>IF(OR(D752="",E752="",F752=""),"",IF(C752&lt;&gt;"",IF(ISERROR(VLOOKUP($A$10,POA!$A$2:$D$25,2,0)),"",VLOOKUP($A$10,POA!$A$2:$D$25,2,0)),""))</f>
        <v/>
      </c>
      <c r="H752" s="254" t="str">
        <f t="shared" si="67"/>
        <v/>
      </c>
      <c r="I752" s="256" t="str">
        <f>IF(OR(D752="",E752="",F752=""),"",IF(AND(H752&gt;0,H752&lt;=Experiencia1),Puntajes!$D$4,IF(AND(H752&gt;Experiencia1,H752&lt;=Experiencia2),Puntajes!$D$5,IF(AND(H752&gt;Experiencia2,H752&lt;=Experiencia3),Puntajes!$D$6,IF(H752&gt;Experiencia3,Puntajes!$D$7,0)))))</f>
        <v/>
      </c>
    </row>
    <row r="753" spans="3:9" ht="14" x14ac:dyDescent="0.15">
      <c r="C753" s="131" t="str">
        <f>+'Capacidad Financiera'!B756</f>
        <v/>
      </c>
      <c r="D753" s="192">
        <f>IF(ISERROR(VLOOKUP(C753,'Capacidad Financiera'!$B$12:$X$62720,2,0)),"",VLOOKUP(C753,'Capacidad Financiera'!$B$12:$X$3580,2,0))</f>
        <v>0</v>
      </c>
      <c r="E753" s="248">
        <f>IF(ISERROR(VLOOKUP(C753,'Capacidad Financiera'!$B$12:$X$62720,3,0)),"",VLOOKUP(C753,'Capacidad Financiera'!$B$12:$X$62720,3,0))</f>
        <v>0</v>
      </c>
      <c r="F753" s="231"/>
      <c r="G753" s="231" t="str">
        <f>IF(OR(D753="",E753="",F753=""),"",IF(C753&lt;&gt;"",IF(ISERROR(VLOOKUP($A$10,POA!$A$2:$D$25,2,0)),"",VLOOKUP($A$10,POA!$A$2:$D$25,2,0)),""))</f>
        <v/>
      </c>
      <c r="H753" s="254" t="str">
        <f t="shared" si="67"/>
        <v/>
      </c>
      <c r="I753" s="256" t="str">
        <f>IF(OR(D753="",E753="",F753=""),"",IF(AND(H753&gt;0,H753&lt;=Experiencia1),Puntajes!$D$4,IF(AND(H753&gt;Experiencia1,H753&lt;=Experiencia2),Puntajes!$D$5,IF(AND(H753&gt;Experiencia2,H753&lt;=Experiencia3),Puntajes!$D$6,IF(H753&gt;Experiencia3,Puntajes!$D$7,0)))))</f>
        <v/>
      </c>
    </row>
    <row r="754" spans="3:9" ht="14" x14ac:dyDescent="0.15">
      <c r="C754" s="131" t="str">
        <f>+'Capacidad Financiera'!B757</f>
        <v/>
      </c>
      <c r="D754" s="192">
        <f>IF(ISERROR(VLOOKUP(C754,'Capacidad Financiera'!$B$12:$X$62720,2,0)),"",VLOOKUP(C754,'Capacidad Financiera'!$B$12:$X$3580,2,0))</f>
        <v>0</v>
      </c>
      <c r="E754" s="248">
        <f>IF(ISERROR(VLOOKUP(C754,'Capacidad Financiera'!$B$12:$X$62720,3,0)),"",VLOOKUP(C754,'Capacidad Financiera'!$B$12:$X$62720,3,0))</f>
        <v>0</v>
      </c>
      <c r="F754" s="231"/>
      <c r="G754" s="231" t="str">
        <f>IF(OR(D754="",E754="",F754=""),"",IF(C754&lt;&gt;"",IF(ISERROR(VLOOKUP($A$10,POA!$A$2:$D$25,2,0)),"",VLOOKUP($A$10,POA!$A$2:$D$25,2,0)),""))</f>
        <v/>
      </c>
      <c r="H754" s="254" t="str">
        <f t="shared" si="67"/>
        <v/>
      </c>
      <c r="I754" s="256" t="str">
        <f>IF(OR(D754="",E754="",F754=""),"",IF(AND(H754&gt;0,H754&lt;=Experiencia1),Puntajes!$D$4,IF(AND(H754&gt;Experiencia1,H754&lt;=Experiencia2),Puntajes!$D$5,IF(AND(H754&gt;Experiencia2,H754&lt;=Experiencia3),Puntajes!$D$6,IF(H754&gt;Experiencia3,Puntajes!$D$7,0)))))</f>
        <v/>
      </c>
    </row>
    <row r="755" spans="3:9" ht="14" x14ac:dyDescent="0.15">
      <c r="C755" s="131" t="str">
        <f>+'Capacidad Financiera'!B758</f>
        <v/>
      </c>
      <c r="D755" s="192">
        <f>IF(ISERROR(VLOOKUP(C755,'Capacidad Financiera'!$B$12:$X$62720,2,0)),"",VLOOKUP(C755,'Capacidad Financiera'!$B$12:$X$3580,2,0))</f>
        <v>0</v>
      </c>
      <c r="E755" s="248">
        <f>IF(ISERROR(VLOOKUP(C755,'Capacidad Financiera'!$B$12:$X$62720,3,0)),"",VLOOKUP(C755,'Capacidad Financiera'!$B$12:$X$62720,3,0))</f>
        <v>0</v>
      </c>
      <c r="F755" s="231"/>
      <c r="G755" s="231" t="str">
        <f>IF(OR(D755="",E755="",F755=""),"",IF(C755&lt;&gt;"",IF(ISERROR(VLOOKUP($A$10,POA!$A$2:$D$25,2,0)),"",VLOOKUP($A$10,POA!$A$2:$D$25,2,0)),""))</f>
        <v/>
      </c>
      <c r="H755" s="254" t="str">
        <f t="shared" si="67"/>
        <v/>
      </c>
      <c r="I755" s="256" t="str">
        <f>IF(OR(D755="",E755="",F755=""),"",IF(AND(H755&gt;0,H755&lt;=Experiencia1),Puntajes!$D$4,IF(AND(H755&gt;Experiencia1,H755&lt;=Experiencia2),Puntajes!$D$5,IF(AND(H755&gt;Experiencia2,H755&lt;=Experiencia3),Puntajes!$D$6,IF(H755&gt;Experiencia3,Puntajes!$D$7,0)))))</f>
        <v/>
      </c>
    </row>
    <row r="756" spans="3:9" ht="15" thickBot="1" x14ac:dyDescent="0.2">
      <c r="C756" s="132" t="str">
        <f>+'Capacidad Financiera'!B759</f>
        <v/>
      </c>
      <c r="D756" s="133">
        <f>IF(ISERROR(VLOOKUP(C756,'Capacidad Financiera'!$B$12:$X$62720,2,0)),"",VLOOKUP(C756,'Capacidad Financiera'!$B$12:$X$3580,2,0))</f>
        <v>0</v>
      </c>
      <c r="E756" s="134">
        <f>IF(ISERROR(VLOOKUP(C756,'Capacidad Financiera'!$B$12:$X$62720,3,0)),"",VLOOKUP(C756,'Capacidad Financiera'!$B$12:$X$62720,3,0))</f>
        <v>0</v>
      </c>
      <c r="F756" s="232"/>
      <c r="G756" s="232" t="str">
        <f>IF(OR(D756="",E756="",F756=""),"",IF(C756&lt;&gt;"",IF(ISERROR(VLOOKUP($A$10,POA!$A$2:$D$25,2,0)),"",VLOOKUP($A$10,POA!$A$2:$D$25,2,0)),""))</f>
        <v/>
      </c>
      <c r="H756" s="255" t="str">
        <f t="shared" si="67"/>
        <v/>
      </c>
      <c r="I756" s="257" t="str">
        <f>IF(OR(D756="",E756="",F756=""),"",IF(AND(H756&gt;0,H756&lt;=Experiencia1),Puntajes!$D$4,IF(AND(H756&gt;Experiencia1,H756&lt;=Experiencia2),Puntajes!$D$5,IF(AND(H756&gt;Experiencia2,H756&lt;=Experiencia3),Puntajes!$D$6,IF(H756&gt;Experiencia3,Puntajes!$D$7,0)))))</f>
        <v/>
      </c>
    </row>
    <row r="757" spans="3:9" ht="14" x14ac:dyDescent="0.15">
      <c r="C757" s="127">
        <v>69</v>
      </c>
      <c r="D757" s="128">
        <f>IF(ISERROR(VLOOKUP(C757,'Capacidad Financiera'!$B$12:$X$62720,2,0)),"",VLOOKUP(C757,'Capacidad Financiera'!$B$12:$X$3580,2,0))</f>
        <v>0</v>
      </c>
      <c r="E757" s="129" t="str">
        <f>IF(ISERROR(VLOOKUP(C757,'Capacidad Financiera'!$B$12:$X$62720,3,0)),"",VLOOKUP(C757,'Capacidad Financiera'!$B$12:$X$62720,3,0))</f>
        <v/>
      </c>
      <c r="F757" s="130"/>
      <c r="G757" s="130" t="str">
        <f>IF(OR(D757="",E757="",F757=""),"",IF(C758="",IF(C757&lt;&gt;"",IF(ISERROR(VLOOKUP($A$10,POA!$A$2:$D$25,2,0)),"",VLOOKUP($A$10,POA!$A$2:$D$25,2,0)),""),""))</f>
        <v/>
      </c>
      <c r="H757" s="251" t="str">
        <f>IF(OR(D757="",E757="",F757=""),"",IF(C758="",IF(C757&lt;&gt;"",F757/G757,""),""))</f>
        <v/>
      </c>
      <c r="I757" s="249" t="str">
        <f>IF(C758="",IF(F757="","",IF(AND(H757&gt;0,H757&lt;=Experiencia1),Puntajes!$D$4,IF(AND(H757&gt;Experiencia1,H757&lt;=Experiencia2),Puntajes!$D$5,IF(AND(H757&gt;Experiencia2,H757&lt;=Experiencia3),Puntajes!$D$6,IF(H757&gt;Experiencia3,Puntajes!$D$7,0))))),"")</f>
        <v/>
      </c>
    </row>
    <row r="758" spans="3:9" ht="14" x14ac:dyDescent="0.15">
      <c r="C758" s="131" t="str">
        <f>+'Capacidad Financiera'!B761</f>
        <v/>
      </c>
      <c r="D758" s="192">
        <f>IF(ISERROR(VLOOKUP(C758,'Capacidad Financiera'!$B$12:$X$62720,2,0)),"",VLOOKUP(C758,'Capacidad Financiera'!$B$12:$X$3580,2,0))</f>
        <v>0</v>
      </c>
      <c r="E758" s="248">
        <f>IF(ISERROR(VLOOKUP(C758,'Capacidad Financiera'!$B$12:$X$62720,3,0)),"",VLOOKUP(C758,'Capacidad Financiera'!$B$12:$X$62720,3,0))</f>
        <v>0</v>
      </c>
      <c r="F758" s="231"/>
      <c r="G758" s="231" t="str">
        <f>IF(OR(D758="",E758="",F758=""),"",IF(C758&lt;&gt;"",IF(ISERROR(VLOOKUP($A$10,POA!$A$2:$D$25,2,0)),"",VLOOKUP($A$10,POA!$A$2:$D$25,2,0)),""))</f>
        <v/>
      </c>
      <c r="H758" s="254" t="str">
        <f>IF(OR(D758="",E758="",F758=""),"",IF(C758&lt;&gt;"",F758/(G758*E758),""))</f>
        <v/>
      </c>
      <c r="I758" s="256" t="str">
        <f>IF(OR(D758="",E758="",F758=""),"",IF(AND(H758&gt;0,H758&lt;=Experiencia1),Puntajes!$D$4,IF(AND(H758&gt;Experiencia1,H758&lt;=Experiencia2),Puntajes!$D$5,IF(AND(H758&gt;Experiencia2,H758&lt;=Experiencia3),Puntajes!$D$6,IF(H758&gt;Experiencia3,Puntajes!$D$7,0)))))</f>
        <v/>
      </c>
    </row>
    <row r="759" spans="3:9" ht="14" x14ac:dyDescent="0.15">
      <c r="C759" s="131" t="str">
        <f>+'Capacidad Financiera'!B762</f>
        <v/>
      </c>
      <c r="D759" s="192">
        <f>IF(ISERROR(VLOOKUP(C759,'Capacidad Financiera'!$B$12:$X$62720,2,0)),"",VLOOKUP(C759,'Capacidad Financiera'!$B$12:$X$3580,2,0))</f>
        <v>0</v>
      </c>
      <c r="E759" s="248">
        <f>IF(ISERROR(VLOOKUP(C759,'Capacidad Financiera'!$B$12:$X$62720,3,0)),"",VLOOKUP(C759,'Capacidad Financiera'!$B$12:$X$62720,3,0))</f>
        <v>0</v>
      </c>
      <c r="F759" s="231"/>
      <c r="G759" s="231" t="str">
        <f>IF(OR(D759="",E759="",F759=""),"",IF(C759&lt;&gt;"",IF(ISERROR(VLOOKUP($A$10,POA!$A$2:$D$25,2,0)),"",VLOOKUP($A$10,POA!$A$2:$D$25,2,0)),""))</f>
        <v/>
      </c>
      <c r="H759" s="254" t="str">
        <f t="shared" ref="H759:H767" si="68">IF(OR(D759="",E759="",F759=""),"",IF(C759&lt;&gt;"",F759/(G759*E759),""))</f>
        <v/>
      </c>
      <c r="I759" s="256" t="str">
        <f>IF(OR(D759="",E759="",F759=""),"",IF(AND(H759&gt;0,H759&lt;=Experiencia1),Puntajes!$D$4,IF(AND(H759&gt;Experiencia1,H759&lt;=Experiencia2),Puntajes!$D$5,IF(AND(H759&gt;Experiencia2,H759&lt;=Experiencia3),Puntajes!$D$6,IF(H759&gt;Experiencia3,Puntajes!$D$7,0)))))</f>
        <v/>
      </c>
    </row>
    <row r="760" spans="3:9" ht="14" x14ac:dyDescent="0.15">
      <c r="C760" s="131" t="str">
        <f>+'Capacidad Financiera'!B763</f>
        <v/>
      </c>
      <c r="D760" s="192">
        <f>IF(ISERROR(VLOOKUP(C760,'Capacidad Financiera'!$B$12:$X$62720,2,0)),"",VLOOKUP(C760,'Capacidad Financiera'!$B$12:$X$3580,2,0))</f>
        <v>0</v>
      </c>
      <c r="E760" s="248">
        <f>IF(ISERROR(VLOOKUP(C760,'Capacidad Financiera'!$B$12:$X$62720,3,0)),"",VLOOKUP(C760,'Capacidad Financiera'!$B$12:$X$62720,3,0))</f>
        <v>0</v>
      </c>
      <c r="F760" s="231"/>
      <c r="G760" s="231" t="str">
        <f>IF(OR(D760="",E760="",F760=""),"",IF(C760&lt;&gt;"",IF(ISERROR(VLOOKUP($A$10,POA!$A$2:$D$25,2,0)),"",VLOOKUP($A$10,POA!$A$2:$D$25,2,0)),""))</f>
        <v/>
      </c>
      <c r="H760" s="254" t="str">
        <f t="shared" si="68"/>
        <v/>
      </c>
      <c r="I760" s="256" t="str">
        <f>IF(OR(D760="",E760="",F760=""),"",IF(AND(H760&gt;0,H760&lt;=Experiencia1),Puntajes!$D$4,IF(AND(H760&gt;Experiencia1,H760&lt;=Experiencia2),Puntajes!$D$5,IF(AND(H760&gt;Experiencia2,H760&lt;=Experiencia3),Puntajes!$D$6,IF(H760&gt;Experiencia3,Puntajes!$D$7,0)))))</f>
        <v/>
      </c>
    </row>
    <row r="761" spans="3:9" ht="14" x14ac:dyDescent="0.15">
      <c r="C761" s="131" t="str">
        <f>+'Capacidad Financiera'!B764</f>
        <v/>
      </c>
      <c r="D761" s="192">
        <f>IF(ISERROR(VLOOKUP(C761,'Capacidad Financiera'!$B$12:$X$62720,2,0)),"",VLOOKUP(C761,'Capacidad Financiera'!$B$12:$X$3580,2,0))</f>
        <v>0</v>
      </c>
      <c r="E761" s="248">
        <f>IF(ISERROR(VLOOKUP(C761,'Capacidad Financiera'!$B$12:$X$62720,3,0)),"",VLOOKUP(C761,'Capacidad Financiera'!$B$12:$X$62720,3,0))</f>
        <v>0</v>
      </c>
      <c r="F761" s="231"/>
      <c r="G761" s="231" t="str">
        <f>IF(OR(D761="",E761="",F761=""),"",IF(C761&lt;&gt;"",IF(ISERROR(VLOOKUP($A$10,POA!$A$2:$D$25,2,0)),"",VLOOKUP($A$10,POA!$A$2:$D$25,2,0)),""))</f>
        <v/>
      </c>
      <c r="H761" s="254" t="str">
        <f t="shared" si="68"/>
        <v/>
      </c>
      <c r="I761" s="256" t="str">
        <f>IF(OR(D761="",E761="",F761=""),"",IF(AND(H761&gt;0,H761&lt;=Experiencia1),Puntajes!$D$4,IF(AND(H761&gt;Experiencia1,H761&lt;=Experiencia2),Puntajes!$D$5,IF(AND(H761&gt;Experiencia2,H761&lt;=Experiencia3),Puntajes!$D$6,IF(H761&gt;Experiencia3,Puntajes!$D$7,0)))))</f>
        <v/>
      </c>
    </row>
    <row r="762" spans="3:9" ht="14" x14ac:dyDescent="0.15">
      <c r="C762" s="131" t="str">
        <f>+'Capacidad Financiera'!B765</f>
        <v/>
      </c>
      <c r="D762" s="192">
        <f>IF(ISERROR(VLOOKUP(C762,'Capacidad Financiera'!$B$12:$X$62720,2,0)),"",VLOOKUP(C762,'Capacidad Financiera'!$B$12:$X$3580,2,0))</f>
        <v>0</v>
      </c>
      <c r="E762" s="248">
        <f>IF(ISERROR(VLOOKUP(C762,'Capacidad Financiera'!$B$12:$X$62720,3,0)),"",VLOOKUP(C762,'Capacidad Financiera'!$B$12:$X$62720,3,0))</f>
        <v>0</v>
      </c>
      <c r="F762" s="231"/>
      <c r="G762" s="231" t="str">
        <f>IF(OR(D762="",E762="",F762=""),"",IF(C762&lt;&gt;"",IF(ISERROR(VLOOKUP($A$10,POA!$A$2:$D$25,2,0)),"",VLOOKUP($A$10,POA!$A$2:$D$25,2,0)),""))</f>
        <v/>
      </c>
      <c r="H762" s="254" t="str">
        <f t="shared" si="68"/>
        <v/>
      </c>
      <c r="I762" s="256" t="str">
        <f>IF(OR(D762="",E762="",F762=""),"",IF(AND(H762&gt;0,H762&lt;=Experiencia1),Puntajes!$D$4,IF(AND(H762&gt;Experiencia1,H762&lt;=Experiencia2),Puntajes!$D$5,IF(AND(H762&gt;Experiencia2,H762&lt;=Experiencia3),Puntajes!$D$6,IF(H762&gt;Experiencia3,Puntajes!$D$7,0)))))</f>
        <v/>
      </c>
    </row>
    <row r="763" spans="3:9" ht="14" x14ac:dyDescent="0.15">
      <c r="C763" s="131" t="str">
        <f>+'Capacidad Financiera'!B766</f>
        <v/>
      </c>
      <c r="D763" s="192">
        <f>IF(ISERROR(VLOOKUP(C763,'Capacidad Financiera'!$B$12:$X$62720,2,0)),"",VLOOKUP(C763,'Capacidad Financiera'!$B$12:$X$3580,2,0))</f>
        <v>0</v>
      </c>
      <c r="E763" s="248">
        <f>IF(ISERROR(VLOOKUP(C763,'Capacidad Financiera'!$B$12:$X$62720,3,0)),"",VLOOKUP(C763,'Capacidad Financiera'!$B$12:$X$62720,3,0))</f>
        <v>0</v>
      </c>
      <c r="F763" s="231"/>
      <c r="G763" s="231" t="str">
        <f>IF(OR(D763="",E763="",F763=""),"",IF(C763&lt;&gt;"",IF(ISERROR(VLOOKUP($A$10,POA!$A$2:$D$25,2,0)),"",VLOOKUP($A$10,POA!$A$2:$D$25,2,0)),""))</f>
        <v/>
      </c>
      <c r="H763" s="254" t="str">
        <f t="shared" si="68"/>
        <v/>
      </c>
      <c r="I763" s="256" t="str">
        <f>IF(OR(D763="",E763="",F763=""),"",IF(AND(H763&gt;0,H763&lt;=Experiencia1),Puntajes!$D$4,IF(AND(H763&gt;Experiencia1,H763&lt;=Experiencia2),Puntajes!$D$5,IF(AND(H763&gt;Experiencia2,H763&lt;=Experiencia3),Puntajes!$D$6,IF(H763&gt;Experiencia3,Puntajes!$D$7,0)))))</f>
        <v/>
      </c>
    </row>
    <row r="764" spans="3:9" ht="14" x14ac:dyDescent="0.15">
      <c r="C764" s="131" t="str">
        <f>+'Capacidad Financiera'!B767</f>
        <v/>
      </c>
      <c r="D764" s="192">
        <f>IF(ISERROR(VLOOKUP(C764,'Capacidad Financiera'!$B$12:$X$62720,2,0)),"",VLOOKUP(C764,'Capacidad Financiera'!$B$12:$X$3580,2,0))</f>
        <v>0</v>
      </c>
      <c r="E764" s="248">
        <f>IF(ISERROR(VLOOKUP(C764,'Capacidad Financiera'!$B$12:$X$62720,3,0)),"",VLOOKUP(C764,'Capacidad Financiera'!$B$12:$X$62720,3,0))</f>
        <v>0</v>
      </c>
      <c r="F764" s="231"/>
      <c r="G764" s="231" t="str">
        <f>IF(OR(D764="",E764="",F764=""),"",IF(C764&lt;&gt;"",IF(ISERROR(VLOOKUP($A$10,POA!$A$2:$D$25,2,0)),"",VLOOKUP($A$10,POA!$A$2:$D$25,2,0)),""))</f>
        <v/>
      </c>
      <c r="H764" s="254" t="str">
        <f t="shared" si="68"/>
        <v/>
      </c>
      <c r="I764" s="256" t="str">
        <f>IF(OR(D764="",E764="",F764=""),"",IF(AND(H764&gt;0,H764&lt;=Experiencia1),Puntajes!$D$4,IF(AND(H764&gt;Experiencia1,H764&lt;=Experiencia2),Puntajes!$D$5,IF(AND(H764&gt;Experiencia2,H764&lt;=Experiencia3),Puntajes!$D$6,IF(H764&gt;Experiencia3,Puntajes!$D$7,0)))))</f>
        <v/>
      </c>
    </row>
    <row r="765" spans="3:9" ht="14" x14ac:dyDescent="0.15">
      <c r="C765" s="131" t="str">
        <f>+'Capacidad Financiera'!B768</f>
        <v/>
      </c>
      <c r="D765" s="192">
        <f>IF(ISERROR(VLOOKUP(C765,'Capacidad Financiera'!$B$12:$X$62720,2,0)),"",VLOOKUP(C765,'Capacidad Financiera'!$B$12:$X$3580,2,0))</f>
        <v>0</v>
      </c>
      <c r="E765" s="248">
        <f>IF(ISERROR(VLOOKUP(C765,'Capacidad Financiera'!$B$12:$X$62720,3,0)),"",VLOOKUP(C765,'Capacidad Financiera'!$B$12:$X$62720,3,0))</f>
        <v>0</v>
      </c>
      <c r="F765" s="231"/>
      <c r="G765" s="231" t="str">
        <f>IF(OR(D765="",E765="",F765=""),"",IF(C765&lt;&gt;"",IF(ISERROR(VLOOKUP($A$10,POA!$A$2:$D$25,2,0)),"",VLOOKUP($A$10,POA!$A$2:$D$25,2,0)),""))</f>
        <v/>
      </c>
      <c r="H765" s="254" t="str">
        <f t="shared" si="68"/>
        <v/>
      </c>
      <c r="I765" s="256" t="str">
        <f>IF(OR(D765="",E765="",F765=""),"",IF(AND(H765&gt;0,H765&lt;=Experiencia1),Puntajes!$D$4,IF(AND(H765&gt;Experiencia1,H765&lt;=Experiencia2),Puntajes!$D$5,IF(AND(H765&gt;Experiencia2,H765&lt;=Experiencia3),Puntajes!$D$6,IF(H765&gt;Experiencia3,Puntajes!$D$7,0)))))</f>
        <v/>
      </c>
    </row>
    <row r="766" spans="3:9" ht="14" x14ac:dyDescent="0.15">
      <c r="C766" s="131" t="str">
        <f>+'Capacidad Financiera'!B769</f>
        <v/>
      </c>
      <c r="D766" s="192">
        <f>IF(ISERROR(VLOOKUP(C766,'Capacidad Financiera'!$B$12:$X$62720,2,0)),"",VLOOKUP(C766,'Capacidad Financiera'!$B$12:$X$3580,2,0))</f>
        <v>0</v>
      </c>
      <c r="E766" s="248">
        <f>IF(ISERROR(VLOOKUP(C766,'Capacidad Financiera'!$B$12:$X$62720,3,0)),"",VLOOKUP(C766,'Capacidad Financiera'!$B$12:$X$62720,3,0))</f>
        <v>0</v>
      </c>
      <c r="F766" s="231"/>
      <c r="G766" s="231" t="str">
        <f>IF(OR(D766="",E766="",F766=""),"",IF(C766&lt;&gt;"",IF(ISERROR(VLOOKUP($A$10,POA!$A$2:$D$25,2,0)),"",VLOOKUP($A$10,POA!$A$2:$D$25,2,0)),""))</f>
        <v/>
      </c>
      <c r="H766" s="254" t="str">
        <f t="shared" si="68"/>
        <v/>
      </c>
      <c r="I766" s="256" t="str">
        <f>IF(OR(D766="",E766="",F766=""),"",IF(AND(H766&gt;0,H766&lt;=Experiencia1),Puntajes!$D$4,IF(AND(H766&gt;Experiencia1,H766&lt;=Experiencia2),Puntajes!$D$5,IF(AND(H766&gt;Experiencia2,H766&lt;=Experiencia3),Puntajes!$D$6,IF(H766&gt;Experiencia3,Puntajes!$D$7,0)))))</f>
        <v/>
      </c>
    </row>
    <row r="767" spans="3:9" ht="15" thickBot="1" x14ac:dyDescent="0.2">
      <c r="C767" s="132" t="str">
        <f>+'Capacidad Financiera'!B770</f>
        <v/>
      </c>
      <c r="D767" s="133">
        <f>IF(ISERROR(VLOOKUP(C767,'Capacidad Financiera'!$B$12:$X$62720,2,0)),"",VLOOKUP(C767,'Capacidad Financiera'!$B$12:$X$3580,2,0))</f>
        <v>0</v>
      </c>
      <c r="E767" s="134">
        <f>IF(ISERROR(VLOOKUP(C767,'Capacidad Financiera'!$B$12:$X$62720,3,0)),"",VLOOKUP(C767,'Capacidad Financiera'!$B$12:$X$62720,3,0))</f>
        <v>0</v>
      </c>
      <c r="F767" s="232"/>
      <c r="G767" s="232" t="str">
        <f>IF(OR(D767="",E767="",F767=""),"",IF(C767&lt;&gt;"",IF(ISERROR(VLOOKUP($A$10,POA!$A$2:$D$25,2,0)),"",VLOOKUP($A$10,POA!$A$2:$D$25,2,0)),""))</f>
        <v/>
      </c>
      <c r="H767" s="255" t="str">
        <f t="shared" si="68"/>
        <v/>
      </c>
      <c r="I767" s="257" t="str">
        <f>IF(OR(D767="",E767="",F767=""),"",IF(AND(H767&gt;0,H767&lt;=Experiencia1),Puntajes!$D$4,IF(AND(H767&gt;Experiencia1,H767&lt;=Experiencia2),Puntajes!$D$5,IF(AND(H767&gt;Experiencia2,H767&lt;=Experiencia3),Puntajes!$D$6,IF(H767&gt;Experiencia3,Puntajes!$D$7,0)))))</f>
        <v/>
      </c>
    </row>
    <row r="768" spans="3:9" ht="14" x14ac:dyDescent="0.15">
      <c r="C768" s="127">
        <v>70</v>
      </c>
      <c r="D768" s="128">
        <f>IF(ISERROR(VLOOKUP(C768,'Capacidad Financiera'!$B$12:$X$62720,2,0)),"",VLOOKUP(C768,'Capacidad Financiera'!$B$12:$X$3580,2,0))</f>
        <v>0</v>
      </c>
      <c r="E768" s="129" t="str">
        <f>IF(ISERROR(VLOOKUP(C768,'Capacidad Financiera'!$B$12:$X$62720,3,0)),"",VLOOKUP(C768,'Capacidad Financiera'!$B$12:$X$62720,3,0))</f>
        <v/>
      </c>
      <c r="F768" s="130"/>
      <c r="G768" s="130" t="str">
        <f>IF(OR(D768="",E768="",F768=""),"",IF(C769="",IF(C768&lt;&gt;"",IF(ISERROR(VLOOKUP($A$10,POA!$A$2:$D$25,2,0)),"",VLOOKUP($A$10,POA!$A$2:$D$25,2,0)),""),""))</f>
        <v/>
      </c>
      <c r="H768" s="251" t="str">
        <f>IF(OR(D768="",E768="",F768=""),"",IF(C769="",IF(C768&lt;&gt;"",F768/G768,""),""))</f>
        <v/>
      </c>
      <c r="I768" s="249" t="str">
        <f>IF(C769="",IF(F768="","",IF(AND(H768&gt;0,H768&lt;=Experiencia1),Puntajes!$D$4,IF(AND(H768&gt;Experiencia1,H768&lt;=Experiencia2),Puntajes!$D$5,IF(AND(H768&gt;Experiencia2,H768&lt;=Experiencia3),Puntajes!$D$6,IF(H768&gt;Experiencia3,Puntajes!$D$7,0))))),"")</f>
        <v/>
      </c>
    </row>
    <row r="769" spans="3:9" ht="14" x14ac:dyDescent="0.15">
      <c r="C769" s="131" t="str">
        <f>+'Capacidad Financiera'!B772</f>
        <v/>
      </c>
      <c r="D769" s="192">
        <f>IF(ISERROR(VLOOKUP(C769,'Capacidad Financiera'!$B$12:$X$62720,2,0)),"",VLOOKUP(C769,'Capacidad Financiera'!$B$12:$X$3580,2,0))</f>
        <v>0</v>
      </c>
      <c r="E769" s="248">
        <f>IF(ISERROR(VLOOKUP(C769,'Capacidad Financiera'!$B$12:$X$62720,3,0)),"",VLOOKUP(C769,'Capacidad Financiera'!$B$12:$X$62720,3,0))</f>
        <v>0</v>
      </c>
      <c r="F769" s="231"/>
      <c r="G769" s="231" t="str">
        <f>IF(OR(D769="",E769="",F769=""),"",IF(C769&lt;&gt;"",IF(ISERROR(VLOOKUP($A$10,POA!$A$2:$D$25,2,0)),"",VLOOKUP($A$10,POA!$A$2:$D$25,2,0)),""))</f>
        <v/>
      </c>
      <c r="H769" s="254" t="str">
        <f>IF(OR(D769="",E769="",F769=""),"",IF(C769&lt;&gt;"",F769/(G769*E769),""))</f>
        <v/>
      </c>
      <c r="I769" s="256" t="str">
        <f>IF(OR(D769="",E769="",F769=""),"",IF(AND(H769&gt;0,H769&lt;=Experiencia1),Puntajes!$D$4,IF(AND(H769&gt;Experiencia1,H769&lt;=Experiencia2),Puntajes!$D$5,IF(AND(H769&gt;Experiencia2,H769&lt;=Experiencia3),Puntajes!$D$6,IF(H769&gt;Experiencia3,Puntajes!$D$7,0)))))</f>
        <v/>
      </c>
    </row>
    <row r="770" spans="3:9" ht="14" x14ac:dyDescent="0.15">
      <c r="C770" s="131" t="str">
        <f>+'Capacidad Financiera'!B773</f>
        <v/>
      </c>
      <c r="D770" s="192">
        <f>IF(ISERROR(VLOOKUP(C770,'Capacidad Financiera'!$B$12:$X$62720,2,0)),"",VLOOKUP(C770,'Capacidad Financiera'!$B$12:$X$3580,2,0))</f>
        <v>0</v>
      </c>
      <c r="E770" s="248">
        <f>IF(ISERROR(VLOOKUP(C770,'Capacidad Financiera'!$B$12:$X$62720,3,0)),"",VLOOKUP(C770,'Capacidad Financiera'!$B$12:$X$62720,3,0))</f>
        <v>0</v>
      </c>
      <c r="F770" s="231"/>
      <c r="G770" s="231" t="str">
        <f>IF(OR(D770="",E770="",F770=""),"",IF(C770&lt;&gt;"",IF(ISERROR(VLOOKUP($A$10,POA!$A$2:$D$25,2,0)),"",VLOOKUP($A$10,POA!$A$2:$D$25,2,0)),""))</f>
        <v/>
      </c>
      <c r="H770" s="254" t="str">
        <f t="shared" ref="H770:H778" si="69">IF(OR(D770="",E770="",F770=""),"",IF(C770&lt;&gt;"",F770/(G770*E770),""))</f>
        <v/>
      </c>
      <c r="I770" s="256" t="str">
        <f>IF(OR(D770="",E770="",F770=""),"",IF(AND(H770&gt;0,H770&lt;=Experiencia1),Puntajes!$D$4,IF(AND(H770&gt;Experiencia1,H770&lt;=Experiencia2),Puntajes!$D$5,IF(AND(H770&gt;Experiencia2,H770&lt;=Experiencia3),Puntajes!$D$6,IF(H770&gt;Experiencia3,Puntajes!$D$7,0)))))</f>
        <v/>
      </c>
    </row>
    <row r="771" spans="3:9" ht="14" x14ac:dyDescent="0.15">
      <c r="C771" s="131" t="str">
        <f>+'Capacidad Financiera'!B774</f>
        <v/>
      </c>
      <c r="D771" s="192">
        <f>IF(ISERROR(VLOOKUP(C771,'Capacidad Financiera'!$B$12:$X$62720,2,0)),"",VLOOKUP(C771,'Capacidad Financiera'!$B$12:$X$3580,2,0))</f>
        <v>0</v>
      </c>
      <c r="E771" s="248">
        <f>IF(ISERROR(VLOOKUP(C771,'Capacidad Financiera'!$B$12:$X$62720,3,0)),"",VLOOKUP(C771,'Capacidad Financiera'!$B$12:$X$62720,3,0))</f>
        <v>0</v>
      </c>
      <c r="F771" s="231"/>
      <c r="G771" s="231" t="str">
        <f>IF(OR(D771="",E771="",F771=""),"",IF(C771&lt;&gt;"",IF(ISERROR(VLOOKUP($A$10,POA!$A$2:$D$25,2,0)),"",VLOOKUP($A$10,POA!$A$2:$D$25,2,0)),""))</f>
        <v/>
      </c>
      <c r="H771" s="254" t="str">
        <f t="shared" si="69"/>
        <v/>
      </c>
      <c r="I771" s="256" t="str">
        <f>IF(OR(D771="",E771="",F771=""),"",IF(AND(H771&gt;0,H771&lt;=Experiencia1),Puntajes!$D$4,IF(AND(H771&gt;Experiencia1,H771&lt;=Experiencia2),Puntajes!$D$5,IF(AND(H771&gt;Experiencia2,H771&lt;=Experiencia3),Puntajes!$D$6,IF(H771&gt;Experiencia3,Puntajes!$D$7,0)))))</f>
        <v/>
      </c>
    </row>
    <row r="772" spans="3:9" ht="14" x14ac:dyDescent="0.15">
      <c r="C772" s="131" t="str">
        <f>+'Capacidad Financiera'!B775</f>
        <v/>
      </c>
      <c r="D772" s="192">
        <f>IF(ISERROR(VLOOKUP(C772,'Capacidad Financiera'!$B$12:$X$62720,2,0)),"",VLOOKUP(C772,'Capacidad Financiera'!$B$12:$X$3580,2,0))</f>
        <v>0</v>
      </c>
      <c r="E772" s="248">
        <f>IF(ISERROR(VLOOKUP(C772,'Capacidad Financiera'!$B$12:$X$62720,3,0)),"",VLOOKUP(C772,'Capacidad Financiera'!$B$12:$X$62720,3,0))</f>
        <v>0</v>
      </c>
      <c r="F772" s="231"/>
      <c r="G772" s="231" t="str">
        <f>IF(OR(D772="",E772="",F772=""),"",IF(C772&lt;&gt;"",IF(ISERROR(VLOOKUP($A$10,POA!$A$2:$D$25,2,0)),"",VLOOKUP($A$10,POA!$A$2:$D$25,2,0)),""))</f>
        <v/>
      </c>
      <c r="H772" s="254" t="str">
        <f t="shared" si="69"/>
        <v/>
      </c>
      <c r="I772" s="256" t="str">
        <f>IF(OR(D772="",E772="",F772=""),"",IF(AND(H772&gt;0,H772&lt;=Experiencia1),Puntajes!$D$4,IF(AND(H772&gt;Experiencia1,H772&lt;=Experiencia2),Puntajes!$D$5,IF(AND(H772&gt;Experiencia2,H772&lt;=Experiencia3),Puntajes!$D$6,IF(H772&gt;Experiencia3,Puntajes!$D$7,0)))))</f>
        <v/>
      </c>
    </row>
    <row r="773" spans="3:9" ht="14" x14ac:dyDescent="0.15">
      <c r="C773" s="131" t="str">
        <f>+'Capacidad Financiera'!B776</f>
        <v/>
      </c>
      <c r="D773" s="192">
        <f>IF(ISERROR(VLOOKUP(C773,'Capacidad Financiera'!$B$12:$X$62720,2,0)),"",VLOOKUP(C773,'Capacidad Financiera'!$B$12:$X$3580,2,0))</f>
        <v>0</v>
      </c>
      <c r="E773" s="248">
        <f>IF(ISERROR(VLOOKUP(C773,'Capacidad Financiera'!$B$12:$X$62720,3,0)),"",VLOOKUP(C773,'Capacidad Financiera'!$B$12:$X$62720,3,0))</f>
        <v>0</v>
      </c>
      <c r="F773" s="231"/>
      <c r="G773" s="231" t="str">
        <f>IF(OR(D773="",E773="",F773=""),"",IF(C773&lt;&gt;"",IF(ISERROR(VLOOKUP($A$10,POA!$A$2:$D$25,2,0)),"",VLOOKUP($A$10,POA!$A$2:$D$25,2,0)),""))</f>
        <v/>
      </c>
      <c r="H773" s="254" t="str">
        <f t="shared" si="69"/>
        <v/>
      </c>
      <c r="I773" s="256" t="str">
        <f>IF(OR(D773="",E773="",F773=""),"",IF(AND(H773&gt;0,H773&lt;=Experiencia1),Puntajes!$D$4,IF(AND(H773&gt;Experiencia1,H773&lt;=Experiencia2),Puntajes!$D$5,IF(AND(H773&gt;Experiencia2,H773&lt;=Experiencia3),Puntajes!$D$6,IF(H773&gt;Experiencia3,Puntajes!$D$7,0)))))</f>
        <v/>
      </c>
    </row>
    <row r="774" spans="3:9" ht="14" x14ac:dyDescent="0.15">
      <c r="C774" s="131" t="str">
        <f>+'Capacidad Financiera'!B777</f>
        <v/>
      </c>
      <c r="D774" s="192">
        <f>IF(ISERROR(VLOOKUP(C774,'Capacidad Financiera'!$B$12:$X$62720,2,0)),"",VLOOKUP(C774,'Capacidad Financiera'!$B$12:$X$3580,2,0))</f>
        <v>0</v>
      </c>
      <c r="E774" s="248">
        <f>IF(ISERROR(VLOOKUP(C774,'Capacidad Financiera'!$B$12:$X$62720,3,0)),"",VLOOKUP(C774,'Capacidad Financiera'!$B$12:$X$62720,3,0))</f>
        <v>0</v>
      </c>
      <c r="F774" s="231"/>
      <c r="G774" s="231" t="str">
        <f>IF(OR(D774="",E774="",F774=""),"",IF(C774&lt;&gt;"",IF(ISERROR(VLOOKUP($A$10,POA!$A$2:$D$25,2,0)),"",VLOOKUP($A$10,POA!$A$2:$D$25,2,0)),""))</f>
        <v/>
      </c>
      <c r="H774" s="254" t="str">
        <f t="shared" si="69"/>
        <v/>
      </c>
      <c r="I774" s="256" t="str">
        <f>IF(OR(D774="",E774="",F774=""),"",IF(AND(H774&gt;0,H774&lt;=Experiencia1),Puntajes!$D$4,IF(AND(H774&gt;Experiencia1,H774&lt;=Experiencia2),Puntajes!$D$5,IF(AND(H774&gt;Experiencia2,H774&lt;=Experiencia3),Puntajes!$D$6,IF(H774&gt;Experiencia3,Puntajes!$D$7,0)))))</f>
        <v/>
      </c>
    </row>
    <row r="775" spans="3:9" ht="14" x14ac:dyDescent="0.15">
      <c r="C775" s="131" t="str">
        <f>+'Capacidad Financiera'!B778</f>
        <v/>
      </c>
      <c r="D775" s="192">
        <f>IF(ISERROR(VLOOKUP(C775,'Capacidad Financiera'!$B$12:$X$62720,2,0)),"",VLOOKUP(C775,'Capacidad Financiera'!$B$12:$X$3580,2,0))</f>
        <v>0</v>
      </c>
      <c r="E775" s="248">
        <f>IF(ISERROR(VLOOKUP(C775,'Capacidad Financiera'!$B$12:$X$62720,3,0)),"",VLOOKUP(C775,'Capacidad Financiera'!$B$12:$X$62720,3,0))</f>
        <v>0</v>
      </c>
      <c r="F775" s="231"/>
      <c r="G775" s="231" t="str">
        <f>IF(OR(D775="",E775="",F775=""),"",IF(C775&lt;&gt;"",IF(ISERROR(VLOOKUP($A$10,POA!$A$2:$D$25,2,0)),"",VLOOKUP($A$10,POA!$A$2:$D$25,2,0)),""))</f>
        <v/>
      </c>
      <c r="H775" s="254" t="str">
        <f t="shared" si="69"/>
        <v/>
      </c>
      <c r="I775" s="256" t="str">
        <f>IF(OR(D775="",E775="",F775=""),"",IF(AND(H775&gt;0,H775&lt;=Experiencia1),Puntajes!$D$4,IF(AND(H775&gt;Experiencia1,H775&lt;=Experiencia2),Puntajes!$D$5,IF(AND(H775&gt;Experiencia2,H775&lt;=Experiencia3),Puntajes!$D$6,IF(H775&gt;Experiencia3,Puntajes!$D$7,0)))))</f>
        <v/>
      </c>
    </row>
    <row r="776" spans="3:9" ht="14" x14ac:dyDescent="0.15">
      <c r="C776" s="131" t="str">
        <f>+'Capacidad Financiera'!B779</f>
        <v/>
      </c>
      <c r="D776" s="192">
        <f>IF(ISERROR(VLOOKUP(C776,'Capacidad Financiera'!$B$12:$X$62720,2,0)),"",VLOOKUP(C776,'Capacidad Financiera'!$B$12:$X$3580,2,0))</f>
        <v>0</v>
      </c>
      <c r="E776" s="248">
        <f>IF(ISERROR(VLOOKUP(C776,'Capacidad Financiera'!$B$12:$X$62720,3,0)),"",VLOOKUP(C776,'Capacidad Financiera'!$B$12:$X$62720,3,0))</f>
        <v>0</v>
      </c>
      <c r="F776" s="231"/>
      <c r="G776" s="231" t="str">
        <f>IF(OR(D776="",E776="",F776=""),"",IF(C776&lt;&gt;"",IF(ISERROR(VLOOKUP($A$10,POA!$A$2:$D$25,2,0)),"",VLOOKUP($A$10,POA!$A$2:$D$25,2,0)),""))</f>
        <v/>
      </c>
      <c r="H776" s="254" t="str">
        <f t="shared" si="69"/>
        <v/>
      </c>
      <c r="I776" s="256" t="str">
        <f>IF(OR(D776="",E776="",F776=""),"",IF(AND(H776&gt;0,H776&lt;=Experiencia1),Puntajes!$D$4,IF(AND(H776&gt;Experiencia1,H776&lt;=Experiencia2),Puntajes!$D$5,IF(AND(H776&gt;Experiencia2,H776&lt;=Experiencia3),Puntajes!$D$6,IF(H776&gt;Experiencia3,Puntajes!$D$7,0)))))</f>
        <v/>
      </c>
    </row>
    <row r="777" spans="3:9" ht="14" x14ac:dyDescent="0.15">
      <c r="C777" s="131" t="str">
        <f>+'Capacidad Financiera'!B780</f>
        <v/>
      </c>
      <c r="D777" s="192">
        <f>IF(ISERROR(VLOOKUP(C777,'Capacidad Financiera'!$B$12:$X$62720,2,0)),"",VLOOKUP(C777,'Capacidad Financiera'!$B$12:$X$3580,2,0))</f>
        <v>0</v>
      </c>
      <c r="E777" s="248">
        <f>IF(ISERROR(VLOOKUP(C777,'Capacidad Financiera'!$B$12:$X$62720,3,0)),"",VLOOKUP(C777,'Capacidad Financiera'!$B$12:$X$62720,3,0))</f>
        <v>0</v>
      </c>
      <c r="F777" s="231"/>
      <c r="G777" s="231" t="str">
        <f>IF(OR(D777="",E777="",F777=""),"",IF(C777&lt;&gt;"",IF(ISERROR(VLOOKUP($A$10,POA!$A$2:$D$25,2,0)),"",VLOOKUP($A$10,POA!$A$2:$D$25,2,0)),""))</f>
        <v/>
      </c>
      <c r="H777" s="254" t="str">
        <f t="shared" si="69"/>
        <v/>
      </c>
      <c r="I777" s="256" t="str">
        <f>IF(OR(D777="",E777="",F777=""),"",IF(AND(H777&gt;0,H777&lt;=Experiencia1),Puntajes!$D$4,IF(AND(H777&gt;Experiencia1,H777&lt;=Experiencia2),Puntajes!$D$5,IF(AND(H777&gt;Experiencia2,H777&lt;=Experiencia3),Puntajes!$D$6,IF(H777&gt;Experiencia3,Puntajes!$D$7,0)))))</f>
        <v/>
      </c>
    </row>
    <row r="778" spans="3:9" ht="15" thickBot="1" x14ac:dyDescent="0.2">
      <c r="C778" s="132" t="str">
        <f>+'Capacidad Financiera'!B781</f>
        <v/>
      </c>
      <c r="D778" s="133">
        <f>IF(ISERROR(VLOOKUP(C778,'Capacidad Financiera'!$B$12:$X$62720,2,0)),"",VLOOKUP(C778,'Capacidad Financiera'!$B$12:$X$3580,2,0))</f>
        <v>0</v>
      </c>
      <c r="E778" s="134">
        <f>IF(ISERROR(VLOOKUP(C778,'Capacidad Financiera'!$B$12:$X$62720,3,0)),"",VLOOKUP(C778,'Capacidad Financiera'!$B$12:$X$62720,3,0))</f>
        <v>0</v>
      </c>
      <c r="F778" s="232"/>
      <c r="G778" s="232" t="str">
        <f>IF(OR(D778="",E778="",F778=""),"",IF(C778&lt;&gt;"",IF(ISERROR(VLOOKUP($A$10,POA!$A$2:$D$25,2,0)),"",VLOOKUP($A$10,POA!$A$2:$D$25,2,0)),""))</f>
        <v/>
      </c>
      <c r="H778" s="255" t="str">
        <f t="shared" si="69"/>
        <v/>
      </c>
      <c r="I778" s="257" t="str">
        <f>IF(OR(D778="",E778="",F778=""),"",IF(AND(H778&gt;0,H778&lt;=Experiencia1),Puntajes!$D$4,IF(AND(H778&gt;Experiencia1,H778&lt;=Experiencia2),Puntajes!$D$5,IF(AND(H778&gt;Experiencia2,H778&lt;=Experiencia3),Puntajes!$D$6,IF(H778&gt;Experiencia3,Puntajes!$D$7,0)))))</f>
        <v/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H7:I7"/>
    <mergeCell ref="C2:I2"/>
    <mergeCell ref="C3:I3"/>
    <mergeCell ref="C4:I4"/>
    <mergeCell ref="C5:I5"/>
    <mergeCell ref="C7:C8"/>
    <mergeCell ref="D7:D8"/>
    <mergeCell ref="E7:E8"/>
    <mergeCell ref="F7:F8"/>
    <mergeCell ref="G7:G8"/>
  </mergeCells>
  <conditionalFormatting sqref="E6:G6">
    <cfRule type="expression" dxfId="631" priority="632" stopIfTrue="1">
      <formula>IF($B6-INT($B6)&gt;0,TRUE,FALSE)</formula>
    </cfRule>
  </conditionalFormatting>
  <conditionalFormatting sqref="D9:D19 D6 H6:I6">
    <cfRule type="cellIs" dxfId="630" priority="633" stopIfTrue="1" operator="equal">
      <formula>"NO ADMISIBLE"</formula>
    </cfRule>
  </conditionalFormatting>
  <conditionalFormatting sqref="E15:E19 H15:I19">
    <cfRule type="expression" dxfId="629" priority="631" stopIfTrue="1">
      <formula>IF($B8-INT($B8)&gt;0,TRUE,FALSE)</formula>
    </cfRule>
  </conditionalFormatting>
  <conditionalFormatting sqref="E10 H10:I10">
    <cfRule type="expression" dxfId="628" priority="627" stopIfTrue="1">
      <formula>IF($B2-INT($B2)&gt;0,TRUE,FALSE)</formula>
    </cfRule>
  </conditionalFormatting>
  <conditionalFormatting sqref="E9 G9:I9">
    <cfRule type="expression" dxfId="627" priority="634" stopIfTrue="1">
      <formula>IF(#REF!-INT(#REF!)&gt;0,TRUE,FALSE)</formula>
    </cfRule>
  </conditionalFormatting>
  <conditionalFormatting sqref="G10:G19">
    <cfRule type="expression" dxfId="626" priority="626" stopIfTrue="1">
      <formula>IF(#REF!-INT(#REF!)&gt;0,TRUE,FALSE)</formula>
    </cfRule>
  </conditionalFormatting>
  <conditionalFormatting sqref="E11:E13 H11:I13">
    <cfRule type="expression" dxfId="625" priority="3134" stopIfTrue="1">
      <formula>IF($B5-INT($B5)&gt;0,TRUE,FALSE)</formula>
    </cfRule>
  </conditionalFormatting>
  <conditionalFormatting sqref="E14 H14:I14">
    <cfRule type="expression" dxfId="624" priority="3136" stopIfTrue="1">
      <formula>IF(#REF!-INT(#REF!)&gt;0,TRUE,FALSE)</formula>
    </cfRule>
  </conditionalFormatting>
  <conditionalFormatting sqref="F9">
    <cfRule type="expression" dxfId="623" priority="623" stopIfTrue="1">
      <formula>IF(#REF!-INT(#REF!)&gt;0,TRUE,FALSE)</formula>
    </cfRule>
  </conditionalFormatting>
  <conditionalFormatting sqref="F10:F19">
    <cfRule type="expression" dxfId="622" priority="622" stopIfTrue="1">
      <formula>IF(#REF!-INT(#REF!)&gt;0,TRUE,FALSE)</formula>
    </cfRule>
  </conditionalFormatting>
  <conditionalFormatting sqref="D20:D30">
    <cfRule type="cellIs" dxfId="621" priority="621" stopIfTrue="1" operator="equal">
      <formula>"NO ADMISIBLE"</formula>
    </cfRule>
  </conditionalFormatting>
  <conditionalFormatting sqref="E26:E30 H26:I30">
    <cfRule type="expression" dxfId="620" priority="620" stopIfTrue="1">
      <formula>IF($B19-INT($B19)&gt;0,TRUE,FALSE)</formula>
    </cfRule>
  </conditionalFormatting>
  <conditionalFormatting sqref="E21 H21:I21">
    <cfRule type="expression" dxfId="619" priority="619" stopIfTrue="1">
      <formula>IF($B13-INT($B13)&gt;0,TRUE,FALSE)</formula>
    </cfRule>
  </conditionalFormatting>
  <conditionalFormatting sqref="E20 G20:I20">
    <cfRule type="expression" dxfId="618" priority="618" stopIfTrue="1">
      <formula>IF(#REF!-INT(#REF!)&gt;0,TRUE,FALSE)</formula>
    </cfRule>
  </conditionalFormatting>
  <conditionalFormatting sqref="G21:G30">
    <cfRule type="expression" dxfId="617" priority="617" stopIfTrue="1">
      <formula>IF(#REF!-INT(#REF!)&gt;0,TRUE,FALSE)</formula>
    </cfRule>
  </conditionalFormatting>
  <conditionalFormatting sqref="E22:E24 H22:I24">
    <cfRule type="expression" dxfId="616" priority="616" stopIfTrue="1">
      <formula>IF($B16-INT($B16)&gt;0,TRUE,FALSE)</formula>
    </cfRule>
  </conditionalFormatting>
  <conditionalFormatting sqref="E25 H25:I25">
    <cfRule type="expression" dxfId="615" priority="615" stopIfTrue="1">
      <formula>IF(#REF!-INT(#REF!)&gt;0,TRUE,FALSE)</formula>
    </cfRule>
  </conditionalFormatting>
  <conditionalFormatting sqref="F20">
    <cfRule type="expression" dxfId="614" priority="614" stopIfTrue="1">
      <formula>IF(#REF!-INT(#REF!)&gt;0,TRUE,FALSE)</formula>
    </cfRule>
  </conditionalFormatting>
  <conditionalFormatting sqref="F21:F30">
    <cfRule type="expression" dxfId="613" priority="613" stopIfTrue="1">
      <formula>IF(#REF!-INT(#REF!)&gt;0,TRUE,FALSE)</formula>
    </cfRule>
  </conditionalFormatting>
  <conditionalFormatting sqref="D31:D41">
    <cfRule type="cellIs" dxfId="612" priority="612" stopIfTrue="1" operator="equal">
      <formula>"NO ADMISIBLE"</formula>
    </cfRule>
  </conditionalFormatting>
  <conditionalFormatting sqref="E37:E41 H37:I41">
    <cfRule type="expression" dxfId="611" priority="611" stopIfTrue="1">
      <formula>IF($B30-INT($B30)&gt;0,TRUE,FALSE)</formula>
    </cfRule>
  </conditionalFormatting>
  <conditionalFormatting sqref="E32 H32:I32">
    <cfRule type="expression" dxfId="610" priority="610" stopIfTrue="1">
      <formula>IF($B24-INT($B24)&gt;0,TRUE,FALSE)</formula>
    </cfRule>
  </conditionalFormatting>
  <conditionalFormatting sqref="E31 G31:I31">
    <cfRule type="expression" dxfId="609" priority="609" stopIfTrue="1">
      <formula>IF(#REF!-INT(#REF!)&gt;0,TRUE,FALSE)</formula>
    </cfRule>
  </conditionalFormatting>
  <conditionalFormatting sqref="G32:G41">
    <cfRule type="expression" dxfId="608" priority="608" stopIfTrue="1">
      <formula>IF(#REF!-INT(#REF!)&gt;0,TRUE,FALSE)</formula>
    </cfRule>
  </conditionalFormatting>
  <conditionalFormatting sqref="E33:E35 H33:I35">
    <cfRule type="expression" dxfId="607" priority="607" stopIfTrue="1">
      <formula>IF($B27-INT($B27)&gt;0,TRUE,FALSE)</formula>
    </cfRule>
  </conditionalFormatting>
  <conditionalFormatting sqref="E36 H36:I36">
    <cfRule type="expression" dxfId="606" priority="606" stopIfTrue="1">
      <formula>IF(#REF!-INT(#REF!)&gt;0,TRUE,FALSE)</formula>
    </cfRule>
  </conditionalFormatting>
  <conditionalFormatting sqref="F31">
    <cfRule type="expression" dxfId="605" priority="605" stopIfTrue="1">
      <formula>IF(#REF!-INT(#REF!)&gt;0,TRUE,FALSE)</formula>
    </cfRule>
  </conditionalFormatting>
  <conditionalFormatting sqref="F32:F41">
    <cfRule type="expression" dxfId="604" priority="604" stopIfTrue="1">
      <formula>IF(#REF!-INT(#REF!)&gt;0,TRUE,FALSE)</formula>
    </cfRule>
  </conditionalFormatting>
  <conditionalFormatting sqref="D42:D52">
    <cfRule type="cellIs" dxfId="603" priority="603" stopIfTrue="1" operator="equal">
      <formula>"NO ADMISIBLE"</formula>
    </cfRule>
  </conditionalFormatting>
  <conditionalFormatting sqref="E48:E52 H48:I52">
    <cfRule type="expression" dxfId="602" priority="602" stopIfTrue="1">
      <formula>IF($B41-INT($B41)&gt;0,TRUE,FALSE)</formula>
    </cfRule>
  </conditionalFormatting>
  <conditionalFormatting sqref="E43 H43:I43">
    <cfRule type="expression" dxfId="601" priority="601" stopIfTrue="1">
      <formula>IF($B35-INT($B35)&gt;0,TRUE,FALSE)</formula>
    </cfRule>
  </conditionalFormatting>
  <conditionalFormatting sqref="E42 G42:I42">
    <cfRule type="expression" dxfId="600" priority="600" stopIfTrue="1">
      <formula>IF(#REF!-INT(#REF!)&gt;0,TRUE,FALSE)</formula>
    </cfRule>
  </conditionalFormatting>
  <conditionalFormatting sqref="G43:G52">
    <cfRule type="expression" dxfId="599" priority="599" stopIfTrue="1">
      <formula>IF(#REF!-INT(#REF!)&gt;0,TRUE,FALSE)</formula>
    </cfRule>
  </conditionalFormatting>
  <conditionalFormatting sqref="E44:E46 H44:I46">
    <cfRule type="expression" dxfId="598" priority="598" stopIfTrue="1">
      <formula>IF($B38-INT($B38)&gt;0,TRUE,FALSE)</formula>
    </cfRule>
  </conditionalFormatting>
  <conditionalFormatting sqref="E47 H47:I47">
    <cfRule type="expression" dxfId="597" priority="597" stopIfTrue="1">
      <formula>IF(#REF!-INT(#REF!)&gt;0,TRUE,FALSE)</formula>
    </cfRule>
  </conditionalFormatting>
  <conditionalFormatting sqref="F42">
    <cfRule type="expression" dxfId="596" priority="596" stopIfTrue="1">
      <formula>IF(#REF!-INT(#REF!)&gt;0,TRUE,FALSE)</formula>
    </cfRule>
  </conditionalFormatting>
  <conditionalFormatting sqref="F43:F52">
    <cfRule type="expression" dxfId="595" priority="595" stopIfTrue="1">
      <formula>IF(#REF!-INT(#REF!)&gt;0,TRUE,FALSE)</formula>
    </cfRule>
  </conditionalFormatting>
  <conditionalFormatting sqref="D53:D63">
    <cfRule type="cellIs" dxfId="594" priority="594" stopIfTrue="1" operator="equal">
      <formula>"NO ADMISIBLE"</formula>
    </cfRule>
  </conditionalFormatting>
  <conditionalFormatting sqref="E59:E63 H59:I63">
    <cfRule type="expression" dxfId="593" priority="593" stopIfTrue="1">
      <formula>IF($B52-INT($B52)&gt;0,TRUE,FALSE)</formula>
    </cfRule>
  </conditionalFormatting>
  <conditionalFormatting sqref="E54 H54:I54">
    <cfRule type="expression" dxfId="592" priority="592" stopIfTrue="1">
      <formula>IF($B46-INT($B46)&gt;0,TRUE,FALSE)</formula>
    </cfRule>
  </conditionalFormatting>
  <conditionalFormatting sqref="E53 G53:I53">
    <cfRule type="expression" dxfId="591" priority="591" stopIfTrue="1">
      <formula>IF(#REF!-INT(#REF!)&gt;0,TRUE,FALSE)</formula>
    </cfRule>
  </conditionalFormatting>
  <conditionalFormatting sqref="G54:G63">
    <cfRule type="expression" dxfId="590" priority="590" stopIfTrue="1">
      <formula>IF(#REF!-INT(#REF!)&gt;0,TRUE,FALSE)</formula>
    </cfRule>
  </conditionalFormatting>
  <conditionalFormatting sqref="E55:E57 H55:I57">
    <cfRule type="expression" dxfId="589" priority="589" stopIfTrue="1">
      <formula>IF($B49-INT($B49)&gt;0,TRUE,FALSE)</formula>
    </cfRule>
  </conditionalFormatting>
  <conditionalFormatting sqref="E58 H58:I58">
    <cfRule type="expression" dxfId="588" priority="588" stopIfTrue="1">
      <formula>IF(#REF!-INT(#REF!)&gt;0,TRUE,FALSE)</formula>
    </cfRule>
  </conditionalFormatting>
  <conditionalFormatting sqref="F53">
    <cfRule type="expression" dxfId="587" priority="587" stopIfTrue="1">
      <formula>IF(#REF!-INT(#REF!)&gt;0,TRUE,FALSE)</formula>
    </cfRule>
  </conditionalFormatting>
  <conditionalFormatting sqref="F54:F63">
    <cfRule type="expression" dxfId="586" priority="586" stopIfTrue="1">
      <formula>IF(#REF!-INT(#REF!)&gt;0,TRUE,FALSE)</formula>
    </cfRule>
  </conditionalFormatting>
  <conditionalFormatting sqref="D64:D74">
    <cfRule type="cellIs" dxfId="585" priority="585" stopIfTrue="1" operator="equal">
      <formula>"NO ADMISIBLE"</formula>
    </cfRule>
  </conditionalFormatting>
  <conditionalFormatting sqref="E70:E74 H70:I74">
    <cfRule type="expression" dxfId="584" priority="584" stopIfTrue="1">
      <formula>IF($B63-INT($B63)&gt;0,TRUE,FALSE)</formula>
    </cfRule>
  </conditionalFormatting>
  <conditionalFormatting sqref="E65 H65:I65">
    <cfRule type="expression" dxfId="583" priority="583" stopIfTrue="1">
      <formula>IF($B57-INT($B57)&gt;0,TRUE,FALSE)</formula>
    </cfRule>
  </conditionalFormatting>
  <conditionalFormatting sqref="E64 G64:I64">
    <cfRule type="expression" dxfId="582" priority="582" stopIfTrue="1">
      <formula>IF(#REF!-INT(#REF!)&gt;0,TRUE,FALSE)</formula>
    </cfRule>
  </conditionalFormatting>
  <conditionalFormatting sqref="G65:G74">
    <cfRule type="expression" dxfId="581" priority="581" stopIfTrue="1">
      <formula>IF(#REF!-INT(#REF!)&gt;0,TRUE,FALSE)</formula>
    </cfRule>
  </conditionalFormatting>
  <conditionalFormatting sqref="E66:E68 H66:I68">
    <cfRule type="expression" dxfId="580" priority="580" stopIfTrue="1">
      <formula>IF($B60-INT($B60)&gt;0,TRUE,FALSE)</formula>
    </cfRule>
  </conditionalFormatting>
  <conditionalFormatting sqref="E69 H69:I69">
    <cfRule type="expression" dxfId="579" priority="579" stopIfTrue="1">
      <formula>IF(#REF!-INT(#REF!)&gt;0,TRUE,FALSE)</formula>
    </cfRule>
  </conditionalFormatting>
  <conditionalFormatting sqref="F64">
    <cfRule type="expression" dxfId="578" priority="578" stopIfTrue="1">
      <formula>IF(#REF!-INT(#REF!)&gt;0,TRUE,FALSE)</formula>
    </cfRule>
  </conditionalFormatting>
  <conditionalFormatting sqref="F65:F74">
    <cfRule type="expression" dxfId="577" priority="577" stopIfTrue="1">
      <formula>IF(#REF!-INT(#REF!)&gt;0,TRUE,FALSE)</formula>
    </cfRule>
  </conditionalFormatting>
  <conditionalFormatting sqref="D75:D85">
    <cfRule type="cellIs" dxfId="576" priority="576" stopIfTrue="1" operator="equal">
      <formula>"NO ADMISIBLE"</formula>
    </cfRule>
  </conditionalFormatting>
  <conditionalFormatting sqref="E81:E85 H81:I85">
    <cfRule type="expression" dxfId="575" priority="575" stopIfTrue="1">
      <formula>IF($B74-INT($B74)&gt;0,TRUE,FALSE)</formula>
    </cfRule>
  </conditionalFormatting>
  <conditionalFormatting sqref="E76 H76:I76">
    <cfRule type="expression" dxfId="574" priority="574" stopIfTrue="1">
      <formula>IF($B68-INT($B68)&gt;0,TRUE,FALSE)</formula>
    </cfRule>
  </conditionalFormatting>
  <conditionalFormatting sqref="E75 G75:I75">
    <cfRule type="expression" dxfId="573" priority="573" stopIfTrue="1">
      <formula>IF(#REF!-INT(#REF!)&gt;0,TRUE,FALSE)</formula>
    </cfRule>
  </conditionalFormatting>
  <conditionalFormatting sqref="G76:G85">
    <cfRule type="expression" dxfId="572" priority="572" stopIfTrue="1">
      <formula>IF(#REF!-INT(#REF!)&gt;0,TRUE,FALSE)</formula>
    </cfRule>
  </conditionalFormatting>
  <conditionalFormatting sqref="E77:E79 H77:I79">
    <cfRule type="expression" dxfId="571" priority="571" stopIfTrue="1">
      <formula>IF($B71-INT($B71)&gt;0,TRUE,FALSE)</formula>
    </cfRule>
  </conditionalFormatting>
  <conditionalFormatting sqref="E80 H80:I80">
    <cfRule type="expression" dxfId="570" priority="570" stopIfTrue="1">
      <formula>IF(#REF!-INT(#REF!)&gt;0,TRUE,FALSE)</formula>
    </cfRule>
  </conditionalFormatting>
  <conditionalFormatting sqref="F75">
    <cfRule type="expression" dxfId="569" priority="569" stopIfTrue="1">
      <formula>IF(#REF!-INT(#REF!)&gt;0,TRUE,FALSE)</formula>
    </cfRule>
  </conditionalFormatting>
  <conditionalFormatting sqref="F76:F85">
    <cfRule type="expression" dxfId="568" priority="568" stopIfTrue="1">
      <formula>IF(#REF!-INT(#REF!)&gt;0,TRUE,FALSE)</formula>
    </cfRule>
  </conditionalFormatting>
  <conditionalFormatting sqref="D86:D96">
    <cfRule type="cellIs" dxfId="567" priority="567" stopIfTrue="1" operator="equal">
      <formula>"NO ADMISIBLE"</formula>
    </cfRule>
  </conditionalFormatting>
  <conditionalFormatting sqref="E92:E96 H92:I96">
    <cfRule type="expression" dxfId="566" priority="566" stopIfTrue="1">
      <formula>IF($B85-INT($B85)&gt;0,TRUE,FALSE)</formula>
    </cfRule>
  </conditionalFormatting>
  <conditionalFormatting sqref="E87 H87:I87">
    <cfRule type="expression" dxfId="565" priority="565" stopIfTrue="1">
      <formula>IF($B79-INT($B79)&gt;0,TRUE,FALSE)</formula>
    </cfRule>
  </conditionalFormatting>
  <conditionalFormatting sqref="E86 G86:I86">
    <cfRule type="expression" dxfId="564" priority="564" stopIfTrue="1">
      <formula>IF(#REF!-INT(#REF!)&gt;0,TRUE,FALSE)</formula>
    </cfRule>
  </conditionalFormatting>
  <conditionalFormatting sqref="G87:G96">
    <cfRule type="expression" dxfId="563" priority="563" stopIfTrue="1">
      <formula>IF(#REF!-INT(#REF!)&gt;0,TRUE,FALSE)</formula>
    </cfRule>
  </conditionalFormatting>
  <conditionalFormatting sqref="E88:E90 H88:I90">
    <cfRule type="expression" dxfId="562" priority="562" stopIfTrue="1">
      <formula>IF($B82-INT($B82)&gt;0,TRUE,FALSE)</formula>
    </cfRule>
  </conditionalFormatting>
  <conditionalFormatting sqref="E91 H91:I91">
    <cfRule type="expression" dxfId="561" priority="561" stopIfTrue="1">
      <formula>IF(#REF!-INT(#REF!)&gt;0,TRUE,FALSE)</formula>
    </cfRule>
  </conditionalFormatting>
  <conditionalFormatting sqref="F86">
    <cfRule type="expression" dxfId="560" priority="560" stopIfTrue="1">
      <formula>IF(#REF!-INT(#REF!)&gt;0,TRUE,FALSE)</formula>
    </cfRule>
  </conditionalFormatting>
  <conditionalFormatting sqref="F87:F96">
    <cfRule type="expression" dxfId="559" priority="559" stopIfTrue="1">
      <formula>IF(#REF!-INT(#REF!)&gt;0,TRUE,FALSE)</formula>
    </cfRule>
  </conditionalFormatting>
  <conditionalFormatting sqref="D97:D107">
    <cfRule type="cellIs" dxfId="558" priority="558" stopIfTrue="1" operator="equal">
      <formula>"NO ADMISIBLE"</formula>
    </cfRule>
  </conditionalFormatting>
  <conditionalFormatting sqref="E103:E107 H103:I107">
    <cfRule type="expression" dxfId="557" priority="557" stopIfTrue="1">
      <formula>IF($B96-INT($B96)&gt;0,TRUE,FALSE)</formula>
    </cfRule>
  </conditionalFormatting>
  <conditionalFormatting sqref="E98 H98:I98">
    <cfRule type="expression" dxfId="556" priority="556" stopIfTrue="1">
      <formula>IF($B90-INT($B90)&gt;0,TRUE,FALSE)</formula>
    </cfRule>
  </conditionalFormatting>
  <conditionalFormatting sqref="E97 G97:I97">
    <cfRule type="expression" dxfId="555" priority="555" stopIfTrue="1">
      <formula>IF(#REF!-INT(#REF!)&gt;0,TRUE,FALSE)</formula>
    </cfRule>
  </conditionalFormatting>
  <conditionalFormatting sqref="G98:G107">
    <cfRule type="expression" dxfId="554" priority="554" stopIfTrue="1">
      <formula>IF(#REF!-INT(#REF!)&gt;0,TRUE,FALSE)</formula>
    </cfRule>
  </conditionalFormatting>
  <conditionalFormatting sqref="E99:E101 H99:I101">
    <cfRule type="expression" dxfId="553" priority="553" stopIfTrue="1">
      <formula>IF($B93-INT($B93)&gt;0,TRUE,FALSE)</formula>
    </cfRule>
  </conditionalFormatting>
  <conditionalFormatting sqref="E102 H102:I102">
    <cfRule type="expression" dxfId="552" priority="552" stopIfTrue="1">
      <formula>IF(#REF!-INT(#REF!)&gt;0,TRUE,FALSE)</formula>
    </cfRule>
  </conditionalFormatting>
  <conditionalFormatting sqref="F97">
    <cfRule type="expression" dxfId="551" priority="551" stopIfTrue="1">
      <formula>IF(#REF!-INT(#REF!)&gt;0,TRUE,FALSE)</formula>
    </cfRule>
  </conditionalFormatting>
  <conditionalFormatting sqref="F98:F107">
    <cfRule type="expression" dxfId="550" priority="550" stopIfTrue="1">
      <formula>IF(#REF!-INT(#REF!)&gt;0,TRUE,FALSE)</formula>
    </cfRule>
  </conditionalFormatting>
  <conditionalFormatting sqref="D108:D118">
    <cfRule type="cellIs" dxfId="549" priority="549" stopIfTrue="1" operator="equal">
      <formula>"NO ADMISIBLE"</formula>
    </cfRule>
  </conditionalFormatting>
  <conditionalFormatting sqref="E114:E118 H114:I118">
    <cfRule type="expression" dxfId="548" priority="548" stopIfTrue="1">
      <formula>IF($B107-INT($B107)&gt;0,TRUE,FALSE)</formula>
    </cfRule>
  </conditionalFormatting>
  <conditionalFormatting sqref="E109 H109:I109">
    <cfRule type="expression" dxfId="547" priority="547" stopIfTrue="1">
      <formula>IF($B101-INT($B101)&gt;0,TRUE,FALSE)</formula>
    </cfRule>
  </conditionalFormatting>
  <conditionalFormatting sqref="E108 G108:I108">
    <cfRule type="expression" dxfId="546" priority="546" stopIfTrue="1">
      <formula>IF(#REF!-INT(#REF!)&gt;0,TRUE,FALSE)</formula>
    </cfRule>
  </conditionalFormatting>
  <conditionalFormatting sqref="G109:G118">
    <cfRule type="expression" dxfId="545" priority="545" stopIfTrue="1">
      <formula>IF(#REF!-INT(#REF!)&gt;0,TRUE,FALSE)</formula>
    </cfRule>
  </conditionalFormatting>
  <conditionalFormatting sqref="E110:E112 H110:I112">
    <cfRule type="expression" dxfId="544" priority="544" stopIfTrue="1">
      <formula>IF($B104-INT($B104)&gt;0,TRUE,FALSE)</formula>
    </cfRule>
  </conditionalFormatting>
  <conditionalFormatting sqref="E113 H113:I113">
    <cfRule type="expression" dxfId="543" priority="543" stopIfTrue="1">
      <formula>IF(#REF!-INT(#REF!)&gt;0,TRUE,FALSE)</formula>
    </cfRule>
  </conditionalFormatting>
  <conditionalFormatting sqref="F108">
    <cfRule type="expression" dxfId="542" priority="542" stopIfTrue="1">
      <formula>IF(#REF!-INT(#REF!)&gt;0,TRUE,FALSE)</formula>
    </cfRule>
  </conditionalFormatting>
  <conditionalFormatting sqref="F109:F118">
    <cfRule type="expression" dxfId="541" priority="541" stopIfTrue="1">
      <formula>IF(#REF!-INT(#REF!)&gt;0,TRUE,FALSE)</formula>
    </cfRule>
  </conditionalFormatting>
  <conditionalFormatting sqref="D119:D129">
    <cfRule type="cellIs" dxfId="540" priority="540" stopIfTrue="1" operator="equal">
      <formula>"NO ADMISIBLE"</formula>
    </cfRule>
  </conditionalFormatting>
  <conditionalFormatting sqref="E125:E129 H125:I129">
    <cfRule type="expression" dxfId="539" priority="539" stopIfTrue="1">
      <formula>IF($B118-INT($B118)&gt;0,TRUE,FALSE)</formula>
    </cfRule>
  </conditionalFormatting>
  <conditionalFormatting sqref="E120 H120:I120">
    <cfRule type="expression" dxfId="538" priority="538" stopIfTrue="1">
      <formula>IF($B112-INT($B112)&gt;0,TRUE,FALSE)</formula>
    </cfRule>
  </conditionalFormatting>
  <conditionalFormatting sqref="E119 G119:I119">
    <cfRule type="expression" dxfId="537" priority="537" stopIfTrue="1">
      <formula>IF(#REF!-INT(#REF!)&gt;0,TRUE,FALSE)</formula>
    </cfRule>
  </conditionalFormatting>
  <conditionalFormatting sqref="G120:G129">
    <cfRule type="expression" dxfId="536" priority="536" stopIfTrue="1">
      <formula>IF(#REF!-INT(#REF!)&gt;0,TRUE,FALSE)</formula>
    </cfRule>
  </conditionalFormatting>
  <conditionalFormatting sqref="E121:E123 H121:I123">
    <cfRule type="expression" dxfId="535" priority="535" stopIfTrue="1">
      <formula>IF($B115-INT($B115)&gt;0,TRUE,FALSE)</formula>
    </cfRule>
  </conditionalFormatting>
  <conditionalFormatting sqref="E124 H124:I124">
    <cfRule type="expression" dxfId="534" priority="534" stopIfTrue="1">
      <formula>IF(#REF!-INT(#REF!)&gt;0,TRUE,FALSE)</formula>
    </cfRule>
  </conditionalFormatting>
  <conditionalFormatting sqref="F119">
    <cfRule type="expression" dxfId="533" priority="533" stopIfTrue="1">
      <formula>IF(#REF!-INT(#REF!)&gt;0,TRUE,FALSE)</formula>
    </cfRule>
  </conditionalFormatting>
  <conditionalFormatting sqref="F120:F129">
    <cfRule type="expression" dxfId="532" priority="532" stopIfTrue="1">
      <formula>IF(#REF!-INT(#REF!)&gt;0,TRUE,FALSE)</formula>
    </cfRule>
  </conditionalFormatting>
  <conditionalFormatting sqref="D130:D140">
    <cfRule type="cellIs" dxfId="531" priority="531" stopIfTrue="1" operator="equal">
      <formula>"NO ADMISIBLE"</formula>
    </cfRule>
  </conditionalFormatting>
  <conditionalFormatting sqref="E136:E140 H136:I140">
    <cfRule type="expression" dxfId="530" priority="530" stopIfTrue="1">
      <formula>IF($B129-INT($B129)&gt;0,TRUE,FALSE)</formula>
    </cfRule>
  </conditionalFormatting>
  <conditionalFormatting sqref="E131 H131:I131">
    <cfRule type="expression" dxfId="529" priority="529" stopIfTrue="1">
      <formula>IF($B123-INT($B123)&gt;0,TRUE,FALSE)</formula>
    </cfRule>
  </conditionalFormatting>
  <conditionalFormatting sqref="E130 G130:I130">
    <cfRule type="expression" dxfId="528" priority="528" stopIfTrue="1">
      <formula>IF(#REF!-INT(#REF!)&gt;0,TRUE,FALSE)</formula>
    </cfRule>
  </conditionalFormatting>
  <conditionalFormatting sqref="G131:G140">
    <cfRule type="expression" dxfId="527" priority="527" stopIfTrue="1">
      <formula>IF(#REF!-INT(#REF!)&gt;0,TRUE,FALSE)</formula>
    </cfRule>
  </conditionalFormatting>
  <conditionalFormatting sqref="E132:E134 H132:I134">
    <cfRule type="expression" dxfId="526" priority="526" stopIfTrue="1">
      <formula>IF($B126-INT($B126)&gt;0,TRUE,FALSE)</formula>
    </cfRule>
  </conditionalFormatting>
  <conditionalFormatting sqref="E135 H135:I135">
    <cfRule type="expression" dxfId="525" priority="525" stopIfTrue="1">
      <formula>IF(#REF!-INT(#REF!)&gt;0,TRUE,FALSE)</formula>
    </cfRule>
  </conditionalFormatting>
  <conditionalFormatting sqref="F130">
    <cfRule type="expression" dxfId="524" priority="524" stopIfTrue="1">
      <formula>IF(#REF!-INT(#REF!)&gt;0,TRUE,FALSE)</formula>
    </cfRule>
  </conditionalFormatting>
  <conditionalFormatting sqref="F131:F140">
    <cfRule type="expression" dxfId="523" priority="523" stopIfTrue="1">
      <formula>IF(#REF!-INT(#REF!)&gt;0,TRUE,FALSE)</formula>
    </cfRule>
  </conditionalFormatting>
  <conditionalFormatting sqref="D141:D151">
    <cfRule type="cellIs" dxfId="522" priority="522" stopIfTrue="1" operator="equal">
      <formula>"NO ADMISIBLE"</formula>
    </cfRule>
  </conditionalFormatting>
  <conditionalFormatting sqref="E147:E151 H147:I151">
    <cfRule type="expression" dxfId="521" priority="521" stopIfTrue="1">
      <formula>IF($B140-INT($B140)&gt;0,TRUE,FALSE)</formula>
    </cfRule>
  </conditionalFormatting>
  <conditionalFormatting sqref="E142 H142:I142">
    <cfRule type="expression" dxfId="520" priority="520" stopIfTrue="1">
      <formula>IF($B134-INT($B134)&gt;0,TRUE,FALSE)</formula>
    </cfRule>
  </conditionalFormatting>
  <conditionalFormatting sqref="E141 G141:I141">
    <cfRule type="expression" dxfId="519" priority="519" stopIfTrue="1">
      <formula>IF(#REF!-INT(#REF!)&gt;0,TRUE,FALSE)</formula>
    </cfRule>
  </conditionalFormatting>
  <conditionalFormatting sqref="G142:G151">
    <cfRule type="expression" dxfId="518" priority="518" stopIfTrue="1">
      <formula>IF(#REF!-INT(#REF!)&gt;0,TRUE,FALSE)</formula>
    </cfRule>
  </conditionalFormatting>
  <conditionalFormatting sqref="E143:E145 H143:I145">
    <cfRule type="expression" dxfId="517" priority="517" stopIfTrue="1">
      <formula>IF($B137-INT($B137)&gt;0,TRUE,FALSE)</formula>
    </cfRule>
  </conditionalFormatting>
  <conditionalFormatting sqref="E146 H146:I146">
    <cfRule type="expression" dxfId="516" priority="516" stopIfTrue="1">
      <formula>IF(#REF!-INT(#REF!)&gt;0,TRUE,FALSE)</formula>
    </cfRule>
  </conditionalFormatting>
  <conditionalFormatting sqref="F141">
    <cfRule type="expression" dxfId="515" priority="515" stopIfTrue="1">
      <formula>IF(#REF!-INT(#REF!)&gt;0,TRUE,FALSE)</formula>
    </cfRule>
  </conditionalFormatting>
  <conditionalFormatting sqref="F142:F151">
    <cfRule type="expression" dxfId="514" priority="514" stopIfTrue="1">
      <formula>IF(#REF!-INT(#REF!)&gt;0,TRUE,FALSE)</formula>
    </cfRule>
  </conditionalFormatting>
  <conditionalFormatting sqref="D152:D162">
    <cfRule type="cellIs" dxfId="513" priority="513" stopIfTrue="1" operator="equal">
      <formula>"NO ADMISIBLE"</formula>
    </cfRule>
  </conditionalFormatting>
  <conditionalFormatting sqref="E158:E162 H158:I162">
    <cfRule type="expression" dxfId="512" priority="512" stopIfTrue="1">
      <formula>IF($B151-INT($B151)&gt;0,TRUE,FALSE)</formula>
    </cfRule>
  </conditionalFormatting>
  <conditionalFormatting sqref="E153 H153:I153">
    <cfRule type="expression" dxfId="511" priority="511" stopIfTrue="1">
      <formula>IF($B145-INT($B145)&gt;0,TRUE,FALSE)</formula>
    </cfRule>
  </conditionalFormatting>
  <conditionalFormatting sqref="E152 G152:I152">
    <cfRule type="expression" dxfId="510" priority="510" stopIfTrue="1">
      <formula>IF(#REF!-INT(#REF!)&gt;0,TRUE,FALSE)</formula>
    </cfRule>
  </conditionalFormatting>
  <conditionalFormatting sqref="G153:G162">
    <cfRule type="expression" dxfId="509" priority="509" stopIfTrue="1">
      <formula>IF(#REF!-INT(#REF!)&gt;0,TRUE,FALSE)</formula>
    </cfRule>
  </conditionalFormatting>
  <conditionalFormatting sqref="E154:E156 H154:I156">
    <cfRule type="expression" dxfId="508" priority="508" stopIfTrue="1">
      <formula>IF($B148-INT($B148)&gt;0,TRUE,FALSE)</formula>
    </cfRule>
  </conditionalFormatting>
  <conditionalFormatting sqref="E157 H157:I157">
    <cfRule type="expression" dxfId="507" priority="507" stopIfTrue="1">
      <formula>IF(#REF!-INT(#REF!)&gt;0,TRUE,FALSE)</formula>
    </cfRule>
  </conditionalFormatting>
  <conditionalFormatting sqref="F152">
    <cfRule type="expression" dxfId="506" priority="506" stopIfTrue="1">
      <formula>IF(#REF!-INT(#REF!)&gt;0,TRUE,FALSE)</formula>
    </cfRule>
  </conditionalFormatting>
  <conditionalFormatting sqref="F153:F162">
    <cfRule type="expression" dxfId="505" priority="505" stopIfTrue="1">
      <formula>IF(#REF!-INT(#REF!)&gt;0,TRUE,FALSE)</formula>
    </cfRule>
  </conditionalFormatting>
  <conditionalFormatting sqref="D163:D173">
    <cfRule type="cellIs" dxfId="504" priority="504" stopIfTrue="1" operator="equal">
      <formula>"NO ADMISIBLE"</formula>
    </cfRule>
  </conditionalFormatting>
  <conditionalFormatting sqref="E169:E173 H169:I173">
    <cfRule type="expression" dxfId="503" priority="503" stopIfTrue="1">
      <formula>IF($B162-INT($B162)&gt;0,TRUE,FALSE)</formula>
    </cfRule>
  </conditionalFormatting>
  <conditionalFormatting sqref="E164 H164:I164">
    <cfRule type="expression" dxfId="502" priority="502" stopIfTrue="1">
      <formula>IF($B156-INT($B156)&gt;0,TRUE,FALSE)</formula>
    </cfRule>
  </conditionalFormatting>
  <conditionalFormatting sqref="E163 G163:I163">
    <cfRule type="expression" dxfId="501" priority="501" stopIfTrue="1">
      <formula>IF(#REF!-INT(#REF!)&gt;0,TRUE,FALSE)</formula>
    </cfRule>
  </conditionalFormatting>
  <conditionalFormatting sqref="G164:G173">
    <cfRule type="expression" dxfId="500" priority="500" stopIfTrue="1">
      <formula>IF(#REF!-INT(#REF!)&gt;0,TRUE,FALSE)</formula>
    </cfRule>
  </conditionalFormatting>
  <conditionalFormatting sqref="E165:E167 H165:I167">
    <cfRule type="expression" dxfId="499" priority="499" stopIfTrue="1">
      <formula>IF($B159-INT($B159)&gt;0,TRUE,FALSE)</formula>
    </cfRule>
  </conditionalFormatting>
  <conditionalFormatting sqref="E168 H168:I168">
    <cfRule type="expression" dxfId="498" priority="498" stopIfTrue="1">
      <formula>IF(#REF!-INT(#REF!)&gt;0,TRUE,FALSE)</formula>
    </cfRule>
  </conditionalFormatting>
  <conditionalFormatting sqref="F163">
    <cfRule type="expression" dxfId="497" priority="497" stopIfTrue="1">
      <formula>IF(#REF!-INT(#REF!)&gt;0,TRUE,FALSE)</formula>
    </cfRule>
  </conditionalFormatting>
  <conditionalFormatting sqref="F164:F173">
    <cfRule type="expression" dxfId="496" priority="496" stopIfTrue="1">
      <formula>IF(#REF!-INT(#REF!)&gt;0,TRUE,FALSE)</formula>
    </cfRule>
  </conditionalFormatting>
  <conditionalFormatting sqref="D174:D184">
    <cfRule type="cellIs" dxfId="495" priority="495" stopIfTrue="1" operator="equal">
      <formula>"NO ADMISIBLE"</formula>
    </cfRule>
  </conditionalFormatting>
  <conditionalFormatting sqref="E180:E184 H180:I184">
    <cfRule type="expression" dxfId="494" priority="494" stopIfTrue="1">
      <formula>IF($B173-INT($B173)&gt;0,TRUE,FALSE)</formula>
    </cfRule>
  </conditionalFormatting>
  <conditionalFormatting sqref="E175 H175:I175">
    <cfRule type="expression" dxfId="493" priority="493" stopIfTrue="1">
      <formula>IF($B167-INT($B167)&gt;0,TRUE,FALSE)</formula>
    </cfRule>
  </conditionalFormatting>
  <conditionalFormatting sqref="E174 G174:I174">
    <cfRule type="expression" dxfId="492" priority="492" stopIfTrue="1">
      <formula>IF(#REF!-INT(#REF!)&gt;0,TRUE,FALSE)</formula>
    </cfRule>
  </conditionalFormatting>
  <conditionalFormatting sqref="G175:G184">
    <cfRule type="expression" dxfId="491" priority="491" stopIfTrue="1">
      <formula>IF(#REF!-INT(#REF!)&gt;0,TRUE,FALSE)</formula>
    </cfRule>
  </conditionalFormatting>
  <conditionalFormatting sqref="E176:E178 H176:I178">
    <cfRule type="expression" dxfId="490" priority="490" stopIfTrue="1">
      <formula>IF($B170-INT($B170)&gt;0,TRUE,FALSE)</formula>
    </cfRule>
  </conditionalFormatting>
  <conditionalFormatting sqref="E179 H179:I179">
    <cfRule type="expression" dxfId="489" priority="489" stopIfTrue="1">
      <formula>IF(#REF!-INT(#REF!)&gt;0,TRUE,FALSE)</formula>
    </cfRule>
  </conditionalFormatting>
  <conditionalFormatting sqref="F174">
    <cfRule type="expression" dxfId="488" priority="488" stopIfTrue="1">
      <formula>IF(#REF!-INT(#REF!)&gt;0,TRUE,FALSE)</formula>
    </cfRule>
  </conditionalFormatting>
  <conditionalFormatting sqref="F175:F184">
    <cfRule type="expression" dxfId="487" priority="487" stopIfTrue="1">
      <formula>IF(#REF!-INT(#REF!)&gt;0,TRUE,FALSE)</formula>
    </cfRule>
  </conditionalFormatting>
  <conditionalFormatting sqref="D185:D195">
    <cfRule type="cellIs" dxfId="486" priority="486" stopIfTrue="1" operator="equal">
      <formula>"NO ADMISIBLE"</formula>
    </cfRule>
  </conditionalFormatting>
  <conditionalFormatting sqref="E191:E195 H191:I195">
    <cfRule type="expression" dxfId="485" priority="485" stopIfTrue="1">
      <formula>IF($B184-INT($B184)&gt;0,TRUE,FALSE)</formula>
    </cfRule>
  </conditionalFormatting>
  <conditionalFormatting sqref="E186 H186:I186">
    <cfRule type="expression" dxfId="484" priority="484" stopIfTrue="1">
      <formula>IF($B178-INT($B178)&gt;0,TRUE,FALSE)</formula>
    </cfRule>
  </conditionalFormatting>
  <conditionalFormatting sqref="E185 G185:I185">
    <cfRule type="expression" dxfId="483" priority="483" stopIfTrue="1">
      <formula>IF(#REF!-INT(#REF!)&gt;0,TRUE,FALSE)</formula>
    </cfRule>
  </conditionalFormatting>
  <conditionalFormatting sqref="G186:G195">
    <cfRule type="expression" dxfId="482" priority="482" stopIfTrue="1">
      <formula>IF(#REF!-INT(#REF!)&gt;0,TRUE,FALSE)</formula>
    </cfRule>
  </conditionalFormatting>
  <conditionalFormatting sqref="E187:E189 H187:I189">
    <cfRule type="expression" dxfId="481" priority="481" stopIfTrue="1">
      <formula>IF($B181-INT($B181)&gt;0,TRUE,FALSE)</formula>
    </cfRule>
  </conditionalFormatting>
  <conditionalFormatting sqref="E190 H190:I190">
    <cfRule type="expression" dxfId="480" priority="480" stopIfTrue="1">
      <formula>IF(#REF!-INT(#REF!)&gt;0,TRUE,FALSE)</formula>
    </cfRule>
  </conditionalFormatting>
  <conditionalFormatting sqref="F185">
    <cfRule type="expression" dxfId="479" priority="479" stopIfTrue="1">
      <formula>IF(#REF!-INT(#REF!)&gt;0,TRUE,FALSE)</formula>
    </cfRule>
  </conditionalFormatting>
  <conditionalFormatting sqref="F186:F195">
    <cfRule type="expression" dxfId="478" priority="478" stopIfTrue="1">
      <formula>IF(#REF!-INT(#REF!)&gt;0,TRUE,FALSE)</formula>
    </cfRule>
  </conditionalFormatting>
  <conditionalFormatting sqref="D196:D206">
    <cfRule type="cellIs" dxfId="477" priority="477" stopIfTrue="1" operator="equal">
      <formula>"NO ADMISIBLE"</formula>
    </cfRule>
  </conditionalFormatting>
  <conditionalFormatting sqref="E202:E206 H202:I206">
    <cfRule type="expression" dxfId="476" priority="476" stopIfTrue="1">
      <formula>IF($B195-INT($B195)&gt;0,TRUE,FALSE)</formula>
    </cfRule>
  </conditionalFormatting>
  <conditionalFormatting sqref="E197 H197:I197">
    <cfRule type="expression" dxfId="475" priority="475" stopIfTrue="1">
      <formula>IF($B189-INT($B189)&gt;0,TRUE,FALSE)</formula>
    </cfRule>
  </conditionalFormatting>
  <conditionalFormatting sqref="E196 G196:I196">
    <cfRule type="expression" dxfId="474" priority="474" stopIfTrue="1">
      <formula>IF(#REF!-INT(#REF!)&gt;0,TRUE,FALSE)</formula>
    </cfRule>
  </conditionalFormatting>
  <conditionalFormatting sqref="G197:G206">
    <cfRule type="expression" dxfId="473" priority="473" stopIfTrue="1">
      <formula>IF(#REF!-INT(#REF!)&gt;0,TRUE,FALSE)</formula>
    </cfRule>
  </conditionalFormatting>
  <conditionalFormatting sqref="E198:E200 H198:I200">
    <cfRule type="expression" dxfId="472" priority="472" stopIfTrue="1">
      <formula>IF($B192-INT($B192)&gt;0,TRUE,FALSE)</formula>
    </cfRule>
  </conditionalFormatting>
  <conditionalFormatting sqref="E201 H201:I201">
    <cfRule type="expression" dxfId="471" priority="471" stopIfTrue="1">
      <formula>IF(#REF!-INT(#REF!)&gt;0,TRUE,FALSE)</formula>
    </cfRule>
  </conditionalFormatting>
  <conditionalFormatting sqref="F196">
    <cfRule type="expression" dxfId="470" priority="470" stopIfTrue="1">
      <formula>IF(#REF!-INT(#REF!)&gt;0,TRUE,FALSE)</formula>
    </cfRule>
  </conditionalFormatting>
  <conditionalFormatting sqref="F197:F206">
    <cfRule type="expression" dxfId="469" priority="469" stopIfTrue="1">
      <formula>IF(#REF!-INT(#REF!)&gt;0,TRUE,FALSE)</formula>
    </cfRule>
  </conditionalFormatting>
  <conditionalFormatting sqref="D207:D217">
    <cfRule type="cellIs" dxfId="468" priority="468" stopIfTrue="1" operator="equal">
      <formula>"NO ADMISIBLE"</formula>
    </cfRule>
  </conditionalFormatting>
  <conditionalFormatting sqref="E213:E217 H213:I217">
    <cfRule type="expression" dxfId="467" priority="467" stopIfTrue="1">
      <formula>IF($B206-INT($B206)&gt;0,TRUE,FALSE)</formula>
    </cfRule>
  </conditionalFormatting>
  <conditionalFormatting sqref="E208 H208:I208">
    <cfRule type="expression" dxfId="466" priority="466" stopIfTrue="1">
      <formula>IF($B200-INT($B200)&gt;0,TRUE,FALSE)</formula>
    </cfRule>
  </conditionalFormatting>
  <conditionalFormatting sqref="E207 G207:I207">
    <cfRule type="expression" dxfId="465" priority="465" stopIfTrue="1">
      <formula>IF(#REF!-INT(#REF!)&gt;0,TRUE,FALSE)</formula>
    </cfRule>
  </conditionalFormatting>
  <conditionalFormatting sqref="G208:G217">
    <cfRule type="expression" dxfId="464" priority="464" stopIfTrue="1">
      <formula>IF(#REF!-INT(#REF!)&gt;0,TRUE,FALSE)</formula>
    </cfRule>
  </conditionalFormatting>
  <conditionalFormatting sqref="E209:E211 H209:I211">
    <cfRule type="expression" dxfId="463" priority="463" stopIfTrue="1">
      <formula>IF($B203-INT($B203)&gt;0,TRUE,FALSE)</formula>
    </cfRule>
  </conditionalFormatting>
  <conditionalFormatting sqref="E212 H212:I212">
    <cfRule type="expression" dxfId="462" priority="462" stopIfTrue="1">
      <formula>IF(#REF!-INT(#REF!)&gt;0,TRUE,FALSE)</formula>
    </cfRule>
  </conditionalFormatting>
  <conditionalFormatting sqref="F207">
    <cfRule type="expression" dxfId="461" priority="461" stopIfTrue="1">
      <formula>IF(#REF!-INT(#REF!)&gt;0,TRUE,FALSE)</formula>
    </cfRule>
  </conditionalFormatting>
  <conditionalFormatting sqref="F208:F217">
    <cfRule type="expression" dxfId="460" priority="460" stopIfTrue="1">
      <formula>IF(#REF!-INT(#REF!)&gt;0,TRUE,FALSE)</formula>
    </cfRule>
  </conditionalFormatting>
  <conditionalFormatting sqref="D218:D228">
    <cfRule type="cellIs" dxfId="459" priority="459" stopIfTrue="1" operator="equal">
      <formula>"NO ADMISIBLE"</formula>
    </cfRule>
  </conditionalFormatting>
  <conditionalFormatting sqref="E224:E228 H224:I228">
    <cfRule type="expression" dxfId="458" priority="458" stopIfTrue="1">
      <formula>IF($B217-INT($B217)&gt;0,TRUE,FALSE)</formula>
    </cfRule>
  </conditionalFormatting>
  <conditionalFormatting sqref="E219 H219:I219">
    <cfRule type="expression" dxfId="457" priority="457" stopIfTrue="1">
      <formula>IF($B211-INT($B211)&gt;0,TRUE,FALSE)</formula>
    </cfRule>
  </conditionalFormatting>
  <conditionalFormatting sqref="E218 G218:I218">
    <cfRule type="expression" dxfId="456" priority="456" stopIfTrue="1">
      <formula>IF(#REF!-INT(#REF!)&gt;0,TRUE,FALSE)</formula>
    </cfRule>
  </conditionalFormatting>
  <conditionalFormatting sqref="G219:G228">
    <cfRule type="expression" dxfId="455" priority="455" stopIfTrue="1">
      <formula>IF(#REF!-INT(#REF!)&gt;0,TRUE,FALSE)</formula>
    </cfRule>
  </conditionalFormatting>
  <conditionalFormatting sqref="E220:E222 H220:I222">
    <cfRule type="expression" dxfId="454" priority="454" stopIfTrue="1">
      <formula>IF($B214-INT($B214)&gt;0,TRUE,FALSE)</formula>
    </cfRule>
  </conditionalFormatting>
  <conditionalFormatting sqref="E223 H223:I223">
    <cfRule type="expression" dxfId="453" priority="453" stopIfTrue="1">
      <formula>IF(#REF!-INT(#REF!)&gt;0,TRUE,FALSE)</formula>
    </cfRule>
  </conditionalFormatting>
  <conditionalFormatting sqref="F218">
    <cfRule type="expression" dxfId="452" priority="452" stopIfTrue="1">
      <formula>IF(#REF!-INT(#REF!)&gt;0,TRUE,FALSE)</formula>
    </cfRule>
  </conditionalFormatting>
  <conditionalFormatting sqref="F219:F228">
    <cfRule type="expression" dxfId="451" priority="451" stopIfTrue="1">
      <formula>IF(#REF!-INT(#REF!)&gt;0,TRUE,FALSE)</formula>
    </cfRule>
  </conditionalFormatting>
  <conditionalFormatting sqref="D229:D239">
    <cfRule type="cellIs" dxfId="450" priority="450" stopIfTrue="1" operator="equal">
      <formula>"NO ADMISIBLE"</formula>
    </cfRule>
  </conditionalFormatting>
  <conditionalFormatting sqref="E235:E239 H235:I239">
    <cfRule type="expression" dxfId="449" priority="449" stopIfTrue="1">
      <formula>IF($B228-INT($B228)&gt;0,TRUE,FALSE)</formula>
    </cfRule>
  </conditionalFormatting>
  <conditionalFormatting sqref="E230 H230:I230">
    <cfRule type="expression" dxfId="448" priority="448" stopIfTrue="1">
      <formula>IF($B222-INT($B222)&gt;0,TRUE,FALSE)</formula>
    </cfRule>
  </conditionalFormatting>
  <conditionalFormatting sqref="E229 G229:I229">
    <cfRule type="expression" dxfId="447" priority="447" stopIfTrue="1">
      <formula>IF(#REF!-INT(#REF!)&gt;0,TRUE,FALSE)</formula>
    </cfRule>
  </conditionalFormatting>
  <conditionalFormatting sqref="G230:G239">
    <cfRule type="expression" dxfId="446" priority="446" stopIfTrue="1">
      <formula>IF(#REF!-INT(#REF!)&gt;0,TRUE,FALSE)</formula>
    </cfRule>
  </conditionalFormatting>
  <conditionalFormatting sqref="E231:E233 H231:I233">
    <cfRule type="expression" dxfId="445" priority="445" stopIfTrue="1">
      <formula>IF($B225-INT($B225)&gt;0,TRUE,FALSE)</formula>
    </cfRule>
  </conditionalFormatting>
  <conditionalFormatting sqref="E234 H234:I234">
    <cfRule type="expression" dxfId="444" priority="444" stopIfTrue="1">
      <formula>IF(#REF!-INT(#REF!)&gt;0,TRUE,FALSE)</formula>
    </cfRule>
  </conditionalFormatting>
  <conditionalFormatting sqref="F229">
    <cfRule type="expression" dxfId="443" priority="443" stopIfTrue="1">
      <formula>IF(#REF!-INT(#REF!)&gt;0,TRUE,FALSE)</formula>
    </cfRule>
  </conditionalFormatting>
  <conditionalFormatting sqref="F230:F239">
    <cfRule type="expression" dxfId="442" priority="442" stopIfTrue="1">
      <formula>IF(#REF!-INT(#REF!)&gt;0,TRUE,FALSE)</formula>
    </cfRule>
  </conditionalFormatting>
  <conditionalFormatting sqref="D240:D250">
    <cfRule type="cellIs" dxfId="441" priority="441" stopIfTrue="1" operator="equal">
      <formula>"NO ADMISIBLE"</formula>
    </cfRule>
  </conditionalFormatting>
  <conditionalFormatting sqref="E246:E250 H246:I250">
    <cfRule type="expression" dxfId="440" priority="440" stopIfTrue="1">
      <formula>IF($B239-INT($B239)&gt;0,TRUE,FALSE)</formula>
    </cfRule>
  </conditionalFormatting>
  <conditionalFormatting sqref="E241 H241:I241">
    <cfRule type="expression" dxfId="439" priority="439" stopIfTrue="1">
      <formula>IF($B233-INT($B233)&gt;0,TRUE,FALSE)</formula>
    </cfRule>
  </conditionalFormatting>
  <conditionalFormatting sqref="E240 G240:I240">
    <cfRule type="expression" dxfId="438" priority="438" stopIfTrue="1">
      <formula>IF(#REF!-INT(#REF!)&gt;0,TRUE,FALSE)</formula>
    </cfRule>
  </conditionalFormatting>
  <conditionalFormatting sqref="G241:G250">
    <cfRule type="expression" dxfId="437" priority="437" stopIfTrue="1">
      <formula>IF(#REF!-INT(#REF!)&gt;0,TRUE,FALSE)</formula>
    </cfRule>
  </conditionalFormatting>
  <conditionalFormatting sqref="E242:E244 H242:I244">
    <cfRule type="expression" dxfId="436" priority="436" stopIfTrue="1">
      <formula>IF($B236-INT($B236)&gt;0,TRUE,FALSE)</formula>
    </cfRule>
  </conditionalFormatting>
  <conditionalFormatting sqref="E245 H245:I245">
    <cfRule type="expression" dxfId="435" priority="435" stopIfTrue="1">
      <formula>IF(#REF!-INT(#REF!)&gt;0,TRUE,FALSE)</formula>
    </cfRule>
  </conditionalFormatting>
  <conditionalFormatting sqref="F240">
    <cfRule type="expression" dxfId="434" priority="434" stopIfTrue="1">
      <formula>IF(#REF!-INT(#REF!)&gt;0,TRUE,FALSE)</formula>
    </cfRule>
  </conditionalFormatting>
  <conditionalFormatting sqref="F241:F250">
    <cfRule type="expression" dxfId="433" priority="433" stopIfTrue="1">
      <formula>IF(#REF!-INT(#REF!)&gt;0,TRUE,FALSE)</formula>
    </cfRule>
  </conditionalFormatting>
  <conditionalFormatting sqref="D251:D261">
    <cfRule type="cellIs" dxfId="432" priority="432" stopIfTrue="1" operator="equal">
      <formula>"NO ADMISIBLE"</formula>
    </cfRule>
  </conditionalFormatting>
  <conditionalFormatting sqref="E257:E261 H257:I261">
    <cfRule type="expression" dxfId="431" priority="431" stopIfTrue="1">
      <formula>IF($B250-INT($B250)&gt;0,TRUE,FALSE)</formula>
    </cfRule>
  </conditionalFormatting>
  <conditionalFormatting sqref="E252 H252:I252">
    <cfRule type="expression" dxfId="430" priority="430" stopIfTrue="1">
      <formula>IF($B244-INT($B244)&gt;0,TRUE,FALSE)</formula>
    </cfRule>
  </conditionalFormatting>
  <conditionalFormatting sqref="E251 G251:I251">
    <cfRule type="expression" dxfId="429" priority="429" stopIfTrue="1">
      <formula>IF(#REF!-INT(#REF!)&gt;0,TRUE,FALSE)</formula>
    </cfRule>
  </conditionalFormatting>
  <conditionalFormatting sqref="G252:G261">
    <cfRule type="expression" dxfId="428" priority="428" stopIfTrue="1">
      <formula>IF(#REF!-INT(#REF!)&gt;0,TRUE,FALSE)</formula>
    </cfRule>
  </conditionalFormatting>
  <conditionalFormatting sqref="E253:E255 H253:I255">
    <cfRule type="expression" dxfId="427" priority="427" stopIfTrue="1">
      <formula>IF($B247-INT($B247)&gt;0,TRUE,FALSE)</formula>
    </cfRule>
  </conditionalFormatting>
  <conditionalFormatting sqref="E256 H256:I256">
    <cfRule type="expression" dxfId="426" priority="426" stopIfTrue="1">
      <formula>IF(#REF!-INT(#REF!)&gt;0,TRUE,FALSE)</formula>
    </cfRule>
  </conditionalFormatting>
  <conditionalFormatting sqref="F251">
    <cfRule type="expression" dxfId="425" priority="425" stopIfTrue="1">
      <formula>IF(#REF!-INT(#REF!)&gt;0,TRUE,FALSE)</formula>
    </cfRule>
  </conditionalFormatting>
  <conditionalFormatting sqref="F252:F261">
    <cfRule type="expression" dxfId="424" priority="424" stopIfTrue="1">
      <formula>IF(#REF!-INT(#REF!)&gt;0,TRUE,FALSE)</formula>
    </cfRule>
  </conditionalFormatting>
  <conditionalFormatting sqref="D262:D272">
    <cfRule type="cellIs" dxfId="423" priority="423" stopIfTrue="1" operator="equal">
      <formula>"NO ADMISIBLE"</formula>
    </cfRule>
  </conditionalFormatting>
  <conditionalFormatting sqref="E268:E272 H268:I272">
    <cfRule type="expression" dxfId="422" priority="422" stopIfTrue="1">
      <formula>IF($B261-INT($B261)&gt;0,TRUE,FALSE)</formula>
    </cfRule>
  </conditionalFormatting>
  <conditionalFormatting sqref="E263 H263:I263">
    <cfRule type="expression" dxfId="421" priority="421" stopIfTrue="1">
      <formula>IF($B255-INT($B255)&gt;0,TRUE,FALSE)</formula>
    </cfRule>
  </conditionalFormatting>
  <conditionalFormatting sqref="E262 G262:I262">
    <cfRule type="expression" dxfId="420" priority="420" stopIfTrue="1">
      <formula>IF(#REF!-INT(#REF!)&gt;0,TRUE,FALSE)</formula>
    </cfRule>
  </conditionalFormatting>
  <conditionalFormatting sqref="G263:G272">
    <cfRule type="expression" dxfId="419" priority="419" stopIfTrue="1">
      <formula>IF(#REF!-INT(#REF!)&gt;0,TRUE,FALSE)</formula>
    </cfRule>
  </conditionalFormatting>
  <conditionalFormatting sqref="E264:E266 H264:I266">
    <cfRule type="expression" dxfId="418" priority="418" stopIfTrue="1">
      <formula>IF($B258-INT($B258)&gt;0,TRUE,FALSE)</formula>
    </cfRule>
  </conditionalFormatting>
  <conditionalFormatting sqref="E267 H267:I267">
    <cfRule type="expression" dxfId="417" priority="417" stopIfTrue="1">
      <formula>IF(#REF!-INT(#REF!)&gt;0,TRUE,FALSE)</formula>
    </cfRule>
  </conditionalFormatting>
  <conditionalFormatting sqref="F262">
    <cfRule type="expression" dxfId="416" priority="416" stopIfTrue="1">
      <formula>IF(#REF!-INT(#REF!)&gt;0,TRUE,FALSE)</formula>
    </cfRule>
  </conditionalFormatting>
  <conditionalFormatting sqref="F263:F272">
    <cfRule type="expression" dxfId="415" priority="415" stopIfTrue="1">
      <formula>IF(#REF!-INT(#REF!)&gt;0,TRUE,FALSE)</formula>
    </cfRule>
  </conditionalFormatting>
  <conditionalFormatting sqref="D273:D283">
    <cfRule type="cellIs" dxfId="414" priority="414" stopIfTrue="1" operator="equal">
      <formula>"NO ADMISIBLE"</formula>
    </cfRule>
  </conditionalFormatting>
  <conditionalFormatting sqref="E279:E283 H279:I283">
    <cfRule type="expression" dxfId="413" priority="413" stopIfTrue="1">
      <formula>IF($B272-INT($B272)&gt;0,TRUE,FALSE)</formula>
    </cfRule>
  </conditionalFormatting>
  <conditionalFormatting sqref="E274 H274:I274">
    <cfRule type="expression" dxfId="412" priority="412" stopIfTrue="1">
      <formula>IF($B266-INT($B266)&gt;0,TRUE,FALSE)</formula>
    </cfRule>
  </conditionalFormatting>
  <conditionalFormatting sqref="E273 G273:I273">
    <cfRule type="expression" dxfId="411" priority="411" stopIfTrue="1">
      <formula>IF(#REF!-INT(#REF!)&gt;0,TRUE,FALSE)</formula>
    </cfRule>
  </conditionalFormatting>
  <conditionalFormatting sqref="G274:G283">
    <cfRule type="expression" dxfId="410" priority="410" stopIfTrue="1">
      <formula>IF(#REF!-INT(#REF!)&gt;0,TRUE,FALSE)</formula>
    </cfRule>
  </conditionalFormatting>
  <conditionalFormatting sqref="E275:E277 H275:I277">
    <cfRule type="expression" dxfId="409" priority="409" stopIfTrue="1">
      <formula>IF($B269-INT($B269)&gt;0,TRUE,FALSE)</formula>
    </cfRule>
  </conditionalFormatting>
  <conditionalFormatting sqref="E278 H278:I278">
    <cfRule type="expression" dxfId="408" priority="408" stopIfTrue="1">
      <formula>IF(#REF!-INT(#REF!)&gt;0,TRUE,FALSE)</formula>
    </cfRule>
  </conditionalFormatting>
  <conditionalFormatting sqref="F273">
    <cfRule type="expression" dxfId="407" priority="407" stopIfTrue="1">
      <formula>IF(#REF!-INT(#REF!)&gt;0,TRUE,FALSE)</formula>
    </cfRule>
  </conditionalFormatting>
  <conditionalFormatting sqref="F274:F283">
    <cfRule type="expression" dxfId="406" priority="406" stopIfTrue="1">
      <formula>IF(#REF!-INT(#REF!)&gt;0,TRUE,FALSE)</formula>
    </cfRule>
  </conditionalFormatting>
  <conditionalFormatting sqref="D284:D294">
    <cfRule type="cellIs" dxfId="405" priority="405" stopIfTrue="1" operator="equal">
      <formula>"NO ADMISIBLE"</formula>
    </cfRule>
  </conditionalFormatting>
  <conditionalFormatting sqref="E290:E294 H290:I294">
    <cfRule type="expression" dxfId="404" priority="404" stopIfTrue="1">
      <formula>IF($B283-INT($B283)&gt;0,TRUE,FALSE)</formula>
    </cfRule>
  </conditionalFormatting>
  <conditionalFormatting sqref="E285 H285:I285">
    <cfRule type="expression" dxfId="403" priority="403" stopIfTrue="1">
      <formula>IF($B277-INT($B277)&gt;0,TRUE,FALSE)</formula>
    </cfRule>
  </conditionalFormatting>
  <conditionalFormatting sqref="E284 G284:I284">
    <cfRule type="expression" dxfId="402" priority="402" stopIfTrue="1">
      <formula>IF(#REF!-INT(#REF!)&gt;0,TRUE,FALSE)</formula>
    </cfRule>
  </conditionalFormatting>
  <conditionalFormatting sqref="G285:G294">
    <cfRule type="expression" dxfId="401" priority="401" stopIfTrue="1">
      <formula>IF(#REF!-INT(#REF!)&gt;0,TRUE,FALSE)</formula>
    </cfRule>
  </conditionalFormatting>
  <conditionalFormatting sqref="E286:E288 H286:I288">
    <cfRule type="expression" dxfId="400" priority="400" stopIfTrue="1">
      <formula>IF($B280-INT($B280)&gt;0,TRUE,FALSE)</formula>
    </cfRule>
  </conditionalFormatting>
  <conditionalFormatting sqref="E289 H289:I289">
    <cfRule type="expression" dxfId="399" priority="399" stopIfTrue="1">
      <formula>IF(#REF!-INT(#REF!)&gt;0,TRUE,FALSE)</formula>
    </cfRule>
  </conditionalFormatting>
  <conditionalFormatting sqref="F284">
    <cfRule type="expression" dxfId="398" priority="398" stopIfTrue="1">
      <formula>IF(#REF!-INT(#REF!)&gt;0,TRUE,FALSE)</formula>
    </cfRule>
  </conditionalFormatting>
  <conditionalFormatting sqref="F285:F294">
    <cfRule type="expression" dxfId="397" priority="397" stopIfTrue="1">
      <formula>IF(#REF!-INT(#REF!)&gt;0,TRUE,FALSE)</formula>
    </cfRule>
  </conditionalFormatting>
  <conditionalFormatting sqref="D295:D305">
    <cfRule type="cellIs" dxfId="396" priority="396" stopIfTrue="1" operator="equal">
      <formula>"NO ADMISIBLE"</formula>
    </cfRule>
  </conditionalFormatting>
  <conditionalFormatting sqref="E301:E305 H301:I305">
    <cfRule type="expression" dxfId="395" priority="395" stopIfTrue="1">
      <formula>IF($B294-INT($B294)&gt;0,TRUE,FALSE)</formula>
    </cfRule>
  </conditionalFormatting>
  <conditionalFormatting sqref="E296 H296:I296">
    <cfRule type="expression" dxfId="394" priority="394" stopIfTrue="1">
      <formula>IF($B288-INT($B288)&gt;0,TRUE,FALSE)</formula>
    </cfRule>
  </conditionalFormatting>
  <conditionalFormatting sqref="E295 G295:I295">
    <cfRule type="expression" dxfId="393" priority="393" stopIfTrue="1">
      <formula>IF(#REF!-INT(#REF!)&gt;0,TRUE,FALSE)</formula>
    </cfRule>
  </conditionalFormatting>
  <conditionalFormatting sqref="G296:G305">
    <cfRule type="expression" dxfId="392" priority="392" stopIfTrue="1">
      <formula>IF(#REF!-INT(#REF!)&gt;0,TRUE,FALSE)</formula>
    </cfRule>
  </conditionalFormatting>
  <conditionalFormatting sqref="E297:E299 H297:I299">
    <cfRule type="expression" dxfId="391" priority="391" stopIfTrue="1">
      <formula>IF($B291-INT($B291)&gt;0,TRUE,FALSE)</formula>
    </cfRule>
  </conditionalFormatting>
  <conditionalFormatting sqref="E300 H300:I300">
    <cfRule type="expression" dxfId="390" priority="390" stopIfTrue="1">
      <formula>IF(#REF!-INT(#REF!)&gt;0,TRUE,FALSE)</formula>
    </cfRule>
  </conditionalFormatting>
  <conditionalFormatting sqref="F295">
    <cfRule type="expression" dxfId="389" priority="389" stopIfTrue="1">
      <formula>IF(#REF!-INT(#REF!)&gt;0,TRUE,FALSE)</formula>
    </cfRule>
  </conditionalFormatting>
  <conditionalFormatting sqref="F296:F305">
    <cfRule type="expression" dxfId="388" priority="388" stopIfTrue="1">
      <formula>IF(#REF!-INT(#REF!)&gt;0,TRUE,FALSE)</formula>
    </cfRule>
  </conditionalFormatting>
  <conditionalFormatting sqref="D306:D316">
    <cfRule type="cellIs" dxfId="387" priority="387" stopIfTrue="1" operator="equal">
      <formula>"NO ADMISIBLE"</formula>
    </cfRule>
  </conditionalFormatting>
  <conditionalFormatting sqref="E312:E316 H312:I316">
    <cfRule type="expression" dxfId="386" priority="386" stopIfTrue="1">
      <formula>IF($B305-INT($B305)&gt;0,TRUE,FALSE)</formula>
    </cfRule>
  </conditionalFormatting>
  <conditionalFormatting sqref="E307 H307:I307">
    <cfRule type="expression" dxfId="385" priority="385" stopIfTrue="1">
      <formula>IF($B299-INT($B299)&gt;0,TRUE,FALSE)</formula>
    </cfRule>
  </conditionalFormatting>
  <conditionalFormatting sqref="E306 G306:I306">
    <cfRule type="expression" dxfId="384" priority="384" stopIfTrue="1">
      <formula>IF(#REF!-INT(#REF!)&gt;0,TRUE,FALSE)</formula>
    </cfRule>
  </conditionalFormatting>
  <conditionalFormatting sqref="G307:G316">
    <cfRule type="expression" dxfId="383" priority="383" stopIfTrue="1">
      <formula>IF(#REF!-INT(#REF!)&gt;0,TRUE,FALSE)</formula>
    </cfRule>
  </conditionalFormatting>
  <conditionalFormatting sqref="E308:E310 H308:I310">
    <cfRule type="expression" dxfId="382" priority="382" stopIfTrue="1">
      <formula>IF($B302-INT($B302)&gt;0,TRUE,FALSE)</formula>
    </cfRule>
  </conditionalFormatting>
  <conditionalFormatting sqref="E311 H311:I311">
    <cfRule type="expression" dxfId="381" priority="381" stopIfTrue="1">
      <formula>IF(#REF!-INT(#REF!)&gt;0,TRUE,FALSE)</formula>
    </cfRule>
  </conditionalFormatting>
  <conditionalFormatting sqref="F306">
    <cfRule type="expression" dxfId="380" priority="380" stopIfTrue="1">
      <formula>IF(#REF!-INT(#REF!)&gt;0,TRUE,FALSE)</formula>
    </cfRule>
  </conditionalFormatting>
  <conditionalFormatting sqref="F307:F316">
    <cfRule type="expression" dxfId="379" priority="379" stopIfTrue="1">
      <formula>IF(#REF!-INT(#REF!)&gt;0,TRUE,FALSE)</formula>
    </cfRule>
  </conditionalFormatting>
  <conditionalFormatting sqref="D317:D327">
    <cfRule type="cellIs" dxfId="378" priority="378" stopIfTrue="1" operator="equal">
      <formula>"NO ADMISIBLE"</formula>
    </cfRule>
  </conditionalFormatting>
  <conditionalFormatting sqref="E323:E327 H323:I327">
    <cfRule type="expression" dxfId="377" priority="377" stopIfTrue="1">
      <formula>IF($B316-INT($B316)&gt;0,TRUE,FALSE)</formula>
    </cfRule>
  </conditionalFormatting>
  <conditionalFormatting sqref="E318 H318:I318">
    <cfRule type="expression" dxfId="376" priority="376" stopIfTrue="1">
      <formula>IF($B310-INT($B310)&gt;0,TRUE,FALSE)</formula>
    </cfRule>
  </conditionalFormatting>
  <conditionalFormatting sqref="E317 G317:I317">
    <cfRule type="expression" dxfId="375" priority="375" stopIfTrue="1">
      <formula>IF(#REF!-INT(#REF!)&gt;0,TRUE,FALSE)</formula>
    </cfRule>
  </conditionalFormatting>
  <conditionalFormatting sqref="G318:G327">
    <cfRule type="expression" dxfId="374" priority="374" stopIfTrue="1">
      <formula>IF(#REF!-INT(#REF!)&gt;0,TRUE,FALSE)</formula>
    </cfRule>
  </conditionalFormatting>
  <conditionalFormatting sqref="E319:E321 H319:I321">
    <cfRule type="expression" dxfId="373" priority="373" stopIfTrue="1">
      <formula>IF($B313-INT($B313)&gt;0,TRUE,FALSE)</formula>
    </cfRule>
  </conditionalFormatting>
  <conditionalFormatting sqref="E322 H322:I322">
    <cfRule type="expression" dxfId="372" priority="372" stopIfTrue="1">
      <formula>IF(#REF!-INT(#REF!)&gt;0,TRUE,FALSE)</formula>
    </cfRule>
  </conditionalFormatting>
  <conditionalFormatting sqref="F317">
    <cfRule type="expression" dxfId="371" priority="371" stopIfTrue="1">
      <formula>IF(#REF!-INT(#REF!)&gt;0,TRUE,FALSE)</formula>
    </cfRule>
  </conditionalFormatting>
  <conditionalFormatting sqref="F318:F327">
    <cfRule type="expression" dxfId="370" priority="370" stopIfTrue="1">
      <formula>IF(#REF!-INT(#REF!)&gt;0,TRUE,FALSE)</formula>
    </cfRule>
  </conditionalFormatting>
  <conditionalFormatting sqref="D328:D338">
    <cfRule type="cellIs" dxfId="369" priority="369" stopIfTrue="1" operator="equal">
      <formula>"NO ADMISIBLE"</formula>
    </cfRule>
  </conditionalFormatting>
  <conditionalFormatting sqref="E334:E338 H334:I338">
    <cfRule type="expression" dxfId="368" priority="368" stopIfTrue="1">
      <formula>IF($B327-INT($B327)&gt;0,TRUE,FALSE)</formula>
    </cfRule>
  </conditionalFormatting>
  <conditionalFormatting sqref="E329 H329:I329">
    <cfRule type="expression" dxfId="367" priority="367" stopIfTrue="1">
      <formula>IF($B321-INT($B321)&gt;0,TRUE,FALSE)</formula>
    </cfRule>
  </conditionalFormatting>
  <conditionalFormatting sqref="E328 G328:I328">
    <cfRule type="expression" dxfId="366" priority="366" stopIfTrue="1">
      <formula>IF(#REF!-INT(#REF!)&gt;0,TRUE,FALSE)</formula>
    </cfRule>
  </conditionalFormatting>
  <conditionalFormatting sqref="G329:G338">
    <cfRule type="expression" dxfId="365" priority="365" stopIfTrue="1">
      <formula>IF(#REF!-INT(#REF!)&gt;0,TRUE,FALSE)</formula>
    </cfRule>
  </conditionalFormatting>
  <conditionalFormatting sqref="E330:E332 H330:I332">
    <cfRule type="expression" dxfId="364" priority="364" stopIfTrue="1">
      <formula>IF($B324-INT($B324)&gt;0,TRUE,FALSE)</formula>
    </cfRule>
  </conditionalFormatting>
  <conditionalFormatting sqref="E333 H333:I333">
    <cfRule type="expression" dxfId="363" priority="363" stopIfTrue="1">
      <formula>IF(#REF!-INT(#REF!)&gt;0,TRUE,FALSE)</formula>
    </cfRule>
  </conditionalFormatting>
  <conditionalFormatting sqref="F328">
    <cfRule type="expression" dxfId="362" priority="362" stopIfTrue="1">
      <formula>IF(#REF!-INT(#REF!)&gt;0,TRUE,FALSE)</formula>
    </cfRule>
  </conditionalFormatting>
  <conditionalFormatting sqref="F329:F338">
    <cfRule type="expression" dxfId="361" priority="361" stopIfTrue="1">
      <formula>IF(#REF!-INT(#REF!)&gt;0,TRUE,FALSE)</formula>
    </cfRule>
  </conditionalFormatting>
  <conditionalFormatting sqref="D339:D349">
    <cfRule type="cellIs" dxfId="360" priority="360" stopIfTrue="1" operator="equal">
      <formula>"NO ADMISIBLE"</formula>
    </cfRule>
  </conditionalFormatting>
  <conditionalFormatting sqref="E345:E349 H345:I349">
    <cfRule type="expression" dxfId="359" priority="359" stopIfTrue="1">
      <formula>IF($B338-INT($B338)&gt;0,TRUE,FALSE)</formula>
    </cfRule>
  </conditionalFormatting>
  <conditionalFormatting sqref="E340 H340:I340">
    <cfRule type="expression" dxfId="358" priority="358" stopIfTrue="1">
      <formula>IF($B332-INT($B332)&gt;0,TRUE,FALSE)</formula>
    </cfRule>
  </conditionalFormatting>
  <conditionalFormatting sqref="E339 G339:I339">
    <cfRule type="expression" dxfId="357" priority="357" stopIfTrue="1">
      <formula>IF(#REF!-INT(#REF!)&gt;0,TRUE,FALSE)</formula>
    </cfRule>
  </conditionalFormatting>
  <conditionalFormatting sqref="G340:G349">
    <cfRule type="expression" dxfId="356" priority="356" stopIfTrue="1">
      <formula>IF(#REF!-INT(#REF!)&gt;0,TRUE,FALSE)</formula>
    </cfRule>
  </conditionalFormatting>
  <conditionalFormatting sqref="E341:E343 H341:I343">
    <cfRule type="expression" dxfId="355" priority="355" stopIfTrue="1">
      <formula>IF($B335-INT($B335)&gt;0,TRUE,FALSE)</formula>
    </cfRule>
  </conditionalFormatting>
  <conditionalFormatting sqref="E344 H344:I344">
    <cfRule type="expression" dxfId="354" priority="354" stopIfTrue="1">
      <formula>IF(#REF!-INT(#REF!)&gt;0,TRUE,FALSE)</formula>
    </cfRule>
  </conditionalFormatting>
  <conditionalFormatting sqref="F339">
    <cfRule type="expression" dxfId="353" priority="353" stopIfTrue="1">
      <formula>IF(#REF!-INT(#REF!)&gt;0,TRUE,FALSE)</formula>
    </cfRule>
  </conditionalFormatting>
  <conditionalFormatting sqref="F340:F349">
    <cfRule type="expression" dxfId="352" priority="352" stopIfTrue="1">
      <formula>IF(#REF!-INT(#REF!)&gt;0,TRUE,FALSE)</formula>
    </cfRule>
  </conditionalFormatting>
  <conditionalFormatting sqref="D350:D360">
    <cfRule type="cellIs" dxfId="351" priority="351" stopIfTrue="1" operator="equal">
      <formula>"NO ADMISIBLE"</formula>
    </cfRule>
  </conditionalFormatting>
  <conditionalFormatting sqref="E356:E360 H356:I360">
    <cfRule type="expression" dxfId="350" priority="350" stopIfTrue="1">
      <formula>IF($B349-INT($B349)&gt;0,TRUE,FALSE)</formula>
    </cfRule>
  </conditionalFormatting>
  <conditionalFormatting sqref="E351 H351:I351">
    <cfRule type="expression" dxfId="349" priority="349" stopIfTrue="1">
      <formula>IF($B343-INT($B343)&gt;0,TRUE,FALSE)</formula>
    </cfRule>
  </conditionalFormatting>
  <conditionalFormatting sqref="E350 G350:I350">
    <cfRule type="expression" dxfId="348" priority="348" stopIfTrue="1">
      <formula>IF(#REF!-INT(#REF!)&gt;0,TRUE,FALSE)</formula>
    </cfRule>
  </conditionalFormatting>
  <conditionalFormatting sqref="G351:G360">
    <cfRule type="expression" dxfId="347" priority="347" stopIfTrue="1">
      <formula>IF(#REF!-INT(#REF!)&gt;0,TRUE,FALSE)</formula>
    </cfRule>
  </conditionalFormatting>
  <conditionalFormatting sqref="E352:E354 H352:I354">
    <cfRule type="expression" dxfId="346" priority="346" stopIfTrue="1">
      <formula>IF($B346-INT($B346)&gt;0,TRUE,FALSE)</formula>
    </cfRule>
  </conditionalFormatting>
  <conditionalFormatting sqref="E355 H355:I355">
    <cfRule type="expression" dxfId="345" priority="345" stopIfTrue="1">
      <formula>IF(#REF!-INT(#REF!)&gt;0,TRUE,FALSE)</formula>
    </cfRule>
  </conditionalFormatting>
  <conditionalFormatting sqref="F350">
    <cfRule type="expression" dxfId="344" priority="344" stopIfTrue="1">
      <formula>IF(#REF!-INT(#REF!)&gt;0,TRUE,FALSE)</formula>
    </cfRule>
  </conditionalFormatting>
  <conditionalFormatting sqref="F351:F360">
    <cfRule type="expression" dxfId="343" priority="343" stopIfTrue="1">
      <formula>IF(#REF!-INT(#REF!)&gt;0,TRUE,FALSE)</formula>
    </cfRule>
  </conditionalFormatting>
  <conditionalFormatting sqref="D361:D371">
    <cfRule type="cellIs" dxfId="342" priority="342" stopIfTrue="1" operator="equal">
      <formula>"NO ADMISIBLE"</formula>
    </cfRule>
  </conditionalFormatting>
  <conditionalFormatting sqref="E367:E371 H367:I371">
    <cfRule type="expression" dxfId="341" priority="341" stopIfTrue="1">
      <formula>IF($B360-INT($B360)&gt;0,TRUE,FALSE)</formula>
    </cfRule>
  </conditionalFormatting>
  <conditionalFormatting sqref="E362 H362:I362">
    <cfRule type="expression" dxfId="340" priority="340" stopIfTrue="1">
      <formula>IF($B354-INT($B354)&gt;0,TRUE,FALSE)</formula>
    </cfRule>
  </conditionalFormatting>
  <conditionalFormatting sqref="E361 G361:I361">
    <cfRule type="expression" dxfId="339" priority="339" stopIfTrue="1">
      <formula>IF(#REF!-INT(#REF!)&gt;0,TRUE,FALSE)</formula>
    </cfRule>
  </conditionalFormatting>
  <conditionalFormatting sqref="G362:G371">
    <cfRule type="expression" dxfId="338" priority="338" stopIfTrue="1">
      <formula>IF(#REF!-INT(#REF!)&gt;0,TRUE,FALSE)</formula>
    </cfRule>
  </conditionalFormatting>
  <conditionalFormatting sqref="E363:E365 H363:I365">
    <cfRule type="expression" dxfId="337" priority="337" stopIfTrue="1">
      <formula>IF($B357-INT($B357)&gt;0,TRUE,FALSE)</formula>
    </cfRule>
  </conditionalFormatting>
  <conditionalFormatting sqref="E366 H366:I366">
    <cfRule type="expression" dxfId="336" priority="336" stopIfTrue="1">
      <formula>IF(#REF!-INT(#REF!)&gt;0,TRUE,FALSE)</formula>
    </cfRule>
  </conditionalFormatting>
  <conditionalFormatting sqref="F361">
    <cfRule type="expression" dxfId="335" priority="335" stopIfTrue="1">
      <formula>IF(#REF!-INT(#REF!)&gt;0,TRUE,FALSE)</formula>
    </cfRule>
  </conditionalFormatting>
  <conditionalFormatting sqref="F362:F371">
    <cfRule type="expression" dxfId="334" priority="334" stopIfTrue="1">
      <formula>IF(#REF!-INT(#REF!)&gt;0,TRUE,FALSE)</formula>
    </cfRule>
  </conditionalFormatting>
  <conditionalFormatting sqref="D372:D382">
    <cfRule type="cellIs" dxfId="333" priority="333" stopIfTrue="1" operator="equal">
      <formula>"NO ADMISIBLE"</formula>
    </cfRule>
  </conditionalFormatting>
  <conditionalFormatting sqref="E378:E382 H378:I382">
    <cfRule type="expression" dxfId="332" priority="332" stopIfTrue="1">
      <formula>IF($B371-INT($B371)&gt;0,TRUE,FALSE)</formula>
    </cfRule>
  </conditionalFormatting>
  <conditionalFormatting sqref="E373 H373:I373">
    <cfRule type="expression" dxfId="331" priority="331" stopIfTrue="1">
      <formula>IF($B365-INT($B365)&gt;0,TRUE,FALSE)</formula>
    </cfRule>
  </conditionalFormatting>
  <conditionalFormatting sqref="E372 G372:I372">
    <cfRule type="expression" dxfId="330" priority="330" stopIfTrue="1">
      <formula>IF(#REF!-INT(#REF!)&gt;0,TRUE,FALSE)</formula>
    </cfRule>
  </conditionalFormatting>
  <conditionalFormatting sqref="G373:G382">
    <cfRule type="expression" dxfId="329" priority="329" stopIfTrue="1">
      <formula>IF(#REF!-INT(#REF!)&gt;0,TRUE,FALSE)</formula>
    </cfRule>
  </conditionalFormatting>
  <conditionalFormatting sqref="E374:E376 H374:I376">
    <cfRule type="expression" dxfId="328" priority="328" stopIfTrue="1">
      <formula>IF($B368-INT($B368)&gt;0,TRUE,FALSE)</formula>
    </cfRule>
  </conditionalFormatting>
  <conditionalFormatting sqref="E377 H377:I377">
    <cfRule type="expression" dxfId="327" priority="327" stopIfTrue="1">
      <formula>IF(#REF!-INT(#REF!)&gt;0,TRUE,FALSE)</formula>
    </cfRule>
  </conditionalFormatting>
  <conditionalFormatting sqref="F372">
    <cfRule type="expression" dxfId="326" priority="326" stopIfTrue="1">
      <formula>IF(#REF!-INT(#REF!)&gt;0,TRUE,FALSE)</formula>
    </cfRule>
  </conditionalFormatting>
  <conditionalFormatting sqref="F373:F382">
    <cfRule type="expression" dxfId="325" priority="325" stopIfTrue="1">
      <formula>IF(#REF!-INT(#REF!)&gt;0,TRUE,FALSE)</formula>
    </cfRule>
  </conditionalFormatting>
  <conditionalFormatting sqref="D383:D393">
    <cfRule type="cellIs" dxfId="324" priority="324" stopIfTrue="1" operator="equal">
      <formula>"NO ADMISIBLE"</formula>
    </cfRule>
  </conditionalFormatting>
  <conditionalFormatting sqref="E389:E393 H389:I393">
    <cfRule type="expression" dxfId="323" priority="323" stopIfTrue="1">
      <formula>IF($B382-INT($B382)&gt;0,TRUE,FALSE)</formula>
    </cfRule>
  </conditionalFormatting>
  <conditionalFormatting sqref="E384 H384:I384">
    <cfRule type="expression" dxfId="322" priority="322" stopIfTrue="1">
      <formula>IF($B376-INT($B376)&gt;0,TRUE,FALSE)</formula>
    </cfRule>
  </conditionalFormatting>
  <conditionalFormatting sqref="E383 G383:I383">
    <cfRule type="expression" dxfId="321" priority="321" stopIfTrue="1">
      <formula>IF(#REF!-INT(#REF!)&gt;0,TRUE,FALSE)</formula>
    </cfRule>
  </conditionalFormatting>
  <conditionalFormatting sqref="G384:G393">
    <cfRule type="expression" dxfId="320" priority="320" stopIfTrue="1">
      <formula>IF(#REF!-INT(#REF!)&gt;0,TRUE,FALSE)</formula>
    </cfRule>
  </conditionalFormatting>
  <conditionalFormatting sqref="E385:E387 H385:I387">
    <cfRule type="expression" dxfId="319" priority="319" stopIfTrue="1">
      <formula>IF($B379-INT($B379)&gt;0,TRUE,FALSE)</formula>
    </cfRule>
  </conditionalFormatting>
  <conditionalFormatting sqref="E388 H388:I388">
    <cfRule type="expression" dxfId="318" priority="318" stopIfTrue="1">
      <formula>IF(#REF!-INT(#REF!)&gt;0,TRUE,FALSE)</formula>
    </cfRule>
  </conditionalFormatting>
  <conditionalFormatting sqref="F383">
    <cfRule type="expression" dxfId="317" priority="317" stopIfTrue="1">
      <formula>IF(#REF!-INT(#REF!)&gt;0,TRUE,FALSE)</formula>
    </cfRule>
  </conditionalFormatting>
  <conditionalFormatting sqref="F384:F393">
    <cfRule type="expression" dxfId="316" priority="316" stopIfTrue="1">
      <formula>IF(#REF!-INT(#REF!)&gt;0,TRUE,FALSE)</formula>
    </cfRule>
  </conditionalFormatting>
  <conditionalFormatting sqref="D394:D404">
    <cfRule type="cellIs" dxfId="315" priority="315" stopIfTrue="1" operator="equal">
      <formula>"NO ADMISIBLE"</formula>
    </cfRule>
  </conditionalFormatting>
  <conditionalFormatting sqref="E400:E404 H400:I404">
    <cfRule type="expression" dxfId="314" priority="314" stopIfTrue="1">
      <formula>IF($B393-INT($B393)&gt;0,TRUE,FALSE)</formula>
    </cfRule>
  </conditionalFormatting>
  <conditionalFormatting sqref="E395 H395:I395">
    <cfRule type="expression" dxfId="313" priority="313" stopIfTrue="1">
      <formula>IF($B387-INT($B387)&gt;0,TRUE,FALSE)</formula>
    </cfRule>
  </conditionalFormatting>
  <conditionalFormatting sqref="E394 G394:I394">
    <cfRule type="expression" dxfId="312" priority="312" stopIfTrue="1">
      <formula>IF(#REF!-INT(#REF!)&gt;0,TRUE,FALSE)</formula>
    </cfRule>
  </conditionalFormatting>
  <conditionalFormatting sqref="G395:G404">
    <cfRule type="expression" dxfId="311" priority="311" stopIfTrue="1">
      <formula>IF(#REF!-INT(#REF!)&gt;0,TRUE,FALSE)</formula>
    </cfRule>
  </conditionalFormatting>
  <conditionalFormatting sqref="E396:E398 H396:I398">
    <cfRule type="expression" dxfId="310" priority="310" stopIfTrue="1">
      <formula>IF($B390-INT($B390)&gt;0,TRUE,FALSE)</formula>
    </cfRule>
  </conditionalFormatting>
  <conditionalFormatting sqref="E399 H399:I399">
    <cfRule type="expression" dxfId="309" priority="309" stopIfTrue="1">
      <formula>IF(#REF!-INT(#REF!)&gt;0,TRUE,FALSE)</formula>
    </cfRule>
  </conditionalFormatting>
  <conditionalFormatting sqref="F394">
    <cfRule type="expression" dxfId="308" priority="308" stopIfTrue="1">
      <formula>IF(#REF!-INT(#REF!)&gt;0,TRUE,FALSE)</formula>
    </cfRule>
  </conditionalFormatting>
  <conditionalFormatting sqref="F395:F404">
    <cfRule type="expression" dxfId="307" priority="307" stopIfTrue="1">
      <formula>IF(#REF!-INT(#REF!)&gt;0,TRUE,FALSE)</formula>
    </cfRule>
  </conditionalFormatting>
  <conditionalFormatting sqref="D405:D415">
    <cfRule type="cellIs" dxfId="306" priority="306" stopIfTrue="1" operator="equal">
      <formula>"NO ADMISIBLE"</formula>
    </cfRule>
  </conditionalFormatting>
  <conditionalFormatting sqref="E411:E415 H411:I415">
    <cfRule type="expression" dxfId="305" priority="305" stopIfTrue="1">
      <formula>IF($B404-INT($B404)&gt;0,TRUE,FALSE)</formula>
    </cfRule>
  </conditionalFormatting>
  <conditionalFormatting sqref="E406 H406:I406">
    <cfRule type="expression" dxfId="304" priority="304" stopIfTrue="1">
      <formula>IF($B398-INT($B398)&gt;0,TRUE,FALSE)</formula>
    </cfRule>
  </conditionalFormatting>
  <conditionalFormatting sqref="E405 G405:I405">
    <cfRule type="expression" dxfId="303" priority="303" stopIfTrue="1">
      <formula>IF(#REF!-INT(#REF!)&gt;0,TRUE,FALSE)</formula>
    </cfRule>
  </conditionalFormatting>
  <conditionalFormatting sqref="G406:G415">
    <cfRule type="expression" dxfId="302" priority="302" stopIfTrue="1">
      <formula>IF(#REF!-INT(#REF!)&gt;0,TRUE,FALSE)</formula>
    </cfRule>
  </conditionalFormatting>
  <conditionalFormatting sqref="E407:E409 H407:I409">
    <cfRule type="expression" dxfId="301" priority="301" stopIfTrue="1">
      <formula>IF($B401-INT($B401)&gt;0,TRUE,FALSE)</formula>
    </cfRule>
  </conditionalFormatting>
  <conditionalFormatting sqref="E410 H410:I410">
    <cfRule type="expression" dxfId="300" priority="300" stopIfTrue="1">
      <formula>IF(#REF!-INT(#REF!)&gt;0,TRUE,FALSE)</formula>
    </cfRule>
  </conditionalFormatting>
  <conditionalFormatting sqref="F405">
    <cfRule type="expression" dxfId="299" priority="299" stopIfTrue="1">
      <formula>IF(#REF!-INT(#REF!)&gt;0,TRUE,FALSE)</formula>
    </cfRule>
  </conditionalFormatting>
  <conditionalFormatting sqref="F406:F415">
    <cfRule type="expression" dxfId="298" priority="298" stopIfTrue="1">
      <formula>IF(#REF!-INT(#REF!)&gt;0,TRUE,FALSE)</formula>
    </cfRule>
  </conditionalFormatting>
  <conditionalFormatting sqref="D416:D426">
    <cfRule type="cellIs" dxfId="297" priority="297" stopIfTrue="1" operator="equal">
      <formula>"NO ADMISIBLE"</formula>
    </cfRule>
  </conditionalFormatting>
  <conditionalFormatting sqref="E422:E426 H422:I426">
    <cfRule type="expression" dxfId="296" priority="296" stopIfTrue="1">
      <formula>IF($B415-INT($B415)&gt;0,TRUE,FALSE)</formula>
    </cfRule>
  </conditionalFormatting>
  <conditionalFormatting sqref="E417 H417:I417">
    <cfRule type="expression" dxfId="295" priority="295" stopIfTrue="1">
      <formula>IF($B409-INT($B409)&gt;0,TRUE,FALSE)</formula>
    </cfRule>
  </conditionalFormatting>
  <conditionalFormatting sqref="E416 G416:I416">
    <cfRule type="expression" dxfId="294" priority="294" stopIfTrue="1">
      <formula>IF(#REF!-INT(#REF!)&gt;0,TRUE,FALSE)</formula>
    </cfRule>
  </conditionalFormatting>
  <conditionalFormatting sqref="G417:G426">
    <cfRule type="expression" dxfId="293" priority="293" stopIfTrue="1">
      <formula>IF(#REF!-INT(#REF!)&gt;0,TRUE,FALSE)</formula>
    </cfRule>
  </conditionalFormatting>
  <conditionalFormatting sqref="E418:E420 H418:I420">
    <cfRule type="expression" dxfId="292" priority="292" stopIfTrue="1">
      <formula>IF($B412-INT($B412)&gt;0,TRUE,FALSE)</formula>
    </cfRule>
  </conditionalFormatting>
  <conditionalFormatting sqref="E421 H421:I421">
    <cfRule type="expression" dxfId="291" priority="291" stopIfTrue="1">
      <formula>IF(#REF!-INT(#REF!)&gt;0,TRUE,FALSE)</formula>
    </cfRule>
  </conditionalFormatting>
  <conditionalFormatting sqref="F416">
    <cfRule type="expression" dxfId="290" priority="290" stopIfTrue="1">
      <formula>IF(#REF!-INT(#REF!)&gt;0,TRUE,FALSE)</formula>
    </cfRule>
  </conditionalFormatting>
  <conditionalFormatting sqref="F417:F426">
    <cfRule type="expression" dxfId="289" priority="289" stopIfTrue="1">
      <formula>IF(#REF!-INT(#REF!)&gt;0,TRUE,FALSE)</formula>
    </cfRule>
  </conditionalFormatting>
  <conditionalFormatting sqref="D427:D437">
    <cfRule type="cellIs" dxfId="288" priority="288" stopIfTrue="1" operator="equal">
      <formula>"NO ADMISIBLE"</formula>
    </cfRule>
  </conditionalFormatting>
  <conditionalFormatting sqref="E433:E437 H433:I437">
    <cfRule type="expression" dxfId="287" priority="287" stopIfTrue="1">
      <formula>IF($B426-INT($B426)&gt;0,TRUE,FALSE)</formula>
    </cfRule>
  </conditionalFormatting>
  <conditionalFormatting sqref="E428 H428:I428">
    <cfRule type="expression" dxfId="286" priority="286" stopIfTrue="1">
      <formula>IF($B420-INT($B420)&gt;0,TRUE,FALSE)</formula>
    </cfRule>
  </conditionalFormatting>
  <conditionalFormatting sqref="E427 G427:I427">
    <cfRule type="expression" dxfId="285" priority="285" stopIfTrue="1">
      <formula>IF(#REF!-INT(#REF!)&gt;0,TRUE,FALSE)</formula>
    </cfRule>
  </conditionalFormatting>
  <conditionalFormatting sqref="G428:G437">
    <cfRule type="expression" dxfId="284" priority="284" stopIfTrue="1">
      <formula>IF(#REF!-INT(#REF!)&gt;0,TRUE,FALSE)</formula>
    </cfRule>
  </conditionalFormatting>
  <conditionalFormatting sqref="E429:E431 H429:I431">
    <cfRule type="expression" dxfId="283" priority="283" stopIfTrue="1">
      <formula>IF($B423-INT($B423)&gt;0,TRUE,FALSE)</formula>
    </cfRule>
  </conditionalFormatting>
  <conditionalFormatting sqref="E432 H432:I432">
    <cfRule type="expression" dxfId="282" priority="282" stopIfTrue="1">
      <formula>IF(#REF!-INT(#REF!)&gt;0,TRUE,FALSE)</formula>
    </cfRule>
  </conditionalFormatting>
  <conditionalFormatting sqref="F427">
    <cfRule type="expression" dxfId="281" priority="281" stopIfTrue="1">
      <formula>IF(#REF!-INT(#REF!)&gt;0,TRUE,FALSE)</formula>
    </cfRule>
  </conditionalFormatting>
  <conditionalFormatting sqref="F428:F437">
    <cfRule type="expression" dxfId="280" priority="280" stopIfTrue="1">
      <formula>IF(#REF!-INT(#REF!)&gt;0,TRUE,FALSE)</formula>
    </cfRule>
  </conditionalFormatting>
  <conditionalFormatting sqref="D438:D448">
    <cfRule type="cellIs" dxfId="279" priority="279" stopIfTrue="1" operator="equal">
      <formula>"NO ADMISIBLE"</formula>
    </cfRule>
  </conditionalFormatting>
  <conditionalFormatting sqref="E444:E448 H444:I448">
    <cfRule type="expression" dxfId="278" priority="278" stopIfTrue="1">
      <formula>IF($B437-INT($B437)&gt;0,TRUE,FALSE)</formula>
    </cfRule>
  </conditionalFormatting>
  <conditionalFormatting sqref="E439 H439:I439">
    <cfRule type="expression" dxfId="277" priority="277" stopIfTrue="1">
      <formula>IF($B431-INT($B431)&gt;0,TRUE,FALSE)</formula>
    </cfRule>
  </conditionalFormatting>
  <conditionalFormatting sqref="E438 G438:I438">
    <cfRule type="expression" dxfId="276" priority="276" stopIfTrue="1">
      <formula>IF(#REF!-INT(#REF!)&gt;0,TRUE,FALSE)</formula>
    </cfRule>
  </conditionalFormatting>
  <conditionalFormatting sqref="G439:G448">
    <cfRule type="expression" dxfId="275" priority="275" stopIfTrue="1">
      <formula>IF(#REF!-INT(#REF!)&gt;0,TRUE,FALSE)</formula>
    </cfRule>
  </conditionalFormatting>
  <conditionalFormatting sqref="E440:E442 H440:I442">
    <cfRule type="expression" dxfId="274" priority="274" stopIfTrue="1">
      <formula>IF($B434-INT($B434)&gt;0,TRUE,FALSE)</formula>
    </cfRule>
  </conditionalFormatting>
  <conditionalFormatting sqref="E443 H443:I443">
    <cfRule type="expression" dxfId="273" priority="273" stopIfTrue="1">
      <formula>IF(#REF!-INT(#REF!)&gt;0,TRUE,FALSE)</formula>
    </cfRule>
  </conditionalFormatting>
  <conditionalFormatting sqref="F438">
    <cfRule type="expression" dxfId="272" priority="272" stopIfTrue="1">
      <formula>IF(#REF!-INT(#REF!)&gt;0,TRUE,FALSE)</formula>
    </cfRule>
  </conditionalFormatting>
  <conditionalFormatting sqref="F439:F448">
    <cfRule type="expression" dxfId="271" priority="271" stopIfTrue="1">
      <formula>IF(#REF!-INT(#REF!)&gt;0,TRUE,FALSE)</formula>
    </cfRule>
  </conditionalFormatting>
  <conditionalFormatting sqref="D449:D459">
    <cfRule type="cellIs" dxfId="270" priority="270" stopIfTrue="1" operator="equal">
      <formula>"NO ADMISIBLE"</formula>
    </cfRule>
  </conditionalFormatting>
  <conditionalFormatting sqref="E455:E459 H455:I459">
    <cfRule type="expression" dxfId="269" priority="269" stopIfTrue="1">
      <formula>IF($B448-INT($B448)&gt;0,TRUE,FALSE)</formula>
    </cfRule>
  </conditionalFormatting>
  <conditionalFormatting sqref="E450 H450:I450">
    <cfRule type="expression" dxfId="268" priority="268" stopIfTrue="1">
      <formula>IF($B442-INT($B442)&gt;0,TRUE,FALSE)</formula>
    </cfRule>
  </conditionalFormatting>
  <conditionalFormatting sqref="E449 G449:I449">
    <cfRule type="expression" dxfId="267" priority="267" stopIfTrue="1">
      <formula>IF(#REF!-INT(#REF!)&gt;0,TRUE,FALSE)</formula>
    </cfRule>
  </conditionalFormatting>
  <conditionalFormatting sqref="G450:G459">
    <cfRule type="expression" dxfId="266" priority="266" stopIfTrue="1">
      <formula>IF(#REF!-INT(#REF!)&gt;0,TRUE,FALSE)</formula>
    </cfRule>
  </conditionalFormatting>
  <conditionalFormatting sqref="E451:E453 H451:I453">
    <cfRule type="expression" dxfId="265" priority="265" stopIfTrue="1">
      <formula>IF($B445-INT($B445)&gt;0,TRUE,FALSE)</formula>
    </cfRule>
  </conditionalFormatting>
  <conditionalFormatting sqref="E454 H454:I454">
    <cfRule type="expression" dxfId="264" priority="264" stopIfTrue="1">
      <formula>IF(#REF!-INT(#REF!)&gt;0,TRUE,FALSE)</formula>
    </cfRule>
  </conditionalFormatting>
  <conditionalFormatting sqref="F449">
    <cfRule type="expression" dxfId="263" priority="263" stopIfTrue="1">
      <formula>IF(#REF!-INT(#REF!)&gt;0,TRUE,FALSE)</formula>
    </cfRule>
  </conditionalFormatting>
  <conditionalFormatting sqref="F450:F459">
    <cfRule type="expression" dxfId="262" priority="262" stopIfTrue="1">
      <formula>IF(#REF!-INT(#REF!)&gt;0,TRUE,FALSE)</formula>
    </cfRule>
  </conditionalFormatting>
  <conditionalFormatting sqref="D460:D470">
    <cfRule type="cellIs" dxfId="261" priority="261" stopIfTrue="1" operator="equal">
      <formula>"NO ADMISIBLE"</formula>
    </cfRule>
  </conditionalFormatting>
  <conditionalFormatting sqref="E466:E470 H466:I470">
    <cfRule type="expression" dxfId="260" priority="260" stopIfTrue="1">
      <formula>IF($B459-INT($B459)&gt;0,TRUE,FALSE)</formula>
    </cfRule>
  </conditionalFormatting>
  <conditionalFormatting sqref="E461 H461:I461">
    <cfRule type="expression" dxfId="259" priority="259" stopIfTrue="1">
      <formula>IF($B453-INT($B453)&gt;0,TRUE,FALSE)</formula>
    </cfRule>
  </conditionalFormatting>
  <conditionalFormatting sqref="E460 G460:I460">
    <cfRule type="expression" dxfId="258" priority="258" stopIfTrue="1">
      <formula>IF(#REF!-INT(#REF!)&gt;0,TRUE,FALSE)</formula>
    </cfRule>
  </conditionalFormatting>
  <conditionalFormatting sqref="G461:G470">
    <cfRule type="expression" dxfId="257" priority="257" stopIfTrue="1">
      <formula>IF(#REF!-INT(#REF!)&gt;0,TRUE,FALSE)</formula>
    </cfRule>
  </conditionalFormatting>
  <conditionalFormatting sqref="E462:E464 H462:I464">
    <cfRule type="expression" dxfId="256" priority="256" stopIfTrue="1">
      <formula>IF($B456-INT($B456)&gt;0,TRUE,FALSE)</formula>
    </cfRule>
  </conditionalFormatting>
  <conditionalFormatting sqref="E465 H465:I465">
    <cfRule type="expression" dxfId="255" priority="255" stopIfTrue="1">
      <formula>IF(#REF!-INT(#REF!)&gt;0,TRUE,FALSE)</formula>
    </cfRule>
  </conditionalFormatting>
  <conditionalFormatting sqref="F460">
    <cfRule type="expression" dxfId="254" priority="254" stopIfTrue="1">
      <formula>IF(#REF!-INT(#REF!)&gt;0,TRUE,FALSE)</formula>
    </cfRule>
  </conditionalFormatting>
  <conditionalFormatting sqref="F461:F470">
    <cfRule type="expression" dxfId="253" priority="253" stopIfTrue="1">
      <formula>IF(#REF!-INT(#REF!)&gt;0,TRUE,FALSE)</formula>
    </cfRule>
  </conditionalFormatting>
  <conditionalFormatting sqref="D471:D481">
    <cfRule type="cellIs" dxfId="252" priority="252" stopIfTrue="1" operator="equal">
      <formula>"NO ADMISIBLE"</formula>
    </cfRule>
  </conditionalFormatting>
  <conditionalFormatting sqref="E477:E481 H477:I481">
    <cfRule type="expression" dxfId="251" priority="251" stopIfTrue="1">
      <formula>IF($B470-INT($B470)&gt;0,TRUE,FALSE)</formula>
    </cfRule>
  </conditionalFormatting>
  <conditionalFormatting sqref="E472 H472:I472">
    <cfRule type="expression" dxfId="250" priority="250" stopIfTrue="1">
      <formula>IF($B464-INT($B464)&gt;0,TRUE,FALSE)</formula>
    </cfRule>
  </conditionalFormatting>
  <conditionalFormatting sqref="E471 G471:I471">
    <cfRule type="expression" dxfId="249" priority="249" stopIfTrue="1">
      <formula>IF(#REF!-INT(#REF!)&gt;0,TRUE,FALSE)</formula>
    </cfRule>
  </conditionalFormatting>
  <conditionalFormatting sqref="G472:G481">
    <cfRule type="expression" dxfId="248" priority="248" stopIfTrue="1">
      <formula>IF(#REF!-INT(#REF!)&gt;0,TRUE,FALSE)</formula>
    </cfRule>
  </conditionalFormatting>
  <conditionalFormatting sqref="E473:E475 H473:I475">
    <cfRule type="expression" dxfId="247" priority="247" stopIfTrue="1">
      <formula>IF($B467-INT($B467)&gt;0,TRUE,FALSE)</formula>
    </cfRule>
  </conditionalFormatting>
  <conditionalFormatting sqref="E476 H476:I476">
    <cfRule type="expression" dxfId="246" priority="246" stopIfTrue="1">
      <formula>IF(#REF!-INT(#REF!)&gt;0,TRUE,FALSE)</formula>
    </cfRule>
  </conditionalFormatting>
  <conditionalFormatting sqref="F471">
    <cfRule type="expression" dxfId="245" priority="245" stopIfTrue="1">
      <formula>IF(#REF!-INT(#REF!)&gt;0,TRUE,FALSE)</formula>
    </cfRule>
  </conditionalFormatting>
  <conditionalFormatting sqref="F472:F481">
    <cfRule type="expression" dxfId="244" priority="244" stopIfTrue="1">
      <formula>IF(#REF!-INT(#REF!)&gt;0,TRUE,FALSE)</formula>
    </cfRule>
  </conditionalFormatting>
  <conditionalFormatting sqref="D482:D492">
    <cfRule type="cellIs" dxfId="243" priority="243" stopIfTrue="1" operator="equal">
      <formula>"NO ADMISIBLE"</formula>
    </cfRule>
  </conditionalFormatting>
  <conditionalFormatting sqref="E488:E492 H488:I492">
    <cfRule type="expression" dxfId="242" priority="242" stopIfTrue="1">
      <formula>IF($B481-INT($B481)&gt;0,TRUE,FALSE)</formula>
    </cfRule>
  </conditionalFormatting>
  <conditionalFormatting sqref="E483 H483:I483">
    <cfRule type="expression" dxfId="241" priority="241" stopIfTrue="1">
      <formula>IF($B475-INT($B475)&gt;0,TRUE,FALSE)</formula>
    </cfRule>
  </conditionalFormatting>
  <conditionalFormatting sqref="E482 G482:I482">
    <cfRule type="expression" dxfId="240" priority="240" stopIfTrue="1">
      <formula>IF(#REF!-INT(#REF!)&gt;0,TRUE,FALSE)</formula>
    </cfRule>
  </conditionalFormatting>
  <conditionalFormatting sqref="G483:G492">
    <cfRule type="expression" dxfId="239" priority="239" stopIfTrue="1">
      <formula>IF(#REF!-INT(#REF!)&gt;0,TRUE,FALSE)</formula>
    </cfRule>
  </conditionalFormatting>
  <conditionalFormatting sqref="E484:E486 H484:I486">
    <cfRule type="expression" dxfId="238" priority="238" stopIfTrue="1">
      <formula>IF($B478-INT($B478)&gt;0,TRUE,FALSE)</formula>
    </cfRule>
  </conditionalFormatting>
  <conditionalFormatting sqref="E487 H487:I487">
    <cfRule type="expression" dxfId="237" priority="237" stopIfTrue="1">
      <formula>IF(#REF!-INT(#REF!)&gt;0,TRUE,FALSE)</formula>
    </cfRule>
  </conditionalFormatting>
  <conditionalFormatting sqref="F482">
    <cfRule type="expression" dxfId="236" priority="236" stopIfTrue="1">
      <formula>IF(#REF!-INT(#REF!)&gt;0,TRUE,FALSE)</formula>
    </cfRule>
  </conditionalFormatting>
  <conditionalFormatting sqref="F483:F492">
    <cfRule type="expression" dxfId="235" priority="235" stopIfTrue="1">
      <formula>IF(#REF!-INT(#REF!)&gt;0,TRUE,FALSE)</formula>
    </cfRule>
  </conditionalFormatting>
  <conditionalFormatting sqref="D493:D503">
    <cfRule type="cellIs" dxfId="234" priority="234" stopIfTrue="1" operator="equal">
      <formula>"NO ADMISIBLE"</formula>
    </cfRule>
  </conditionalFormatting>
  <conditionalFormatting sqref="E499:E503 H499:I503">
    <cfRule type="expression" dxfId="233" priority="233" stopIfTrue="1">
      <formula>IF($B492-INT($B492)&gt;0,TRUE,FALSE)</formula>
    </cfRule>
  </conditionalFormatting>
  <conditionalFormatting sqref="E494 H494:I494">
    <cfRule type="expression" dxfId="232" priority="232" stopIfTrue="1">
      <formula>IF($B486-INT($B486)&gt;0,TRUE,FALSE)</formula>
    </cfRule>
  </conditionalFormatting>
  <conditionalFormatting sqref="E493 G493:I493">
    <cfRule type="expression" dxfId="231" priority="231" stopIfTrue="1">
      <formula>IF(#REF!-INT(#REF!)&gt;0,TRUE,FALSE)</formula>
    </cfRule>
  </conditionalFormatting>
  <conditionalFormatting sqref="G494:G503">
    <cfRule type="expression" dxfId="230" priority="230" stopIfTrue="1">
      <formula>IF(#REF!-INT(#REF!)&gt;0,TRUE,FALSE)</formula>
    </cfRule>
  </conditionalFormatting>
  <conditionalFormatting sqref="E495:E497 H495:I497">
    <cfRule type="expression" dxfId="229" priority="229" stopIfTrue="1">
      <formula>IF($B489-INT($B489)&gt;0,TRUE,FALSE)</formula>
    </cfRule>
  </conditionalFormatting>
  <conditionalFormatting sqref="E498 H498:I498">
    <cfRule type="expression" dxfId="228" priority="228" stopIfTrue="1">
      <formula>IF(#REF!-INT(#REF!)&gt;0,TRUE,FALSE)</formula>
    </cfRule>
  </conditionalFormatting>
  <conditionalFormatting sqref="F493">
    <cfRule type="expression" dxfId="227" priority="227" stopIfTrue="1">
      <formula>IF(#REF!-INT(#REF!)&gt;0,TRUE,FALSE)</formula>
    </cfRule>
  </conditionalFormatting>
  <conditionalFormatting sqref="F494:F503">
    <cfRule type="expression" dxfId="226" priority="226" stopIfTrue="1">
      <formula>IF(#REF!-INT(#REF!)&gt;0,TRUE,FALSE)</formula>
    </cfRule>
  </conditionalFormatting>
  <conditionalFormatting sqref="D504:D514">
    <cfRule type="cellIs" dxfId="225" priority="225" stopIfTrue="1" operator="equal">
      <formula>"NO ADMISIBLE"</formula>
    </cfRule>
  </conditionalFormatting>
  <conditionalFormatting sqref="E510:E514 H510:I514">
    <cfRule type="expression" dxfId="224" priority="224" stopIfTrue="1">
      <formula>IF($B503-INT($B503)&gt;0,TRUE,FALSE)</formula>
    </cfRule>
  </conditionalFormatting>
  <conditionalFormatting sqref="E505 H505:I505">
    <cfRule type="expression" dxfId="223" priority="223" stopIfTrue="1">
      <formula>IF($B497-INT($B497)&gt;0,TRUE,FALSE)</formula>
    </cfRule>
  </conditionalFormatting>
  <conditionalFormatting sqref="E504 G504:I504">
    <cfRule type="expression" dxfId="222" priority="222" stopIfTrue="1">
      <formula>IF(#REF!-INT(#REF!)&gt;0,TRUE,FALSE)</formula>
    </cfRule>
  </conditionalFormatting>
  <conditionalFormatting sqref="G505:G514">
    <cfRule type="expression" dxfId="221" priority="221" stopIfTrue="1">
      <formula>IF(#REF!-INT(#REF!)&gt;0,TRUE,FALSE)</formula>
    </cfRule>
  </conditionalFormatting>
  <conditionalFormatting sqref="E506:E508 H506:I508">
    <cfRule type="expression" dxfId="220" priority="220" stopIfTrue="1">
      <formula>IF($B500-INT($B500)&gt;0,TRUE,FALSE)</formula>
    </cfRule>
  </conditionalFormatting>
  <conditionalFormatting sqref="E509 H509:I509">
    <cfRule type="expression" dxfId="219" priority="219" stopIfTrue="1">
      <formula>IF(#REF!-INT(#REF!)&gt;0,TRUE,FALSE)</formula>
    </cfRule>
  </conditionalFormatting>
  <conditionalFormatting sqref="F504">
    <cfRule type="expression" dxfId="218" priority="218" stopIfTrue="1">
      <formula>IF(#REF!-INT(#REF!)&gt;0,TRUE,FALSE)</formula>
    </cfRule>
  </conditionalFormatting>
  <conditionalFormatting sqref="F505:F514">
    <cfRule type="expression" dxfId="217" priority="217" stopIfTrue="1">
      <formula>IF(#REF!-INT(#REF!)&gt;0,TRUE,FALSE)</formula>
    </cfRule>
  </conditionalFormatting>
  <conditionalFormatting sqref="D515:D525">
    <cfRule type="cellIs" dxfId="216" priority="216" stopIfTrue="1" operator="equal">
      <formula>"NO ADMISIBLE"</formula>
    </cfRule>
  </conditionalFormatting>
  <conditionalFormatting sqref="E521:E525 H521:I525">
    <cfRule type="expression" dxfId="215" priority="215" stopIfTrue="1">
      <formula>IF($B514-INT($B514)&gt;0,TRUE,FALSE)</formula>
    </cfRule>
  </conditionalFormatting>
  <conditionalFormatting sqref="E516 H516:I516">
    <cfRule type="expression" dxfId="214" priority="214" stopIfTrue="1">
      <formula>IF($B508-INT($B508)&gt;0,TRUE,FALSE)</formula>
    </cfRule>
  </conditionalFormatting>
  <conditionalFormatting sqref="E515 G515:I515">
    <cfRule type="expression" dxfId="213" priority="213" stopIfTrue="1">
      <formula>IF(#REF!-INT(#REF!)&gt;0,TRUE,FALSE)</formula>
    </cfRule>
  </conditionalFormatting>
  <conditionalFormatting sqref="G516:G525">
    <cfRule type="expression" dxfId="212" priority="212" stopIfTrue="1">
      <formula>IF(#REF!-INT(#REF!)&gt;0,TRUE,FALSE)</formula>
    </cfRule>
  </conditionalFormatting>
  <conditionalFormatting sqref="E517:E519 H517:I519">
    <cfRule type="expression" dxfId="211" priority="211" stopIfTrue="1">
      <formula>IF($B511-INT($B511)&gt;0,TRUE,FALSE)</formula>
    </cfRule>
  </conditionalFormatting>
  <conditionalFormatting sqref="E520 H520:I520">
    <cfRule type="expression" dxfId="210" priority="210" stopIfTrue="1">
      <formula>IF(#REF!-INT(#REF!)&gt;0,TRUE,FALSE)</formula>
    </cfRule>
  </conditionalFormatting>
  <conditionalFormatting sqref="F515">
    <cfRule type="expression" dxfId="209" priority="209" stopIfTrue="1">
      <formula>IF(#REF!-INT(#REF!)&gt;0,TRUE,FALSE)</formula>
    </cfRule>
  </conditionalFormatting>
  <conditionalFormatting sqref="F516:F525">
    <cfRule type="expression" dxfId="208" priority="208" stopIfTrue="1">
      <formula>IF(#REF!-INT(#REF!)&gt;0,TRUE,FALSE)</formula>
    </cfRule>
  </conditionalFormatting>
  <conditionalFormatting sqref="D526:D536">
    <cfRule type="cellIs" dxfId="207" priority="207" stopIfTrue="1" operator="equal">
      <formula>"NO ADMISIBLE"</formula>
    </cfRule>
  </conditionalFormatting>
  <conditionalFormatting sqref="E532:E536 H532:I536">
    <cfRule type="expression" dxfId="206" priority="206" stopIfTrue="1">
      <formula>IF($B525-INT($B525)&gt;0,TRUE,FALSE)</formula>
    </cfRule>
  </conditionalFormatting>
  <conditionalFormatting sqref="E527 H527:I527">
    <cfRule type="expression" dxfId="205" priority="205" stopIfTrue="1">
      <formula>IF($B519-INT($B519)&gt;0,TRUE,FALSE)</formula>
    </cfRule>
  </conditionalFormatting>
  <conditionalFormatting sqref="E526 G526:I526">
    <cfRule type="expression" dxfId="204" priority="204" stopIfTrue="1">
      <formula>IF(#REF!-INT(#REF!)&gt;0,TRUE,FALSE)</formula>
    </cfRule>
  </conditionalFormatting>
  <conditionalFormatting sqref="G527:G536">
    <cfRule type="expression" dxfId="203" priority="203" stopIfTrue="1">
      <formula>IF(#REF!-INT(#REF!)&gt;0,TRUE,FALSE)</formula>
    </cfRule>
  </conditionalFormatting>
  <conditionalFormatting sqref="E528:E530 H528:I530">
    <cfRule type="expression" dxfId="202" priority="202" stopIfTrue="1">
      <formula>IF($B522-INT($B522)&gt;0,TRUE,FALSE)</formula>
    </cfRule>
  </conditionalFormatting>
  <conditionalFormatting sqref="E531 H531:I531">
    <cfRule type="expression" dxfId="201" priority="201" stopIfTrue="1">
      <formula>IF(#REF!-INT(#REF!)&gt;0,TRUE,FALSE)</formula>
    </cfRule>
  </conditionalFormatting>
  <conditionalFormatting sqref="F526">
    <cfRule type="expression" dxfId="200" priority="200" stopIfTrue="1">
      <formula>IF(#REF!-INT(#REF!)&gt;0,TRUE,FALSE)</formula>
    </cfRule>
  </conditionalFormatting>
  <conditionalFormatting sqref="F527:F536">
    <cfRule type="expression" dxfId="199" priority="199" stopIfTrue="1">
      <formula>IF(#REF!-INT(#REF!)&gt;0,TRUE,FALSE)</formula>
    </cfRule>
  </conditionalFormatting>
  <conditionalFormatting sqref="D537:D547">
    <cfRule type="cellIs" dxfId="198" priority="198" stopIfTrue="1" operator="equal">
      <formula>"NO ADMISIBLE"</formula>
    </cfRule>
  </conditionalFormatting>
  <conditionalFormatting sqref="E543:E547 H543:I547">
    <cfRule type="expression" dxfId="197" priority="197" stopIfTrue="1">
      <formula>IF($B536-INT($B536)&gt;0,TRUE,FALSE)</formula>
    </cfRule>
  </conditionalFormatting>
  <conditionalFormatting sqref="E538 H538:I538">
    <cfRule type="expression" dxfId="196" priority="196" stopIfTrue="1">
      <formula>IF($B530-INT($B530)&gt;0,TRUE,FALSE)</formula>
    </cfRule>
  </conditionalFormatting>
  <conditionalFormatting sqref="E537 G537:I537">
    <cfRule type="expression" dxfId="195" priority="195" stopIfTrue="1">
      <formula>IF(#REF!-INT(#REF!)&gt;0,TRUE,FALSE)</formula>
    </cfRule>
  </conditionalFormatting>
  <conditionalFormatting sqref="G538:G547">
    <cfRule type="expression" dxfId="194" priority="194" stopIfTrue="1">
      <formula>IF(#REF!-INT(#REF!)&gt;0,TRUE,FALSE)</formula>
    </cfRule>
  </conditionalFormatting>
  <conditionalFormatting sqref="E539:E541 H539:I541">
    <cfRule type="expression" dxfId="193" priority="193" stopIfTrue="1">
      <formula>IF($B533-INT($B533)&gt;0,TRUE,FALSE)</formula>
    </cfRule>
  </conditionalFormatting>
  <conditionalFormatting sqref="E542 H542:I542">
    <cfRule type="expression" dxfId="192" priority="192" stopIfTrue="1">
      <formula>IF(#REF!-INT(#REF!)&gt;0,TRUE,FALSE)</formula>
    </cfRule>
  </conditionalFormatting>
  <conditionalFormatting sqref="F537">
    <cfRule type="expression" dxfId="191" priority="191" stopIfTrue="1">
      <formula>IF(#REF!-INT(#REF!)&gt;0,TRUE,FALSE)</formula>
    </cfRule>
  </conditionalFormatting>
  <conditionalFormatting sqref="F538:F547">
    <cfRule type="expression" dxfId="190" priority="190" stopIfTrue="1">
      <formula>IF(#REF!-INT(#REF!)&gt;0,TRUE,FALSE)</formula>
    </cfRule>
  </conditionalFormatting>
  <conditionalFormatting sqref="D548:D558">
    <cfRule type="cellIs" dxfId="189" priority="189" stopIfTrue="1" operator="equal">
      <formula>"NO ADMISIBLE"</formula>
    </cfRule>
  </conditionalFormatting>
  <conditionalFormatting sqref="E554:E558 H554:I558">
    <cfRule type="expression" dxfId="188" priority="188" stopIfTrue="1">
      <formula>IF($B547-INT($B547)&gt;0,TRUE,FALSE)</formula>
    </cfRule>
  </conditionalFormatting>
  <conditionalFormatting sqref="E549 H549:I549">
    <cfRule type="expression" dxfId="187" priority="187" stopIfTrue="1">
      <formula>IF($B541-INT($B541)&gt;0,TRUE,FALSE)</formula>
    </cfRule>
  </conditionalFormatting>
  <conditionalFormatting sqref="E548 G548:I548">
    <cfRule type="expression" dxfId="186" priority="186" stopIfTrue="1">
      <formula>IF(#REF!-INT(#REF!)&gt;0,TRUE,FALSE)</formula>
    </cfRule>
  </conditionalFormatting>
  <conditionalFormatting sqref="G549:G558">
    <cfRule type="expression" dxfId="185" priority="185" stopIfTrue="1">
      <formula>IF(#REF!-INT(#REF!)&gt;0,TRUE,FALSE)</formula>
    </cfRule>
  </conditionalFormatting>
  <conditionalFormatting sqref="E550:E552 H550:I552">
    <cfRule type="expression" dxfId="184" priority="184" stopIfTrue="1">
      <formula>IF($B544-INT($B544)&gt;0,TRUE,FALSE)</formula>
    </cfRule>
  </conditionalFormatting>
  <conditionalFormatting sqref="E553 H553:I553">
    <cfRule type="expression" dxfId="183" priority="183" stopIfTrue="1">
      <formula>IF(#REF!-INT(#REF!)&gt;0,TRUE,FALSE)</formula>
    </cfRule>
  </conditionalFormatting>
  <conditionalFormatting sqref="F548">
    <cfRule type="expression" dxfId="182" priority="182" stopIfTrue="1">
      <formula>IF(#REF!-INT(#REF!)&gt;0,TRUE,FALSE)</formula>
    </cfRule>
  </conditionalFormatting>
  <conditionalFormatting sqref="F549:F558">
    <cfRule type="expression" dxfId="181" priority="181" stopIfTrue="1">
      <formula>IF(#REF!-INT(#REF!)&gt;0,TRUE,FALSE)</formula>
    </cfRule>
  </conditionalFormatting>
  <conditionalFormatting sqref="D559:D569">
    <cfRule type="cellIs" dxfId="180" priority="180" stopIfTrue="1" operator="equal">
      <formula>"NO ADMISIBLE"</formula>
    </cfRule>
  </conditionalFormatting>
  <conditionalFormatting sqref="E565:E569 H565:I569">
    <cfRule type="expression" dxfId="179" priority="179" stopIfTrue="1">
      <formula>IF($B558-INT($B558)&gt;0,TRUE,FALSE)</formula>
    </cfRule>
  </conditionalFormatting>
  <conditionalFormatting sqref="E560 H560:I560">
    <cfRule type="expression" dxfId="178" priority="178" stopIfTrue="1">
      <formula>IF($B552-INT($B552)&gt;0,TRUE,FALSE)</formula>
    </cfRule>
  </conditionalFormatting>
  <conditionalFormatting sqref="E559 G559:I559">
    <cfRule type="expression" dxfId="177" priority="177" stopIfTrue="1">
      <formula>IF(#REF!-INT(#REF!)&gt;0,TRUE,FALSE)</formula>
    </cfRule>
  </conditionalFormatting>
  <conditionalFormatting sqref="G560:G569">
    <cfRule type="expression" dxfId="176" priority="176" stopIfTrue="1">
      <formula>IF(#REF!-INT(#REF!)&gt;0,TRUE,FALSE)</formula>
    </cfRule>
  </conditionalFormatting>
  <conditionalFormatting sqref="E561:E563 H561:I563">
    <cfRule type="expression" dxfId="175" priority="175" stopIfTrue="1">
      <formula>IF($B555-INT($B555)&gt;0,TRUE,FALSE)</formula>
    </cfRule>
  </conditionalFormatting>
  <conditionalFormatting sqref="E564 H564:I564">
    <cfRule type="expression" dxfId="174" priority="174" stopIfTrue="1">
      <formula>IF(#REF!-INT(#REF!)&gt;0,TRUE,FALSE)</formula>
    </cfRule>
  </conditionalFormatting>
  <conditionalFormatting sqref="F559">
    <cfRule type="expression" dxfId="173" priority="173" stopIfTrue="1">
      <formula>IF(#REF!-INT(#REF!)&gt;0,TRUE,FALSE)</formula>
    </cfRule>
  </conditionalFormatting>
  <conditionalFormatting sqref="F560:F569">
    <cfRule type="expression" dxfId="172" priority="172" stopIfTrue="1">
      <formula>IF(#REF!-INT(#REF!)&gt;0,TRUE,FALSE)</formula>
    </cfRule>
  </conditionalFormatting>
  <conditionalFormatting sqref="D570:D580">
    <cfRule type="cellIs" dxfId="171" priority="171" stopIfTrue="1" operator="equal">
      <formula>"NO ADMISIBLE"</formula>
    </cfRule>
  </conditionalFormatting>
  <conditionalFormatting sqref="E576:E580 H576:I580">
    <cfRule type="expression" dxfId="170" priority="170" stopIfTrue="1">
      <formula>IF($B569-INT($B569)&gt;0,TRUE,FALSE)</formula>
    </cfRule>
  </conditionalFormatting>
  <conditionalFormatting sqref="E571 H571:I571">
    <cfRule type="expression" dxfId="169" priority="169" stopIfTrue="1">
      <formula>IF($B563-INT($B563)&gt;0,TRUE,FALSE)</formula>
    </cfRule>
  </conditionalFormatting>
  <conditionalFormatting sqref="E570 G570:I570">
    <cfRule type="expression" dxfId="168" priority="168" stopIfTrue="1">
      <formula>IF(#REF!-INT(#REF!)&gt;0,TRUE,FALSE)</formula>
    </cfRule>
  </conditionalFormatting>
  <conditionalFormatting sqref="G571:G580">
    <cfRule type="expression" dxfId="167" priority="167" stopIfTrue="1">
      <formula>IF(#REF!-INT(#REF!)&gt;0,TRUE,FALSE)</formula>
    </cfRule>
  </conditionalFormatting>
  <conditionalFormatting sqref="E572:E574 H572:I574">
    <cfRule type="expression" dxfId="166" priority="166" stopIfTrue="1">
      <formula>IF($B566-INT($B566)&gt;0,TRUE,FALSE)</formula>
    </cfRule>
  </conditionalFormatting>
  <conditionalFormatting sqref="E575 H575:I575">
    <cfRule type="expression" dxfId="165" priority="165" stopIfTrue="1">
      <formula>IF(#REF!-INT(#REF!)&gt;0,TRUE,FALSE)</formula>
    </cfRule>
  </conditionalFormatting>
  <conditionalFormatting sqref="F570">
    <cfRule type="expression" dxfId="164" priority="164" stopIfTrue="1">
      <formula>IF(#REF!-INT(#REF!)&gt;0,TRUE,FALSE)</formula>
    </cfRule>
  </conditionalFormatting>
  <conditionalFormatting sqref="F571:F580">
    <cfRule type="expression" dxfId="163" priority="163" stopIfTrue="1">
      <formula>IF(#REF!-INT(#REF!)&gt;0,TRUE,FALSE)</formula>
    </cfRule>
  </conditionalFormatting>
  <conditionalFormatting sqref="D581:D591">
    <cfRule type="cellIs" dxfId="162" priority="162" stopIfTrue="1" operator="equal">
      <formula>"NO ADMISIBLE"</formula>
    </cfRule>
  </conditionalFormatting>
  <conditionalFormatting sqref="E587:E591 H587:I591">
    <cfRule type="expression" dxfId="161" priority="161" stopIfTrue="1">
      <formula>IF($B580-INT($B580)&gt;0,TRUE,FALSE)</formula>
    </cfRule>
  </conditionalFormatting>
  <conditionalFormatting sqref="E582 H582:I582">
    <cfRule type="expression" dxfId="160" priority="160" stopIfTrue="1">
      <formula>IF($B574-INT($B574)&gt;0,TRUE,FALSE)</formula>
    </cfRule>
  </conditionalFormatting>
  <conditionalFormatting sqref="E581 G581:I581">
    <cfRule type="expression" dxfId="159" priority="159" stopIfTrue="1">
      <formula>IF(#REF!-INT(#REF!)&gt;0,TRUE,FALSE)</formula>
    </cfRule>
  </conditionalFormatting>
  <conditionalFormatting sqref="G582:G591">
    <cfRule type="expression" dxfId="158" priority="158" stopIfTrue="1">
      <formula>IF(#REF!-INT(#REF!)&gt;0,TRUE,FALSE)</formula>
    </cfRule>
  </conditionalFormatting>
  <conditionalFormatting sqref="E583:E585 H583:I585">
    <cfRule type="expression" dxfId="157" priority="157" stopIfTrue="1">
      <formula>IF($B577-INT($B577)&gt;0,TRUE,FALSE)</formula>
    </cfRule>
  </conditionalFormatting>
  <conditionalFormatting sqref="E586 H586:I586">
    <cfRule type="expression" dxfId="156" priority="156" stopIfTrue="1">
      <formula>IF(#REF!-INT(#REF!)&gt;0,TRUE,FALSE)</formula>
    </cfRule>
  </conditionalFormatting>
  <conditionalFormatting sqref="F581">
    <cfRule type="expression" dxfId="155" priority="155" stopIfTrue="1">
      <formula>IF(#REF!-INT(#REF!)&gt;0,TRUE,FALSE)</formula>
    </cfRule>
  </conditionalFormatting>
  <conditionalFormatting sqref="F582:F591">
    <cfRule type="expression" dxfId="154" priority="154" stopIfTrue="1">
      <formula>IF(#REF!-INT(#REF!)&gt;0,TRUE,FALSE)</formula>
    </cfRule>
  </conditionalFormatting>
  <conditionalFormatting sqref="D592:D602">
    <cfRule type="cellIs" dxfId="153" priority="153" stopIfTrue="1" operator="equal">
      <formula>"NO ADMISIBLE"</formula>
    </cfRule>
  </conditionalFormatting>
  <conditionalFormatting sqref="E598:E602 H598:I602">
    <cfRule type="expression" dxfId="152" priority="152" stopIfTrue="1">
      <formula>IF($B591-INT($B591)&gt;0,TRUE,FALSE)</formula>
    </cfRule>
  </conditionalFormatting>
  <conditionalFormatting sqref="E593 H593:I593">
    <cfRule type="expression" dxfId="151" priority="151" stopIfTrue="1">
      <formula>IF($B585-INT($B585)&gt;0,TRUE,FALSE)</formula>
    </cfRule>
  </conditionalFormatting>
  <conditionalFormatting sqref="E592 G592:I592">
    <cfRule type="expression" dxfId="150" priority="150" stopIfTrue="1">
      <formula>IF(#REF!-INT(#REF!)&gt;0,TRUE,FALSE)</formula>
    </cfRule>
  </conditionalFormatting>
  <conditionalFormatting sqref="G593:G602">
    <cfRule type="expression" dxfId="149" priority="149" stopIfTrue="1">
      <formula>IF(#REF!-INT(#REF!)&gt;0,TRUE,FALSE)</formula>
    </cfRule>
  </conditionalFormatting>
  <conditionalFormatting sqref="E594:E596 H594:I596">
    <cfRule type="expression" dxfId="148" priority="148" stopIfTrue="1">
      <formula>IF($B588-INT($B588)&gt;0,TRUE,FALSE)</formula>
    </cfRule>
  </conditionalFormatting>
  <conditionalFormatting sqref="E597 H597:I597">
    <cfRule type="expression" dxfId="147" priority="147" stopIfTrue="1">
      <formula>IF(#REF!-INT(#REF!)&gt;0,TRUE,FALSE)</formula>
    </cfRule>
  </conditionalFormatting>
  <conditionalFormatting sqref="F592">
    <cfRule type="expression" dxfId="146" priority="146" stopIfTrue="1">
      <formula>IF(#REF!-INT(#REF!)&gt;0,TRUE,FALSE)</formula>
    </cfRule>
  </conditionalFormatting>
  <conditionalFormatting sqref="F593:F602">
    <cfRule type="expression" dxfId="145" priority="145" stopIfTrue="1">
      <formula>IF(#REF!-INT(#REF!)&gt;0,TRUE,FALSE)</formula>
    </cfRule>
  </conditionalFormatting>
  <conditionalFormatting sqref="D603:D613">
    <cfRule type="cellIs" dxfId="144" priority="144" stopIfTrue="1" operator="equal">
      <formula>"NO ADMISIBLE"</formula>
    </cfRule>
  </conditionalFormatting>
  <conditionalFormatting sqref="E609:E613 H609:I613">
    <cfRule type="expression" dxfId="143" priority="143" stopIfTrue="1">
      <formula>IF($B602-INT($B602)&gt;0,TRUE,FALSE)</formula>
    </cfRule>
  </conditionalFormatting>
  <conditionalFormatting sqref="E604 H604:I604">
    <cfRule type="expression" dxfId="142" priority="142" stopIfTrue="1">
      <formula>IF($B596-INT($B596)&gt;0,TRUE,FALSE)</formula>
    </cfRule>
  </conditionalFormatting>
  <conditionalFormatting sqref="E603 G603:I603">
    <cfRule type="expression" dxfId="141" priority="141" stopIfTrue="1">
      <formula>IF(#REF!-INT(#REF!)&gt;0,TRUE,FALSE)</formula>
    </cfRule>
  </conditionalFormatting>
  <conditionalFormatting sqref="G604:G613">
    <cfRule type="expression" dxfId="140" priority="140" stopIfTrue="1">
      <formula>IF(#REF!-INT(#REF!)&gt;0,TRUE,FALSE)</formula>
    </cfRule>
  </conditionalFormatting>
  <conditionalFormatting sqref="E605:E607 H605:I607">
    <cfRule type="expression" dxfId="139" priority="139" stopIfTrue="1">
      <formula>IF($B599-INT($B599)&gt;0,TRUE,FALSE)</formula>
    </cfRule>
  </conditionalFormatting>
  <conditionalFormatting sqref="E608 H608:I608">
    <cfRule type="expression" dxfId="138" priority="138" stopIfTrue="1">
      <formula>IF(#REF!-INT(#REF!)&gt;0,TRUE,FALSE)</formula>
    </cfRule>
  </conditionalFormatting>
  <conditionalFormatting sqref="F603">
    <cfRule type="expression" dxfId="137" priority="137" stopIfTrue="1">
      <formula>IF(#REF!-INT(#REF!)&gt;0,TRUE,FALSE)</formula>
    </cfRule>
  </conditionalFormatting>
  <conditionalFormatting sqref="F604:F613">
    <cfRule type="expression" dxfId="136" priority="136" stopIfTrue="1">
      <formula>IF(#REF!-INT(#REF!)&gt;0,TRUE,FALSE)</formula>
    </cfRule>
  </conditionalFormatting>
  <conditionalFormatting sqref="D614:D624">
    <cfRule type="cellIs" dxfId="135" priority="135" stopIfTrue="1" operator="equal">
      <formula>"NO ADMISIBLE"</formula>
    </cfRule>
  </conditionalFormatting>
  <conditionalFormatting sqref="E620:E624 H620:I624">
    <cfRule type="expression" dxfId="134" priority="134" stopIfTrue="1">
      <formula>IF($B613-INT($B613)&gt;0,TRUE,FALSE)</formula>
    </cfRule>
  </conditionalFormatting>
  <conditionalFormatting sqref="E615 H615:I615">
    <cfRule type="expression" dxfId="133" priority="133" stopIfTrue="1">
      <formula>IF($B607-INT($B607)&gt;0,TRUE,FALSE)</formula>
    </cfRule>
  </conditionalFormatting>
  <conditionalFormatting sqref="E614 G614:I614">
    <cfRule type="expression" dxfId="132" priority="132" stopIfTrue="1">
      <formula>IF(#REF!-INT(#REF!)&gt;0,TRUE,FALSE)</formula>
    </cfRule>
  </conditionalFormatting>
  <conditionalFormatting sqref="G615:G624">
    <cfRule type="expression" dxfId="131" priority="131" stopIfTrue="1">
      <formula>IF(#REF!-INT(#REF!)&gt;0,TRUE,FALSE)</formula>
    </cfRule>
  </conditionalFormatting>
  <conditionalFormatting sqref="E616:E618 H616:I618">
    <cfRule type="expression" dxfId="130" priority="130" stopIfTrue="1">
      <formula>IF($B610-INT($B610)&gt;0,TRUE,FALSE)</formula>
    </cfRule>
  </conditionalFormatting>
  <conditionalFormatting sqref="E619 H619:I619">
    <cfRule type="expression" dxfId="129" priority="129" stopIfTrue="1">
      <formula>IF(#REF!-INT(#REF!)&gt;0,TRUE,FALSE)</formula>
    </cfRule>
  </conditionalFormatting>
  <conditionalFormatting sqref="F614">
    <cfRule type="expression" dxfId="128" priority="128" stopIfTrue="1">
      <formula>IF(#REF!-INT(#REF!)&gt;0,TRUE,FALSE)</formula>
    </cfRule>
  </conditionalFormatting>
  <conditionalFormatting sqref="F615:F624">
    <cfRule type="expression" dxfId="127" priority="127" stopIfTrue="1">
      <formula>IF(#REF!-INT(#REF!)&gt;0,TRUE,FALSE)</formula>
    </cfRule>
  </conditionalFormatting>
  <conditionalFormatting sqref="D625:D635">
    <cfRule type="cellIs" dxfId="126" priority="126" stopIfTrue="1" operator="equal">
      <formula>"NO ADMISIBLE"</formula>
    </cfRule>
  </conditionalFormatting>
  <conditionalFormatting sqref="E631:E635 H631:I635">
    <cfRule type="expression" dxfId="125" priority="125" stopIfTrue="1">
      <formula>IF($B624-INT($B624)&gt;0,TRUE,FALSE)</formula>
    </cfRule>
  </conditionalFormatting>
  <conditionalFormatting sqref="E626 H626:I626">
    <cfRule type="expression" dxfId="124" priority="124" stopIfTrue="1">
      <formula>IF($B618-INT($B618)&gt;0,TRUE,FALSE)</formula>
    </cfRule>
  </conditionalFormatting>
  <conditionalFormatting sqref="E625 G625:I625">
    <cfRule type="expression" dxfId="123" priority="123" stopIfTrue="1">
      <formula>IF(#REF!-INT(#REF!)&gt;0,TRUE,FALSE)</formula>
    </cfRule>
  </conditionalFormatting>
  <conditionalFormatting sqref="G626:G635">
    <cfRule type="expression" dxfId="122" priority="122" stopIfTrue="1">
      <formula>IF(#REF!-INT(#REF!)&gt;0,TRUE,FALSE)</formula>
    </cfRule>
  </conditionalFormatting>
  <conditionalFormatting sqref="E627:E629 H627:I629">
    <cfRule type="expression" dxfId="121" priority="121" stopIfTrue="1">
      <formula>IF($B621-INT($B621)&gt;0,TRUE,FALSE)</formula>
    </cfRule>
  </conditionalFormatting>
  <conditionalFormatting sqref="E630 H630:I630">
    <cfRule type="expression" dxfId="120" priority="120" stopIfTrue="1">
      <formula>IF(#REF!-INT(#REF!)&gt;0,TRUE,FALSE)</formula>
    </cfRule>
  </conditionalFormatting>
  <conditionalFormatting sqref="F625">
    <cfRule type="expression" dxfId="119" priority="119" stopIfTrue="1">
      <formula>IF(#REF!-INT(#REF!)&gt;0,TRUE,FALSE)</formula>
    </cfRule>
  </conditionalFormatting>
  <conditionalFormatting sqref="F626:F635">
    <cfRule type="expression" dxfId="118" priority="118" stopIfTrue="1">
      <formula>IF(#REF!-INT(#REF!)&gt;0,TRUE,FALSE)</formula>
    </cfRule>
  </conditionalFormatting>
  <conditionalFormatting sqref="D636:D646">
    <cfRule type="cellIs" dxfId="117" priority="117" stopIfTrue="1" operator="equal">
      <formula>"NO ADMISIBLE"</formula>
    </cfRule>
  </conditionalFormatting>
  <conditionalFormatting sqref="E642:E646 H642:I646">
    <cfRule type="expression" dxfId="116" priority="116" stopIfTrue="1">
      <formula>IF($B635-INT($B635)&gt;0,TRUE,FALSE)</formula>
    </cfRule>
  </conditionalFormatting>
  <conditionalFormatting sqref="E637 H637:I637">
    <cfRule type="expression" dxfId="115" priority="115" stopIfTrue="1">
      <formula>IF($B629-INT($B629)&gt;0,TRUE,FALSE)</formula>
    </cfRule>
  </conditionalFormatting>
  <conditionalFormatting sqref="E636 G636:I636">
    <cfRule type="expression" dxfId="114" priority="114" stopIfTrue="1">
      <formula>IF(#REF!-INT(#REF!)&gt;0,TRUE,FALSE)</formula>
    </cfRule>
  </conditionalFormatting>
  <conditionalFormatting sqref="G637:G646">
    <cfRule type="expression" dxfId="113" priority="113" stopIfTrue="1">
      <formula>IF(#REF!-INT(#REF!)&gt;0,TRUE,FALSE)</formula>
    </cfRule>
  </conditionalFormatting>
  <conditionalFormatting sqref="E638:E640 H638:I640">
    <cfRule type="expression" dxfId="112" priority="112" stopIfTrue="1">
      <formula>IF($B632-INT($B632)&gt;0,TRUE,FALSE)</formula>
    </cfRule>
  </conditionalFormatting>
  <conditionalFormatting sqref="E641 H641:I641">
    <cfRule type="expression" dxfId="111" priority="111" stopIfTrue="1">
      <formula>IF(#REF!-INT(#REF!)&gt;0,TRUE,FALSE)</formula>
    </cfRule>
  </conditionalFormatting>
  <conditionalFormatting sqref="F636">
    <cfRule type="expression" dxfId="110" priority="110" stopIfTrue="1">
      <formula>IF(#REF!-INT(#REF!)&gt;0,TRUE,FALSE)</formula>
    </cfRule>
  </conditionalFormatting>
  <conditionalFormatting sqref="F637:F646">
    <cfRule type="expression" dxfId="109" priority="109" stopIfTrue="1">
      <formula>IF(#REF!-INT(#REF!)&gt;0,TRUE,FALSE)</formula>
    </cfRule>
  </conditionalFormatting>
  <conditionalFormatting sqref="D647:D657">
    <cfRule type="cellIs" dxfId="108" priority="108" stopIfTrue="1" operator="equal">
      <formula>"NO ADMISIBLE"</formula>
    </cfRule>
  </conditionalFormatting>
  <conditionalFormatting sqref="E653:E657 H653:I657">
    <cfRule type="expression" dxfId="107" priority="107" stopIfTrue="1">
      <formula>IF($B646-INT($B646)&gt;0,TRUE,FALSE)</formula>
    </cfRule>
  </conditionalFormatting>
  <conditionalFormatting sqref="E648 H648:I648">
    <cfRule type="expression" dxfId="106" priority="106" stopIfTrue="1">
      <formula>IF($B640-INT($B640)&gt;0,TRUE,FALSE)</formula>
    </cfRule>
  </conditionalFormatting>
  <conditionalFormatting sqref="E647 G647:I647">
    <cfRule type="expression" dxfId="105" priority="105" stopIfTrue="1">
      <formula>IF(#REF!-INT(#REF!)&gt;0,TRUE,FALSE)</formula>
    </cfRule>
  </conditionalFormatting>
  <conditionalFormatting sqref="G648:G657">
    <cfRule type="expression" dxfId="104" priority="104" stopIfTrue="1">
      <formula>IF(#REF!-INT(#REF!)&gt;0,TRUE,FALSE)</formula>
    </cfRule>
  </conditionalFormatting>
  <conditionalFormatting sqref="E649:E651 H649:I651">
    <cfRule type="expression" dxfId="103" priority="103" stopIfTrue="1">
      <formula>IF($B643-INT($B643)&gt;0,TRUE,FALSE)</formula>
    </cfRule>
  </conditionalFormatting>
  <conditionalFormatting sqref="E652 H652:I652">
    <cfRule type="expression" dxfId="102" priority="102" stopIfTrue="1">
      <formula>IF(#REF!-INT(#REF!)&gt;0,TRUE,FALSE)</formula>
    </cfRule>
  </conditionalFormatting>
  <conditionalFormatting sqref="F647">
    <cfRule type="expression" dxfId="101" priority="101" stopIfTrue="1">
      <formula>IF(#REF!-INT(#REF!)&gt;0,TRUE,FALSE)</formula>
    </cfRule>
  </conditionalFormatting>
  <conditionalFormatting sqref="F648:F657">
    <cfRule type="expression" dxfId="100" priority="100" stopIfTrue="1">
      <formula>IF(#REF!-INT(#REF!)&gt;0,TRUE,FALSE)</formula>
    </cfRule>
  </conditionalFormatting>
  <conditionalFormatting sqref="D658:D668">
    <cfRule type="cellIs" dxfId="99" priority="99" stopIfTrue="1" operator="equal">
      <formula>"NO ADMISIBLE"</formula>
    </cfRule>
  </conditionalFormatting>
  <conditionalFormatting sqref="E664:E668 H664:I668">
    <cfRule type="expression" dxfId="98" priority="98" stopIfTrue="1">
      <formula>IF($B657-INT($B657)&gt;0,TRUE,FALSE)</formula>
    </cfRule>
  </conditionalFormatting>
  <conditionalFormatting sqref="E659 H659:I659">
    <cfRule type="expression" dxfId="97" priority="97" stopIfTrue="1">
      <formula>IF($B651-INT($B651)&gt;0,TRUE,FALSE)</formula>
    </cfRule>
  </conditionalFormatting>
  <conditionalFormatting sqref="E658 G658:I658">
    <cfRule type="expression" dxfId="96" priority="96" stopIfTrue="1">
      <formula>IF(#REF!-INT(#REF!)&gt;0,TRUE,FALSE)</formula>
    </cfRule>
  </conditionalFormatting>
  <conditionalFormatting sqref="G659:G668">
    <cfRule type="expression" dxfId="95" priority="95" stopIfTrue="1">
      <formula>IF(#REF!-INT(#REF!)&gt;0,TRUE,FALSE)</formula>
    </cfRule>
  </conditionalFormatting>
  <conditionalFormatting sqref="E660:E662 H660:I662">
    <cfRule type="expression" dxfId="94" priority="94" stopIfTrue="1">
      <formula>IF($B654-INT($B654)&gt;0,TRUE,FALSE)</formula>
    </cfRule>
  </conditionalFormatting>
  <conditionalFormatting sqref="E663 H663:I663">
    <cfRule type="expression" dxfId="93" priority="93" stopIfTrue="1">
      <formula>IF(#REF!-INT(#REF!)&gt;0,TRUE,FALSE)</formula>
    </cfRule>
  </conditionalFormatting>
  <conditionalFormatting sqref="F658">
    <cfRule type="expression" dxfId="92" priority="92" stopIfTrue="1">
      <formula>IF(#REF!-INT(#REF!)&gt;0,TRUE,FALSE)</formula>
    </cfRule>
  </conditionalFormatting>
  <conditionalFormatting sqref="F659:F668">
    <cfRule type="expression" dxfId="91" priority="91" stopIfTrue="1">
      <formula>IF(#REF!-INT(#REF!)&gt;0,TRUE,FALSE)</formula>
    </cfRule>
  </conditionalFormatting>
  <conditionalFormatting sqref="D669:D679">
    <cfRule type="cellIs" dxfId="90" priority="90" stopIfTrue="1" operator="equal">
      <formula>"NO ADMISIBLE"</formula>
    </cfRule>
  </conditionalFormatting>
  <conditionalFormatting sqref="E675:E679 H675:I679">
    <cfRule type="expression" dxfId="89" priority="89" stopIfTrue="1">
      <formula>IF($B668-INT($B668)&gt;0,TRUE,FALSE)</formula>
    </cfRule>
  </conditionalFormatting>
  <conditionalFormatting sqref="E670 H670:I670">
    <cfRule type="expression" dxfId="88" priority="88" stopIfTrue="1">
      <formula>IF($B662-INT($B662)&gt;0,TRUE,FALSE)</formula>
    </cfRule>
  </conditionalFormatting>
  <conditionalFormatting sqref="E669 G669:I669">
    <cfRule type="expression" dxfId="87" priority="87" stopIfTrue="1">
      <formula>IF(#REF!-INT(#REF!)&gt;0,TRUE,FALSE)</formula>
    </cfRule>
  </conditionalFormatting>
  <conditionalFormatting sqref="G670:G679">
    <cfRule type="expression" dxfId="86" priority="86" stopIfTrue="1">
      <formula>IF(#REF!-INT(#REF!)&gt;0,TRUE,FALSE)</formula>
    </cfRule>
  </conditionalFormatting>
  <conditionalFormatting sqref="E671:E673 H671:I673">
    <cfRule type="expression" dxfId="85" priority="85" stopIfTrue="1">
      <formula>IF($B665-INT($B665)&gt;0,TRUE,FALSE)</formula>
    </cfRule>
  </conditionalFormatting>
  <conditionalFormatting sqref="E674 H674:I674">
    <cfRule type="expression" dxfId="84" priority="84" stopIfTrue="1">
      <formula>IF(#REF!-INT(#REF!)&gt;0,TRUE,FALSE)</formula>
    </cfRule>
  </conditionalFormatting>
  <conditionalFormatting sqref="F669">
    <cfRule type="expression" dxfId="83" priority="83" stopIfTrue="1">
      <formula>IF(#REF!-INT(#REF!)&gt;0,TRUE,FALSE)</formula>
    </cfRule>
  </conditionalFormatting>
  <conditionalFormatting sqref="F670:F679">
    <cfRule type="expression" dxfId="82" priority="82" stopIfTrue="1">
      <formula>IF(#REF!-INT(#REF!)&gt;0,TRUE,FALSE)</formula>
    </cfRule>
  </conditionalFormatting>
  <conditionalFormatting sqref="D680:D690">
    <cfRule type="cellIs" dxfId="81" priority="81" stopIfTrue="1" operator="equal">
      <formula>"NO ADMISIBLE"</formula>
    </cfRule>
  </conditionalFormatting>
  <conditionalFormatting sqref="E686:E690 H686:I690">
    <cfRule type="expression" dxfId="80" priority="80" stopIfTrue="1">
      <formula>IF($B679-INT($B679)&gt;0,TRUE,FALSE)</formula>
    </cfRule>
  </conditionalFormatting>
  <conditionalFormatting sqref="E681 H681:I681">
    <cfRule type="expression" dxfId="79" priority="79" stopIfTrue="1">
      <formula>IF($B673-INT($B673)&gt;0,TRUE,FALSE)</formula>
    </cfRule>
  </conditionalFormatting>
  <conditionalFormatting sqref="E680 G680:I680">
    <cfRule type="expression" dxfId="78" priority="78" stopIfTrue="1">
      <formula>IF(#REF!-INT(#REF!)&gt;0,TRUE,FALSE)</formula>
    </cfRule>
  </conditionalFormatting>
  <conditionalFormatting sqref="G681:G690">
    <cfRule type="expression" dxfId="77" priority="77" stopIfTrue="1">
      <formula>IF(#REF!-INT(#REF!)&gt;0,TRUE,FALSE)</formula>
    </cfRule>
  </conditionalFormatting>
  <conditionalFormatting sqref="E682:E684 H682:I684">
    <cfRule type="expression" dxfId="76" priority="76" stopIfTrue="1">
      <formula>IF($B676-INT($B676)&gt;0,TRUE,FALSE)</formula>
    </cfRule>
  </conditionalFormatting>
  <conditionalFormatting sqref="E685 H685:I685">
    <cfRule type="expression" dxfId="75" priority="75" stopIfTrue="1">
      <formula>IF(#REF!-INT(#REF!)&gt;0,TRUE,FALSE)</formula>
    </cfRule>
  </conditionalFormatting>
  <conditionalFormatting sqref="F680">
    <cfRule type="expression" dxfId="74" priority="74" stopIfTrue="1">
      <formula>IF(#REF!-INT(#REF!)&gt;0,TRUE,FALSE)</formula>
    </cfRule>
  </conditionalFormatting>
  <conditionalFormatting sqref="F681:F690">
    <cfRule type="expression" dxfId="73" priority="73" stopIfTrue="1">
      <formula>IF(#REF!-INT(#REF!)&gt;0,TRUE,FALSE)</formula>
    </cfRule>
  </conditionalFormatting>
  <conditionalFormatting sqref="D691:D701">
    <cfRule type="cellIs" dxfId="72" priority="72" stopIfTrue="1" operator="equal">
      <formula>"NO ADMISIBLE"</formula>
    </cfRule>
  </conditionalFormatting>
  <conditionalFormatting sqref="E697:E701 H697:I701">
    <cfRule type="expression" dxfId="71" priority="71" stopIfTrue="1">
      <formula>IF($B690-INT($B690)&gt;0,TRUE,FALSE)</formula>
    </cfRule>
  </conditionalFormatting>
  <conditionalFormatting sqref="E692 H692:I692">
    <cfRule type="expression" dxfId="70" priority="70" stopIfTrue="1">
      <formula>IF($B684-INT($B684)&gt;0,TRUE,FALSE)</formula>
    </cfRule>
  </conditionalFormatting>
  <conditionalFormatting sqref="E691 G691:I691">
    <cfRule type="expression" dxfId="69" priority="69" stopIfTrue="1">
      <formula>IF(#REF!-INT(#REF!)&gt;0,TRUE,FALSE)</formula>
    </cfRule>
  </conditionalFormatting>
  <conditionalFormatting sqref="G692:G701">
    <cfRule type="expression" dxfId="68" priority="68" stopIfTrue="1">
      <formula>IF(#REF!-INT(#REF!)&gt;0,TRUE,FALSE)</formula>
    </cfRule>
  </conditionalFormatting>
  <conditionalFormatting sqref="E693:E695 H693:I695">
    <cfRule type="expression" dxfId="67" priority="67" stopIfTrue="1">
      <formula>IF($B687-INT($B687)&gt;0,TRUE,FALSE)</formula>
    </cfRule>
  </conditionalFormatting>
  <conditionalFormatting sqref="E696 H696:I696">
    <cfRule type="expression" dxfId="66" priority="66" stopIfTrue="1">
      <formula>IF(#REF!-INT(#REF!)&gt;0,TRUE,FALSE)</formula>
    </cfRule>
  </conditionalFormatting>
  <conditionalFormatting sqref="F691">
    <cfRule type="expression" dxfId="65" priority="65" stopIfTrue="1">
      <formula>IF(#REF!-INT(#REF!)&gt;0,TRUE,FALSE)</formula>
    </cfRule>
  </conditionalFormatting>
  <conditionalFormatting sqref="F692:F701">
    <cfRule type="expression" dxfId="64" priority="64" stopIfTrue="1">
      <formula>IF(#REF!-INT(#REF!)&gt;0,TRUE,FALSE)</formula>
    </cfRule>
  </conditionalFormatting>
  <conditionalFormatting sqref="D702:D712">
    <cfRule type="cellIs" dxfId="63" priority="63" stopIfTrue="1" operator="equal">
      <formula>"NO ADMISIBLE"</formula>
    </cfRule>
  </conditionalFormatting>
  <conditionalFormatting sqref="E708:E712 H708:I712">
    <cfRule type="expression" dxfId="62" priority="62" stopIfTrue="1">
      <formula>IF($B701-INT($B701)&gt;0,TRUE,FALSE)</formula>
    </cfRule>
  </conditionalFormatting>
  <conditionalFormatting sqref="E703 H703:I703">
    <cfRule type="expression" dxfId="61" priority="61" stopIfTrue="1">
      <formula>IF($B695-INT($B695)&gt;0,TRUE,FALSE)</formula>
    </cfRule>
  </conditionalFormatting>
  <conditionalFormatting sqref="E702 G702:I702">
    <cfRule type="expression" dxfId="60" priority="60" stopIfTrue="1">
      <formula>IF(#REF!-INT(#REF!)&gt;0,TRUE,FALSE)</formula>
    </cfRule>
  </conditionalFormatting>
  <conditionalFormatting sqref="G703:G712">
    <cfRule type="expression" dxfId="59" priority="59" stopIfTrue="1">
      <formula>IF(#REF!-INT(#REF!)&gt;0,TRUE,FALSE)</formula>
    </cfRule>
  </conditionalFormatting>
  <conditionalFormatting sqref="E704:E706 H704:I706">
    <cfRule type="expression" dxfId="58" priority="58" stopIfTrue="1">
      <formula>IF($B698-INT($B698)&gt;0,TRUE,FALSE)</formula>
    </cfRule>
  </conditionalFormatting>
  <conditionalFormatting sqref="E707 H707:I707">
    <cfRule type="expression" dxfId="57" priority="57" stopIfTrue="1">
      <formula>IF(#REF!-INT(#REF!)&gt;0,TRUE,FALSE)</formula>
    </cfRule>
  </conditionalFormatting>
  <conditionalFormatting sqref="F702">
    <cfRule type="expression" dxfId="56" priority="56" stopIfTrue="1">
      <formula>IF(#REF!-INT(#REF!)&gt;0,TRUE,FALSE)</formula>
    </cfRule>
  </conditionalFormatting>
  <conditionalFormatting sqref="F703:F712">
    <cfRule type="expression" dxfId="55" priority="55" stopIfTrue="1">
      <formula>IF(#REF!-INT(#REF!)&gt;0,TRUE,FALSE)</formula>
    </cfRule>
  </conditionalFormatting>
  <conditionalFormatting sqref="D713:D723">
    <cfRule type="cellIs" dxfId="54" priority="54" stopIfTrue="1" operator="equal">
      <formula>"NO ADMISIBLE"</formula>
    </cfRule>
  </conditionalFormatting>
  <conditionalFormatting sqref="E719:E723 H719:I723">
    <cfRule type="expression" dxfId="53" priority="53" stopIfTrue="1">
      <formula>IF($B712-INT($B712)&gt;0,TRUE,FALSE)</formula>
    </cfRule>
  </conditionalFormatting>
  <conditionalFormatting sqref="E714 H714:I714">
    <cfRule type="expression" dxfId="52" priority="52" stopIfTrue="1">
      <formula>IF($B706-INT($B706)&gt;0,TRUE,FALSE)</formula>
    </cfRule>
  </conditionalFormatting>
  <conditionalFormatting sqref="E713 G713:I713">
    <cfRule type="expression" dxfId="51" priority="51" stopIfTrue="1">
      <formula>IF(#REF!-INT(#REF!)&gt;0,TRUE,FALSE)</formula>
    </cfRule>
  </conditionalFormatting>
  <conditionalFormatting sqref="G714:G723">
    <cfRule type="expression" dxfId="50" priority="50" stopIfTrue="1">
      <formula>IF(#REF!-INT(#REF!)&gt;0,TRUE,FALSE)</formula>
    </cfRule>
  </conditionalFormatting>
  <conditionalFormatting sqref="E715:E717 H715:I717">
    <cfRule type="expression" dxfId="49" priority="49" stopIfTrue="1">
      <formula>IF($B709-INT($B709)&gt;0,TRUE,FALSE)</formula>
    </cfRule>
  </conditionalFormatting>
  <conditionalFormatting sqref="E718 H718:I718">
    <cfRule type="expression" dxfId="48" priority="48" stopIfTrue="1">
      <formula>IF(#REF!-INT(#REF!)&gt;0,TRUE,FALSE)</formula>
    </cfRule>
  </conditionalFormatting>
  <conditionalFormatting sqref="F713">
    <cfRule type="expression" dxfId="47" priority="47" stopIfTrue="1">
      <formula>IF(#REF!-INT(#REF!)&gt;0,TRUE,FALSE)</formula>
    </cfRule>
  </conditionalFormatting>
  <conditionalFormatting sqref="F714:F723">
    <cfRule type="expression" dxfId="46" priority="46" stopIfTrue="1">
      <formula>IF(#REF!-INT(#REF!)&gt;0,TRUE,FALSE)</formula>
    </cfRule>
  </conditionalFormatting>
  <conditionalFormatting sqref="D724:D734">
    <cfRule type="cellIs" dxfId="45" priority="45" stopIfTrue="1" operator="equal">
      <formula>"NO ADMISIBLE"</formula>
    </cfRule>
  </conditionalFormatting>
  <conditionalFormatting sqref="E730:E734 H730:I734">
    <cfRule type="expression" dxfId="44" priority="44" stopIfTrue="1">
      <formula>IF($B723-INT($B723)&gt;0,TRUE,FALSE)</formula>
    </cfRule>
  </conditionalFormatting>
  <conditionalFormatting sqref="E725 H725:I725">
    <cfRule type="expression" dxfId="43" priority="43" stopIfTrue="1">
      <formula>IF($B717-INT($B717)&gt;0,TRUE,FALSE)</formula>
    </cfRule>
  </conditionalFormatting>
  <conditionalFormatting sqref="E724 G724:I724">
    <cfRule type="expression" dxfId="42" priority="42" stopIfTrue="1">
      <formula>IF(#REF!-INT(#REF!)&gt;0,TRUE,FALSE)</formula>
    </cfRule>
  </conditionalFormatting>
  <conditionalFormatting sqref="G725:G734">
    <cfRule type="expression" dxfId="41" priority="41" stopIfTrue="1">
      <formula>IF(#REF!-INT(#REF!)&gt;0,TRUE,FALSE)</formula>
    </cfRule>
  </conditionalFormatting>
  <conditionalFormatting sqref="E726:E728 H726:I728">
    <cfRule type="expression" dxfId="40" priority="40" stopIfTrue="1">
      <formula>IF($B720-INT($B720)&gt;0,TRUE,FALSE)</formula>
    </cfRule>
  </conditionalFormatting>
  <conditionalFormatting sqref="E729 H729:I729">
    <cfRule type="expression" dxfId="39" priority="39" stopIfTrue="1">
      <formula>IF(#REF!-INT(#REF!)&gt;0,TRUE,FALSE)</formula>
    </cfRule>
  </conditionalFormatting>
  <conditionalFormatting sqref="F724">
    <cfRule type="expression" dxfId="38" priority="38" stopIfTrue="1">
      <formula>IF(#REF!-INT(#REF!)&gt;0,TRUE,FALSE)</formula>
    </cfRule>
  </conditionalFormatting>
  <conditionalFormatting sqref="F725:F734">
    <cfRule type="expression" dxfId="37" priority="37" stopIfTrue="1">
      <formula>IF(#REF!-INT(#REF!)&gt;0,TRUE,FALSE)</formula>
    </cfRule>
  </conditionalFormatting>
  <conditionalFormatting sqref="D735:D745">
    <cfRule type="cellIs" dxfId="36" priority="36" stopIfTrue="1" operator="equal">
      <formula>"NO ADMISIBLE"</formula>
    </cfRule>
  </conditionalFormatting>
  <conditionalFormatting sqref="E741:E745 H741:I745">
    <cfRule type="expression" dxfId="35" priority="35" stopIfTrue="1">
      <formula>IF($B734-INT($B734)&gt;0,TRUE,FALSE)</formula>
    </cfRule>
  </conditionalFormatting>
  <conditionalFormatting sqref="E736 H736:I736">
    <cfRule type="expression" dxfId="34" priority="34" stopIfTrue="1">
      <formula>IF($B728-INT($B728)&gt;0,TRUE,FALSE)</formula>
    </cfRule>
  </conditionalFormatting>
  <conditionalFormatting sqref="E735 G735:I735">
    <cfRule type="expression" dxfId="33" priority="33" stopIfTrue="1">
      <formula>IF(#REF!-INT(#REF!)&gt;0,TRUE,FALSE)</formula>
    </cfRule>
  </conditionalFormatting>
  <conditionalFormatting sqref="G736:G745">
    <cfRule type="expression" dxfId="32" priority="32" stopIfTrue="1">
      <formula>IF(#REF!-INT(#REF!)&gt;0,TRUE,FALSE)</formula>
    </cfRule>
  </conditionalFormatting>
  <conditionalFormatting sqref="E737:E739 H737:I739">
    <cfRule type="expression" dxfId="31" priority="31" stopIfTrue="1">
      <formula>IF($B731-INT($B731)&gt;0,TRUE,FALSE)</formula>
    </cfRule>
  </conditionalFormatting>
  <conditionalFormatting sqref="E740 H740:I740">
    <cfRule type="expression" dxfId="30" priority="30" stopIfTrue="1">
      <formula>IF(#REF!-INT(#REF!)&gt;0,TRUE,FALSE)</formula>
    </cfRule>
  </conditionalFormatting>
  <conditionalFormatting sqref="F735">
    <cfRule type="expression" dxfId="29" priority="29" stopIfTrue="1">
      <formula>IF(#REF!-INT(#REF!)&gt;0,TRUE,FALSE)</formula>
    </cfRule>
  </conditionalFormatting>
  <conditionalFormatting sqref="F736:F745">
    <cfRule type="expression" dxfId="28" priority="28" stopIfTrue="1">
      <formula>IF(#REF!-INT(#REF!)&gt;0,TRUE,FALSE)</formula>
    </cfRule>
  </conditionalFormatting>
  <conditionalFormatting sqref="D746:D756">
    <cfRule type="cellIs" dxfId="27" priority="27" stopIfTrue="1" operator="equal">
      <formula>"NO ADMISIBLE"</formula>
    </cfRule>
  </conditionalFormatting>
  <conditionalFormatting sqref="E752:E756 H752:I756">
    <cfRule type="expression" dxfId="26" priority="26" stopIfTrue="1">
      <formula>IF($B745-INT($B745)&gt;0,TRUE,FALSE)</formula>
    </cfRule>
  </conditionalFormatting>
  <conditionalFormatting sqref="E747 H747:I747">
    <cfRule type="expression" dxfId="25" priority="25" stopIfTrue="1">
      <formula>IF($B739-INT($B739)&gt;0,TRUE,FALSE)</formula>
    </cfRule>
  </conditionalFormatting>
  <conditionalFormatting sqref="E746 G746:I746">
    <cfRule type="expression" dxfId="24" priority="24" stopIfTrue="1">
      <formula>IF(#REF!-INT(#REF!)&gt;0,TRUE,FALSE)</formula>
    </cfRule>
  </conditionalFormatting>
  <conditionalFormatting sqref="G747:G756">
    <cfRule type="expression" dxfId="23" priority="23" stopIfTrue="1">
      <formula>IF(#REF!-INT(#REF!)&gt;0,TRUE,FALSE)</formula>
    </cfRule>
  </conditionalFormatting>
  <conditionalFormatting sqref="E748:E750 H748:I750">
    <cfRule type="expression" dxfId="22" priority="22" stopIfTrue="1">
      <formula>IF($B742-INT($B742)&gt;0,TRUE,FALSE)</formula>
    </cfRule>
  </conditionalFormatting>
  <conditionalFormatting sqref="E751 H751:I751">
    <cfRule type="expression" dxfId="21" priority="21" stopIfTrue="1">
      <formula>IF(#REF!-INT(#REF!)&gt;0,TRUE,FALSE)</formula>
    </cfRule>
  </conditionalFormatting>
  <conditionalFormatting sqref="F746">
    <cfRule type="expression" dxfId="20" priority="20" stopIfTrue="1">
      <formula>IF(#REF!-INT(#REF!)&gt;0,TRUE,FALSE)</formula>
    </cfRule>
  </conditionalFormatting>
  <conditionalFormatting sqref="F747:F756">
    <cfRule type="expression" dxfId="19" priority="19" stopIfTrue="1">
      <formula>IF(#REF!-INT(#REF!)&gt;0,TRUE,FALSE)</formula>
    </cfRule>
  </conditionalFormatting>
  <conditionalFormatting sqref="D757:D767">
    <cfRule type="cellIs" dxfId="18" priority="18" stopIfTrue="1" operator="equal">
      <formula>"NO ADMISIBLE"</formula>
    </cfRule>
  </conditionalFormatting>
  <conditionalFormatting sqref="E763:E767 H763:I767">
    <cfRule type="expression" dxfId="17" priority="17" stopIfTrue="1">
      <formula>IF($B756-INT($B756)&gt;0,TRUE,FALSE)</formula>
    </cfRule>
  </conditionalFormatting>
  <conditionalFormatting sqref="E758 H758:I758">
    <cfRule type="expression" dxfId="16" priority="16" stopIfTrue="1">
      <formula>IF($B750-INT($B750)&gt;0,TRUE,FALSE)</formula>
    </cfRule>
  </conditionalFormatting>
  <conditionalFormatting sqref="E757 G757:I757">
    <cfRule type="expression" dxfId="15" priority="15" stopIfTrue="1">
      <formula>IF(#REF!-INT(#REF!)&gt;0,TRUE,FALSE)</formula>
    </cfRule>
  </conditionalFormatting>
  <conditionalFormatting sqref="G758:G767">
    <cfRule type="expression" dxfId="14" priority="14" stopIfTrue="1">
      <formula>IF(#REF!-INT(#REF!)&gt;0,TRUE,FALSE)</formula>
    </cfRule>
  </conditionalFormatting>
  <conditionalFormatting sqref="E759:E761 H759:I761">
    <cfRule type="expression" dxfId="13" priority="13" stopIfTrue="1">
      <formula>IF($B753-INT($B753)&gt;0,TRUE,FALSE)</formula>
    </cfRule>
  </conditionalFormatting>
  <conditionalFormatting sqref="E762 H762:I762">
    <cfRule type="expression" dxfId="12" priority="12" stopIfTrue="1">
      <formula>IF(#REF!-INT(#REF!)&gt;0,TRUE,FALSE)</formula>
    </cfRule>
  </conditionalFormatting>
  <conditionalFormatting sqref="F757">
    <cfRule type="expression" dxfId="11" priority="11" stopIfTrue="1">
      <formula>IF(#REF!-INT(#REF!)&gt;0,TRUE,FALSE)</formula>
    </cfRule>
  </conditionalFormatting>
  <conditionalFormatting sqref="F758:F767">
    <cfRule type="expression" dxfId="10" priority="10" stopIfTrue="1">
      <formula>IF(#REF!-INT(#REF!)&gt;0,TRUE,FALSE)</formula>
    </cfRule>
  </conditionalFormatting>
  <conditionalFormatting sqref="D768:D778">
    <cfRule type="cellIs" dxfId="9" priority="9" stopIfTrue="1" operator="equal">
      <formula>"NO ADMISIBLE"</formula>
    </cfRule>
  </conditionalFormatting>
  <conditionalFormatting sqref="E774:E778 H774:I778">
    <cfRule type="expression" dxfId="8" priority="8" stopIfTrue="1">
      <formula>IF($B767-INT($B767)&gt;0,TRUE,FALSE)</formula>
    </cfRule>
  </conditionalFormatting>
  <conditionalFormatting sqref="E769 H769:I769">
    <cfRule type="expression" dxfId="7" priority="7" stopIfTrue="1">
      <formula>IF($B761-INT($B761)&gt;0,TRUE,FALSE)</formula>
    </cfRule>
  </conditionalFormatting>
  <conditionalFormatting sqref="E768 G768:I768">
    <cfRule type="expression" dxfId="6" priority="6" stopIfTrue="1">
      <formula>IF(#REF!-INT(#REF!)&gt;0,TRUE,FALSE)</formula>
    </cfRule>
  </conditionalFormatting>
  <conditionalFormatting sqref="G769:G778">
    <cfRule type="expression" dxfId="5" priority="5" stopIfTrue="1">
      <formula>IF(#REF!-INT(#REF!)&gt;0,TRUE,FALSE)</formula>
    </cfRule>
  </conditionalFormatting>
  <conditionalFormatting sqref="E770:E772 H770:I772">
    <cfRule type="expression" dxfId="4" priority="4" stopIfTrue="1">
      <formula>IF($B764-INT($B764)&gt;0,TRUE,FALSE)</formula>
    </cfRule>
  </conditionalFormatting>
  <conditionalFormatting sqref="E773 H773:I773">
    <cfRule type="expression" dxfId="3" priority="3" stopIfTrue="1">
      <formula>IF(#REF!-INT(#REF!)&gt;0,TRUE,FALSE)</formula>
    </cfRule>
  </conditionalFormatting>
  <conditionalFormatting sqref="F768">
    <cfRule type="expression" dxfId="2" priority="2" stopIfTrue="1">
      <formula>IF(#REF!-INT(#REF!)&gt;0,TRUE,FALSE)</formula>
    </cfRule>
  </conditionalFormatting>
  <conditionalFormatting sqref="F769:F778">
    <cfRule type="expression" dxfId="1" priority="1" stopIfTrue="1">
      <formula>IF(#REF!-INT(#REF!)&gt;0,TRUE,FALSE)</formula>
    </cfRule>
  </conditionalFormatting>
  <dataValidations count="1">
    <dataValidation type="list" allowBlank="1" showInputMessage="1" showErrorMessage="1" sqref="D9:D778 D6" xr:uid="{00000000-0002-0000-0500-000000000000}">
      <formula1>prueba</formula1>
    </dataValidation>
  </dataValidations>
  <pageMargins left="0.75" right="0.75" top="1" bottom="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MacroExp">
                <anchor moveWithCells="1" sizeWithCells="1">
                  <from>
                    <xdr:col>0</xdr:col>
                    <xdr:colOff>215900</xdr:colOff>
                    <xdr:row>2</xdr:row>
                    <xdr:rowOff>114300</xdr:rowOff>
                  </from>
                  <to>
                    <xdr:col>1</xdr:col>
                    <xdr:colOff>635000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B103"/>
  <sheetViews>
    <sheetView zoomScale="75" workbookViewId="0">
      <selection activeCell="A19" sqref="A19"/>
    </sheetView>
  </sheetViews>
  <sheetFormatPr baseColWidth="10" defaultRowHeight="13" outlineLevelRow="2" x14ac:dyDescent="0.15"/>
  <cols>
    <col min="1" max="1" width="19" customWidth="1"/>
    <col min="2" max="2" width="21.83203125" customWidth="1"/>
  </cols>
  <sheetData>
    <row r="1" spans="1:2" s="12" customFormat="1" ht="16" x14ac:dyDescent="0.2">
      <c r="A1" s="12" t="s">
        <v>26</v>
      </c>
    </row>
    <row r="3" spans="1:2" ht="38" x14ac:dyDescent="0.15">
      <c r="A3" s="13" t="s">
        <v>27</v>
      </c>
      <c r="B3" s="14" t="s">
        <v>28</v>
      </c>
    </row>
    <row r="4" spans="1:2" s="16" customFormat="1" outlineLevel="2" x14ac:dyDescent="0.15">
      <c r="A4" s="15"/>
    </row>
    <row r="5" spans="1:2" s="19" customFormat="1" outlineLevel="1" x14ac:dyDescent="0.15">
      <c r="A5" s="17" t="s">
        <v>133</v>
      </c>
      <c r="B5" s="18">
        <v>16097532669.306931</v>
      </c>
    </row>
    <row r="6" spans="1:2" s="19" customFormat="1" outlineLevel="1" x14ac:dyDescent="0.15">
      <c r="A6" s="17" t="s">
        <v>134</v>
      </c>
      <c r="B6" s="18">
        <v>18724260670</v>
      </c>
    </row>
    <row r="7" spans="1:2" s="19" customFormat="1" outlineLevel="1" x14ac:dyDescent="0.15">
      <c r="A7" s="17" t="s">
        <v>135</v>
      </c>
      <c r="B7" s="18">
        <v>15886461489</v>
      </c>
    </row>
    <row r="8" spans="1:2" s="19" customFormat="1" outlineLevel="1" x14ac:dyDescent="0.15">
      <c r="A8" s="17" t="s">
        <v>136</v>
      </c>
      <c r="B8" s="18">
        <v>18533406621</v>
      </c>
    </row>
    <row r="9" spans="1:2" s="19" customFormat="1" outlineLevel="1" x14ac:dyDescent="0.15">
      <c r="A9" s="17" t="s">
        <v>137</v>
      </c>
      <c r="B9" s="18">
        <v>14971945628</v>
      </c>
    </row>
    <row r="10" spans="1:2" s="19" customFormat="1" outlineLevel="1" x14ac:dyDescent="0.15">
      <c r="A10" s="17" t="s">
        <v>138</v>
      </c>
      <c r="B10" s="18">
        <v>16484340849</v>
      </c>
    </row>
    <row r="11" spans="1:2" s="19" customFormat="1" outlineLevel="1" x14ac:dyDescent="0.15">
      <c r="A11" s="17" t="s">
        <v>139</v>
      </c>
      <c r="B11" s="18">
        <v>16686919713.999998</v>
      </c>
    </row>
    <row r="12" spans="1:2" s="19" customFormat="1" outlineLevel="1" x14ac:dyDescent="0.15">
      <c r="A12" s="17" t="s">
        <v>140</v>
      </c>
      <c r="B12" s="18">
        <v>11566305868</v>
      </c>
    </row>
    <row r="13" spans="1:2" s="19" customFormat="1" outlineLevel="1" x14ac:dyDescent="0.15">
      <c r="A13" s="17" t="s">
        <v>141</v>
      </c>
      <c r="B13" s="18">
        <v>6300474910</v>
      </c>
    </row>
    <row r="14" spans="1:2" s="19" customFormat="1" outlineLevel="1" x14ac:dyDescent="0.15">
      <c r="A14" s="17" t="s">
        <v>29</v>
      </c>
      <c r="B14" s="18">
        <v>1428162158.4158416</v>
      </c>
    </row>
    <row r="15" spans="1:2" s="19" customFormat="1" outlineLevel="1" x14ac:dyDescent="0.15">
      <c r="A15" s="17" t="s">
        <v>30</v>
      </c>
      <c r="B15" s="18">
        <v>1292851961.3861387</v>
      </c>
    </row>
    <row r="16" spans="1:2" s="19" customFormat="1" outlineLevel="1" x14ac:dyDescent="0.15">
      <c r="A16" s="17" t="s">
        <v>31</v>
      </c>
      <c r="B16" s="36">
        <v>14200237260</v>
      </c>
    </row>
    <row r="17" spans="1:2" s="19" customFormat="1" outlineLevel="1" x14ac:dyDescent="0.15">
      <c r="A17" s="17" t="s">
        <v>32</v>
      </c>
      <c r="B17" s="18">
        <v>14388115033</v>
      </c>
    </row>
    <row r="18" spans="1:2" s="19" customFormat="1" outlineLevel="1" x14ac:dyDescent="0.15">
      <c r="A18" s="17" t="s">
        <v>33</v>
      </c>
      <c r="B18" s="18">
        <v>7076050599</v>
      </c>
    </row>
    <row r="19" spans="1:2" s="19" customFormat="1" outlineLevel="1" x14ac:dyDescent="0.15">
      <c r="A19" s="17" t="s">
        <v>34</v>
      </c>
      <c r="B19" s="18">
        <v>20893814942</v>
      </c>
    </row>
    <row r="20" spans="1:2" s="19" customFormat="1" outlineLevel="1" x14ac:dyDescent="0.15">
      <c r="A20" s="17" t="s">
        <v>35</v>
      </c>
      <c r="B20" s="36">
        <v>8810989120</v>
      </c>
    </row>
    <row r="21" spans="1:2" s="19" customFormat="1" outlineLevel="1" x14ac:dyDescent="0.15">
      <c r="A21" s="17" t="s">
        <v>36</v>
      </c>
      <c r="B21" s="18">
        <v>5818381842</v>
      </c>
    </row>
    <row r="22" spans="1:2" s="19" customFormat="1" outlineLevel="1" x14ac:dyDescent="0.15">
      <c r="A22" s="17" t="s">
        <v>37</v>
      </c>
      <c r="B22" s="18">
        <v>9650261634</v>
      </c>
    </row>
    <row r="23" spans="1:2" s="19" customFormat="1" outlineLevel="1" x14ac:dyDescent="0.15">
      <c r="A23" s="17" t="s">
        <v>38</v>
      </c>
      <c r="B23" s="18">
        <v>5385776414</v>
      </c>
    </row>
    <row r="24" spans="1:2" s="19" customFormat="1" outlineLevel="1" x14ac:dyDescent="0.15">
      <c r="A24" s="17" t="s">
        <v>39</v>
      </c>
      <c r="B24" s="18">
        <v>5759505844</v>
      </c>
    </row>
    <row r="25" spans="1:2" s="19" customFormat="1" outlineLevel="1" x14ac:dyDescent="0.15">
      <c r="A25" s="17" t="s">
        <v>40</v>
      </c>
      <c r="B25" s="18">
        <v>11365045650</v>
      </c>
    </row>
    <row r="26" spans="1:2" s="19" customFormat="1" outlineLevel="1" x14ac:dyDescent="0.15">
      <c r="A26" s="17" t="s">
        <v>41</v>
      </c>
      <c r="B26" s="18">
        <v>15652530637</v>
      </c>
    </row>
    <row r="27" spans="1:2" s="19" customFormat="1" outlineLevel="1" x14ac:dyDescent="0.15">
      <c r="A27" s="17" t="s">
        <v>42</v>
      </c>
      <c r="B27" s="18">
        <v>5772808797</v>
      </c>
    </row>
    <row r="28" spans="1:2" s="19" customFormat="1" outlineLevel="1" x14ac:dyDescent="0.15">
      <c r="A28" s="17" t="s">
        <v>43</v>
      </c>
      <c r="B28" s="18">
        <v>7512106130</v>
      </c>
    </row>
    <row r="29" spans="1:2" s="19" customFormat="1" outlineLevel="1" x14ac:dyDescent="0.15">
      <c r="A29" s="17" t="s">
        <v>44</v>
      </c>
      <c r="B29" s="18">
        <v>9347559589</v>
      </c>
    </row>
    <row r="30" spans="1:2" s="19" customFormat="1" outlineLevel="1" x14ac:dyDescent="0.15">
      <c r="A30" s="17" t="s">
        <v>45</v>
      </c>
      <c r="B30" s="18">
        <v>19825977010</v>
      </c>
    </row>
    <row r="31" spans="1:2" s="19" customFormat="1" outlineLevel="1" x14ac:dyDescent="0.15">
      <c r="A31" s="17" t="s">
        <v>46</v>
      </c>
      <c r="B31" s="18">
        <v>9200191515</v>
      </c>
    </row>
    <row r="32" spans="1:2" s="19" customFormat="1" outlineLevel="1" x14ac:dyDescent="0.15">
      <c r="A32" s="17" t="s">
        <v>47</v>
      </c>
      <c r="B32" s="18">
        <v>18743806542</v>
      </c>
    </row>
    <row r="33" spans="1:2" s="19" customFormat="1" outlineLevel="1" x14ac:dyDescent="0.15">
      <c r="A33" s="17" t="s">
        <v>48</v>
      </c>
      <c r="B33" s="18">
        <v>12488203547</v>
      </c>
    </row>
    <row r="34" spans="1:2" s="19" customFormat="1" outlineLevel="1" x14ac:dyDescent="0.15">
      <c r="A34" s="17" t="s">
        <v>49</v>
      </c>
      <c r="B34" s="18">
        <v>12337277639</v>
      </c>
    </row>
    <row r="35" spans="1:2" s="19" customFormat="1" outlineLevel="1" x14ac:dyDescent="0.15">
      <c r="A35" s="17" t="s">
        <v>50</v>
      </c>
      <c r="B35" s="18">
        <v>16198497482.999998</v>
      </c>
    </row>
    <row r="36" spans="1:2" s="19" customFormat="1" outlineLevel="1" x14ac:dyDescent="0.15">
      <c r="A36" s="17" t="s">
        <v>51</v>
      </c>
      <c r="B36" s="18">
        <v>17764576319</v>
      </c>
    </row>
    <row r="37" spans="1:2" s="19" customFormat="1" outlineLevel="1" x14ac:dyDescent="0.15">
      <c r="A37" s="17" t="s">
        <v>52</v>
      </c>
      <c r="B37" s="18">
        <v>22882731815</v>
      </c>
    </row>
    <row r="38" spans="1:2" s="19" customFormat="1" outlineLevel="1" x14ac:dyDescent="0.15">
      <c r="A38" s="17" t="s">
        <v>53</v>
      </c>
      <c r="B38" s="18">
        <v>7383905477</v>
      </c>
    </row>
    <row r="39" spans="1:2" s="19" customFormat="1" outlineLevel="1" x14ac:dyDescent="0.15">
      <c r="A39" s="17" t="s">
        <v>54</v>
      </c>
      <c r="B39" s="18">
        <v>12423743774</v>
      </c>
    </row>
    <row r="40" spans="1:2" s="19" customFormat="1" outlineLevel="1" x14ac:dyDescent="0.15">
      <c r="A40" s="17" t="s">
        <v>55</v>
      </c>
      <c r="B40" s="18">
        <v>14187262851</v>
      </c>
    </row>
    <row r="41" spans="1:2" s="19" customFormat="1" outlineLevel="1" x14ac:dyDescent="0.15">
      <c r="A41" s="17" t="s">
        <v>56</v>
      </c>
      <c r="B41" s="18">
        <v>9099377756</v>
      </c>
    </row>
    <row r="42" spans="1:2" s="19" customFormat="1" outlineLevel="1" x14ac:dyDescent="0.15">
      <c r="A42" s="17" t="s">
        <v>57</v>
      </c>
      <c r="B42" s="18">
        <v>7416098511</v>
      </c>
    </row>
    <row r="43" spans="1:2" s="19" customFormat="1" outlineLevel="1" x14ac:dyDescent="0.15">
      <c r="A43" s="17" t="s">
        <v>58</v>
      </c>
      <c r="B43" s="18">
        <v>16654736652</v>
      </c>
    </row>
    <row r="44" spans="1:2" s="19" customFormat="1" outlineLevel="1" x14ac:dyDescent="0.15">
      <c r="A44" s="17" t="s">
        <v>59</v>
      </c>
      <c r="B44" s="18">
        <v>12006016561</v>
      </c>
    </row>
    <row r="45" spans="1:2" s="19" customFormat="1" outlineLevel="1" x14ac:dyDescent="0.15">
      <c r="A45" s="17" t="s">
        <v>60</v>
      </c>
      <c r="B45" s="18">
        <v>14602426835</v>
      </c>
    </row>
    <row r="46" spans="1:2" s="19" customFormat="1" outlineLevel="1" x14ac:dyDescent="0.15">
      <c r="A46" s="17" t="s">
        <v>61</v>
      </c>
      <c r="B46" s="18">
        <v>16600395825</v>
      </c>
    </row>
    <row r="47" spans="1:2" s="19" customFormat="1" outlineLevel="1" x14ac:dyDescent="0.15">
      <c r="A47" s="17" t="s">
        <v>62</v>
      </c>
      <c r="B47" s="18">
        <v>9490692823</v>
      </c>
    </row>
    <row r="48" spans="1:2" s="19" customFormat="1" outlineLevel="1" x14ac:dyDescent="0.15">
      <c r="A48" s="17" t="s">
        <v>63</v>
      </c>
      <c r="B48" s="18">
        <v>14966356774</v>
      </c>
    </row>
    <row r="49" spans="1:2" s="19" customFormat="1" outlineLevel="1" x14ac:dyDescent="0.15">
      <c r="A49" s="17" t="s">
        <v>64</v>
      </c>
      <c r="B49" s="18">
        <v>16628059484</v>
      </c>
    </row>
    <row r="50" spans="1:2" s="19" customFormat="1" outlineLevel="1" x14ac:dyDescent="0.15">
      <c r="A50" s="17" t="s">
        <v>65</v>
      </c>
      <c r="B50" s="18">
        <v>11545020876</v>
      </c>
    </row>
    <row r="51" spans="1:2" s="19" customFormat="1" outlineLevel="1" x14ac:dyDescent="0.15">
      <c r="A51" s="17" t="s">
        <v>66</v>
      </c>
      <c r="B51" s="18">
        <v>11069859631</v>
      </c>
    </row>
    <row r="52" spans="1:2" s="19" customFormat="1" outlineLevel="1" x14ac:dyDescent="0.15">
      <c r="A52" s="17" t="s">
        <v>67</v>
      </c>
      <c r="B52" s="18">
        <v>16462254401</v>
      </c>
    </row>
    <row r="53" spans="1:2" s="19" customFormat="1" outlineLevel="1" x14ac:dyDescent="0.15">
      <c r="A53" s="17" t="s">
        <v>68</v>
      </c>
      <c r="B53" s="18">
        <v>29122451003</v>
      </c>
    </row>
    <row r="54" spans="1:2" s="19" customFormat="1" outlineLevel="1" x14ac:dyDescent="0.15">
      <c r="A54" s="17" t="s">
        <v>69</v>
      </c>
      <c r="B54" s="18">
        <v>19110837484</v>
      </c>
    </row>
    <row r="55" spans="1:2" s="19" customFormat="1" outlineLevel="1" x14ac:dyDescent="0.15">
      <c r="A55" s="17" t="s">
        <v>70</v>
      </c>
      <c r="B55" s="18">
        <v>14355039068</v>
      </c>
    </row>
    <row r="56" spans="1:2" s="19" customFormat="1" outlineLevel="1" x14ac:dyDescent="0.15">
      <c r="A56" s="17" t="s">
        <v>71</v>
      </c>
      <c r="B56" s="18">
        <v>10742553232</v>
      </c>
    </row>
    <row r="57" spans="1:2" s="19" customFormat="1" outlineLevel="1" x14ac:dyDescent="0.15">
      <c r="A57" s="17" t="s">
        <v>72</v>
      </c>
      <c r="B57" s="18">
        <v>12944688820</v>
      </c>
    </row>
    <row r="58" spans="1:2" s="19" customFormat="1" outlineLevel="1" x14ac:dyDescent="0.15">
      <c r="A58" s="17" t="s">
        <v>73</v>
      </c>
      <c r="B58" s="18">
        <v>11689433662</v>
      </c>
    </row>
    <row r="59" spans="1:2" s="19" customFormat="1" outlineLevel="1" x14ac:dyDescent="0.15">
      <c r="A59" s="17" t="s">
        <v>74</v>
      </c>
      <c r="B59" s="18">
        <v>11397659254</v>
      </c>
    </row>
    <row r="60" spans="1:2" s="19" customFormat="1" outlineLevel="1" x14ac:dyDescent="0.15">
      <c r="A60" s="17" t="s">
        <v>75</v>
      </c>
      <c r="B60" s="18">
        <v>16236395384</v>
      </c>
    </row>
    <row r="61" spans="1:2" s="19" customFormat="1" outlineLevel="1" x14ac:dyDescent="0.15">
      <c r="A61" s="17" t="s">
        <v>76</v>
      </c>
      <c r="B61" s="18">
        <v>6151462908.9075203</v>
      </c>
    </row>
    <row r="62" spans="1:2" s="19" customFormat="1" outlineLevel="1" x14ac:dyDescent="0.15">
      <c r="A62" s="17" t="s">
        <v>77</v>
      </c>
      <c r="B62" s="18">
        <v>24188206629</v>
      </c>
    </row>
    <row r="63" spans="1:2" s="19" customFormat="1" outlineLevel="1" x14ac:dyDescent="0.15">
      <c r="A63" s="17" t="s">
        <v>78</v>
      </c>
      <c r="B63" s="18">
        <v>22229863427</v>
      </c>
    </row>
    <row r="64" spans="1:2" s="19" customFormat="1" outlineLevel="1" x14ac:dyDescent="0.15">
      <c r="A64" s="17" t="s">
        <v>79</v>
      </c>
      <c r="B64" s="18">
        <v>23200278421</v>
      </c>
    </row>
    <row r="65" spans="1:2" s="19" customFormat="1" outlineLevel="1" x14ac:dyDescent="0.15">
      <c r="A65" s="17" t="s">
        <v>80</v>
      </c>
      <c r="B65" s="18">
        <v>33729146012</v>
      </c>
    </row>
    <row r="66" spans="1:2" s="19" customFormat="1" outlineLevel="1" x14ac:dyDescent="0.15">
      <c r="A66" s="17" t="s">
        <v>81</v>
      </c>
      <c r="B66" s="18">
        <v>25741331764</v>
      </c>
    </row>
    <row r="67" spans="1:2" s="19" customFormat="1" outlineLevel="1" x14ac:dyDescent="0.15">
      <c r="A67" s="17" t="s">
        <v>82</v>
      </c>
      <c r="B67" s="18">
        <v>10895316694.06304</v>
      </c>
    </row>
    <row r="68" spans="1:2" s="19" customFormat="1" outlineLevel="1" x14ac:dyDescent="0.15">
      <c r="A68" s="17" t="s">
        <v>83</v>
      </c>
      <c r="B68" s="18">
        <v>15574902572</v>
      </c>
    </row>
    <row r="69" spans="1:2" s="16" customFormat="1" outlineLevel="1" x14ac:dyDescent="0.15">
      <c r="A69" s="17" t="s">
        <v>84</v>
      </c>
      <c r="B69" s="18">
        <v>11085498362</v>
      </c>
    </row>
    <row r="70" spans="1:2" s="19" customFormat="1" outlineLevel="1" x14ac:dyDescent="0.15">
      <c r="A70" s="17" t="s">
        <v>85</v>
      </c>
      <c r="B70" s="18">
        <v>15569378930</v>
      </c>
    </row>
    <row r="71" spans="1:2" s="19" customFormat="1" outlineLevel="1" x14ac:dyDescent="0.15">
      <c r="A71" s="17" t="s">
        <v>86</v>
      </c>
      <c r="B71" s="18">
        <v>19872456988.21376</v>
      </c>
    </row>
    <row r="72" spans="1:2" s="19" customFormat="1" outlineLevel="1" x14ac:dyDescent="0.15">
      <c r="A72" s="17" t="s">
        <v>87</v>
      </c>
      <c r="B72" s="18">
        <v>9279916346</v>
      </c>
    </row>
    <row r="73" spans="1:2" s="19" customFormat="1" outlineLevel="1" x14ac:dyDescent="0.15">
      <c r="A73" s="17" t="s">
        <v>88</v>
      </c>
      <c r="B73" s="18">
        <v>11879598172</v>
      </c>
    </row>
    <row r="74" spans="1:2" s="19" customFormat="1" outlineLevel="1" x14ac:dyDescent="0.15">
      <c r="A74" s="17" t="s">
        <v>89</v>
      </c>
      <c r="B74" s="18">
        <v>14944234555</v>
      </c>
    </row>
    <row r="75" spans="1:2" s="19" customFormat="1" outlineLevel="1" x14ac:dyDescent="0.15">
      <c r="A75" s="17" t="s">
        <v>90</v>
      </c>
      <c r="B75" s="18">
        <v>8486287813</v>
      </c>
    </row>
    <row r="76" spans="1:2" s="19" customFormat="1" outlineLevel="1" x14ac:dyDescent="0.15">
      <c r="A76" s="17" t="s">
        <v>91</v>
      </c>
      <c r="B76" s="18">
        <v>7048832262</v>
      </c>
    </row>
    <row r="77" spans="1:2" s="19" customFormat="1" outlineLevel="1" x14ac:dyDescent="0.15">
      <c r="A77" s="17" t="s">
        <v>92</v>
      </c>
      <c r="B77" s="18">
        <v>5348779190</v>
      </c>
    </row>
    <row r="78" spans="1:2" s="19" customFormat="1" outlineLevel="1" x14ac:dyDescent="0.15">
      <c r="A78" s="17" t="s">
        <v>93</v>
      </c>
      <c r="B78" s="18">
        <v>5466387046</v>
      </c>
    </row>
    <row r="79" spans="1:2" s="19" customFormat="1" outlineLevel="1" x14ac:dyDescent="0.15">
      <c r="A79" s="17" t="s">
        <v>94</v>
      </c>
      <c r="B79" s="18">
        <v>16518448889</v>
      </c>
    </row>
    <row r="80" spans="1:2" s="19" customFormat="1" outlineLevel="1" x14ac:dyDescent="0.15">
      <c r="A80" s="17" t="s">
        <v>95</v>
      </c>
      <c r="B80" s="18">
        <v>8675202615</v>
      </c>
    </row>
    <row r="81" spans="1:2" s="19" customFormat="1" outlineLevel="1" x14ac:dyDescent="0.15">
      <c r="A81" s="17" t="s">
        <v>96</v>
      </c>
      <c r="B81" s="18">
        <v>16760013498</v>
      </c>
    </row>
    <row r="82" spans="1:2" s="19" customFormat="1" outlineLevel="1" x14ac:dyDescent="0.15">
      <c r="A82" s="17" t="s">
        <v>97</v>
      </c>
      <c r="B82" s="18">
        <v>12438755743</v>
      </c>
    </row>
    <row r="83" spans="1:2" s="19" customFormat="1" outlineLevel="1" x14ac:dyDescent="0.15">
      <c r="A83" s="17" t="s">
        <v>98</v>
      </c>
      <c r="B83" s="18">
        <v>14593425402</v>
      </c>
    </row>
    <row r="84" spans="1:2" s="19" customFormat="1" outlineLevel="1" x14ac:dyDescent="0.15">
      <c r="A84" s="17" t="s">
        <v>99</v>
      </c>
      <c r="B84" s="18">
        <v>6689468251</v>
      </c>
    </row>
    <row r="85" spans="1:2" s="19" customFormat="1" outlineLevel="1" x14ac:dyDescent="0.15">
      <c r="A85" s="17" t="s">
        <v>100</v>
      </c>
      <c r="B85" s="18">
        <v>8186369892</v>
      </c>
    </row>
    <row r="86" spans="1:2" s="19" customFormat="1" outlineLevel="1" x14ac:dyDescent="0.15">
      <c r="A86" s="17" t="s">
        <v>101</v>
      </c>
      <c r="B86" s="18">
        <v>28561249598</v>
      </c>
    </row>
    <row r="87" spans="1:2" s="19" customFormat="1" outlineLevel="1" x14ac:dyDescent="0.15">
      <c r="A87" s="17" t="s">
        <v>102</v>
      </c>
      <c r="B87" s="18">
        <v>34980509996</v>
      </c>
    </row>
    <row r="88" spans="1:2" s="19" customFormat="1" outlineLevel="1" x14ac:dyDescent="0.15">
      <c r="A88" s="17" t="s">
        <v>103</v>
      </c>
      <c r="B88" s="18">
        <v>6950846586</v>
      </c>
    </row>
    <row r="89" spans="1:2" s="19" customFormat="1" outlineLevel="1" x14ac:dyDescent="0.15">
      <c r="A89" s="17" t="s">
        <v>104</v>
      </c>
      <c r="B89" s="18">
        <v>11116163961</v>
      </c>
    </row>
    <row r="90" spans="1:2" s="19" customFormat="1" outlineLevel="1" x14ac:dyDescent="0.15">
      <c r="A90" s="17" t="s">
        <v>105</v>
      </c>
      <c r="B90" s="18">
        <v>21274070645</v>
      </c>
    </row>
    <row r="91" spans="1:2" s="19" customFormat="1" outlineLevel="1" x14ac:dyDescent="0.15">
      <c r="A91" s="17" t="s">
        <v>106</v>
      </c>
      <c r="B91" s="18">
        <v>2826770201</v>
      </c>
    </row>
    <row r="92" spans="1:2" s="19" customFormat="1" outlineLevel="1" x14ac:dyDescent="0.15">
      <c r="A92" s="17" t="s">
        <v>107</v>
      </c>
      <c r="B92" s="18">
        <v>4775546619</v>
      </c>
    </row>
    <row r="93" spans="1:2" s="19" customFormat="1" outlineLevel="1" x14ac:dyDescent="0.15">
      <c r="A93" s="17" t="s">
        <v>108</v>
      </c>
      <c r="B93" s="18">
        <v>23755514236</v>
      </c>
    </row>
    <row r="94" spans="1:2" s="19" customFormat="1" outlineLevel="1" x14ac:dyDescent="0.15">
      <c r="A94" s="17" t="s">
        <v>109</v>
      </c>
      <c r="B94" s="18">
        <v>22463613073</v>
      </c>
    </row>
    <row r="95" spans="1:2" s="19" customFormat="1" outlineLevel="1" x14ac:dyDescent="0.15">
      <c r="A95" s="17" t="s">
        <v>110</v>
      </c>
      <c r="B95" s="18">
        <v>20949816946</v>
      </c>
    </row>
    <row r="96" spans="1:2" s="19" customFormat="1" outlineLevel="1" x14ac:dyDescent="0.15">
      <c r="A96" s="17" t="s">
        <v>111</v>
      </c>
      <c r="B96" s="18">
        <v>14104036918</v>
      </c>
    </row>
    <row r="97" spans="1:2" s="19" customFormat="1" outlineLevel="1" x14ac:dyDescent="0.15">
      <c r="A97" s="17" t="s">
        <v>112</v>
      </c>
      <c r="B97" s="18">
        <v>1396272140.5940592</v>
      </c>
    </row>
    <row r="98" spans="1:2" s="19" customFormat="1" outlineLevel="1" x14ac:dyDescent="0.15">
      <c r="A98" s="17" t="s">
        <v>113</v>
      </c>
      <c r="B98" s="18">
        <v>1211346171.2871287</v>
      </c>
    </row>
    <row r="99" spans="1:2" s="19" customFormat="1" outlineLevel="1" x14ac:dyDescent="0.15">
      <c r="A99" s="17" t="s">
        <v>114</v>
      </c>
      <c r="B99" s="18">
        <v>1239693623.7623763</v>
      </c>
    </row>
    <row r="100" spans="1:2" s="19" customFormat="1" outlineLevel="1" x14ac:dyDescent="0.15">
      <c r="A100" s="17" t="s">
        <v>115</v>
      </c>
      <c r="B100" s="18">
        <v>1625508018.1759996</v>
      </c>
    </row>
    <row r="101" spans="1:2" s="16" customFormat="1" outlineLevel="1" x14ac:dyDescent="0.15">
      <c r="A101" s="17"/>
      <c r="B101" s="20">
        <f>SUM(B4:B100)</f>
        <v>1276966895152.1125</v>
      </c>
    </row>
    <row r="103" spans="1:2" x14ac:dyDescent="0.15">
      <c r="B103" s="24"/>
    </row>
  </sheetData>
  <sheetProtection password="C9F1" sheet="1" objects="1" scenarios="1"/>
  <customSheetViews>
    <customSheetView guid="{7043DB3C-32B3-43B5-9ACE-4B1C78863594}" scale="75" state="hidden">
      <selection activeCell="A19" sqref="A19"/>
      <pageMargins left="0.75" right="0.75" top="1" bottom="1" header="0" footer="0"/>
      <headerFooter alignWithMargins="0"/>
    </customSheetView>
  </customSheetViews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37"/>
  <sheetViews>
    <sheetView tabSelected="1" topLeftCell="C26" zoomScale="120" zoomScaleNormal="120" workbookViewId="0">
      <selection activeCell="H4" sqref="H4"/>
    </sheetView>
  </sheetViews>
  <sheetFormatPr baseColWidth="10" defaultRowHeight="13" x14ac:dyDescent="0.15"/>
  <cols>
    <col min="1" max="1" width="9.5" customWidth="1"/>
    <col min="3" max="3" width="13.5" customWidth="1"/>
    <col min="4" max="4" width="12.83203125" customWidth="1"/>
    <col min="5" max="5" width="13.33203125" customWidth="1"/>
    <col min="6" max="6" width="12.33203125" customWidth="1"/>
    <col min="10" max="10" width="14.5" customWidth="1"/>
    <col min="11" max="11" width="21.1640625" style="77" customWidth="1"/>
    <col min="12" max="12" width="16.6640625" style="77" customWidth="1"/>
  </cols>
  <sheetData>
    <row r="1" spans="2:12" ht="12.75" customHeight="1" x14ac:dyDescent="0.15"/>
    <row r="2" spans="2:12" ht="12.75" customHeight="1" x14ac:dyDescent="0.15"/>
    <row r="3" spans="2:12" ht="13.5" customHeight="1" x14ac:dyDescent="0.15"/>
    <row r="4" spans="2:12" ht="18" x14ac:dyDescent="0.2">
      <c r="B4" s="258" t="s">
        <v>640</v>
      </c>
      <c r="C4" s="258"/>
      <c r="D4" s="258"/>
      <c r="E4" s="258"/>
      <c r="F4" s="258"/>
      <c r="G4" s="258"/>
      <c r="H4" s="438" t="s">
        <v>787</v>
      </c>
      <c r="I4" s="258"/>
      <c r="J4" s="258"/>
      <c r="K4" s="263"/>
      <c r="L4" s="263"/>
    </row>
    <row r="5" spans="2:12" ht="18" x14ac:dyDescent="0.2">
      <c r="B5" s="259" t="s">
        <v>785</v>
      </c>
      <c r="C5" s="258"/>
      <c r="D5" s="258"/>
      <c r="E5" s="258"/>
      <c r="F5" s="258"/>
      <c r="G5" s="437"/>
      <c r="H5" s="438" t="s">
        <v>641</v>
      </c>
      <c r="I5" s="258"/>
      <c r="J5" s="258"/>
      <c r="K5" s="263"/>
      <c r="L5" s="263"/>
    </row>
    <row r="6" spans="2:12" x14ac:dyDescent="0.15">
      <c r="B6" s="259"/>
      <c r="C6" s="258"/>
      <c r="D6" s="258"/>
      <c r="E6" s="258"/>
      <c r="F6" s="258"/>
      <c r="J6" s="258"/>
      <c r="K6" s="263"/>
      <c r="L6" s="263"/>
    </row>
    <row r="7" spans="2:12" x14ac:dyDescent="0.15">
      <c r="B7" s="536" t="s">
        <v>642</v>
      </c>
      <c r="C7" s="536"/>
      <c r="D7" s="258"/>
      <c r="E7" s="258"/>
      <c r="F7" s="258"/>
      <c r="G7" s="258"/>
      <c r="H7" s="259"/>
      <c r="I7" s="258"/>
      <c r="J7" s="258"/>
      <c r="K7" s="263"/>
      <c r="L7" s="263"/>
    </row>
    <row r="8" spans="2:12" x14ac:dyDescent="0.15">
      <c r="B8" s="536" t="s">
        <v>654</v>
      </c>
      <c r="C8" s="536"/>
      <c r="D8" s="258"/>
      <c r="E8" s="258"/>
      <c r="F8" s="258"/>
      <c r="G8" s="258"/>
      <c r="H8" s="258"/>
      <c r="I8" s="258"/>
      <c r="J8" s="258"/>
      <c r="K8" s="263"/>
      <c r="L8" s="263"/>
    </row>
    <row r="9" spans="2:12" x14ac:dyDescent="0.15">
      <c r="B9" s="536" t="s">
        <v>782</v>
      </c>
      <c r="C9" s="536"/>
      <c r="D9" s="260" t="s">
        <v>786</v>
      </c>
      <c r="E9" s="260"/>
      <c r="F9" s="258"/>
      <c r="G9" s="258"/>
      <c r="H9" s="258"/>
      <c r="I9" s="258"/>
      <c r="J9" s="258"/>
      <c r="K9" s="263"/>
      <c r="L9" s="263"/>
    </row>
    <row r="10" spans="2:12" x14ac:dyDescent="0.15">
      <c r="B10" s="258"/>
      <c r="C10" s="258"/>
      <c r="D10" s="258"/>
      <c r="E10" s="258"/>
      <c r="F10" s="258"/>
      <c r="G10" s="258"/>
      <c r="H10" s="258"/>
      <c r="I10" s="258"/>
      <c r="J10" s="258"/>
      <c r="K10" s="263"/>
      <c r="L10" s="263"/>
    </row>
    <row r="11" spans="2:12" ht="34.5" customHeight="1" x14ac:dyDescent="0.15">
      <c r="B11" s="537" t="s">
        <v>643</v>
      </c>
      <c r="C11" s="537"/>
      <c r="D11" s="537"/>
      <c r="E11" s="537"/>
      <c r="F11" s="537"/>
      <c r="G11" s="537"/>
      <c r="H11" s="537"/>
      <c r="I11" s="537"/>
      <c r="J11" s="537"/>
      <c r="K11" s="537"/>
      <c r="L11" s="537"/>
    </row>
    <row r="12" spans="2:12" ht="14" thickBot="1" x14ac:dyDescent="0.2">
      <c r="B12" s="258"/>
      <c r="C12" s="258"/>
      <c r="D12" s="258"/>
      <c r="E12" s="258"/>
      <c r="F12" s="258"/>
      <c r="G12" s="258"/>
      <c r="H12" s="258"/>
      <c r="I12" s="258"/>
      <c r="J12" s="258"/>
      <c r="K12" s="263"/>
      <c r="L12" s="263"/>
    </row>
    <row r="13" spans="2:12" x14ac:dyDescent="0.15">
      <c r="B13" s="538" t="s">
        <v>779</v>
      </c>
      <c r="C13" s="540" t="s">
        <v>775</v>
      </c>
      <c r="D13" s="540" t="s">
        <v>644</v>
      </c>
      <c r="E13" s="540" t="s">
        <v>774</v>
      </c>
      <c r="F13" s="540" t="s">
        <v>778</v>
      </c>
      <c r="G13" s="540" t="s">
        <v>645</v>
      </c>
      <c r="H13" s="540" t="s">
        <v>776</v>
      </c>
      <c r="I13" s="540" t="s">
        <v>646</v>
      </c>
      <c r="J13" s="540" t="s">
        <v>647</v>
      </c>
      <c r="K13" s="542" t="s">
        <v>648</v>
      </c>
      <c r="L13" s="544" t="s">
        <v>649</v>
      </c>
    </row>
    <row r="14" spans="2:12" ht="105" customHeight="1" thickBot="1" x14ac:dyDescent="0.2">
      <c r="B14" s="539"/>
      <c r="C14" s="541"/>
      <c r="D14" s="541" t="s">
        <v>650</v>
      </c>
      <c r="E14" s="541" t="s">
        <v>650</v>
      </c>
      <c r="F14" s="541"/>
      <c r="G14" s="541" t="s">
        <v>16</v>
      </c>
      <c r="H14" s="541"/>
      <c r="I14" s="541"/>
      <c r="J14" s="541"/>
      <c r="K14" s="543"/>
      <c r="L14" s="545"/>
    </row>
    <row r="15" spans="2:12" x14ac:dyDescent="0.15">
      <c r="B15" s="421">
        <v>1</v>
      </c>
      <c r="C15" s="423"/>
      <c r="D15" s="424"/>
      <c r="E15" s="424"/>
      <c r="F15" s="425"/>
      <c r="G15" s="426"/>
      <c r="H15" s="425"/>
      <c r="I15" s="432">
        <f t="shared" ref="I15" si="0">+H15-F15</f>
        <v>0</v>
      </c>
      <c r="J15" s="432">
        <f t="shared" ref="J15" si="1">+MIN(C15*30-I15,360)</f>
        <v>0</v>
      </c>
      <c r="K15" s="433" t="e">
        <f>D15/(C15*30)</f>
        <v>#DIV/0!</v>
      </c>
      <c r="L15" s="434" t="e">
        <f t="shared" ref="L15" si="2">(+K15*J15*G15)</f>
        <v>#DIV/0!</v>
      </c>
    </row>
    <row r="16" spans="2:12" x14ac:dyDescent="0.15">
      <c r="B16" s="279">
        <v>2</v>
      </c>
      <c r="C16" s="427"/>
      <c r="D16" s="428"/>
      <c r="E16" s="428"/>
      <c r="F16" s="429"/>
      <c r="G16" s="430"/>
      <c r="H16" s="425"/>
      <c r="I16" s="432">
        <f t="shared" ref="I16" si="3">+H16-F16</f>
        <v>0</v>
      </c>
      <c r="J16" s="432">
        <f t="shared" ref="J16" si="4">+MIN(C16*30-I16,360)</f>
        <v>0</v>
      </c>
      <c r="K16" s="433" t="e">
        <f t="shared" ref="K16" si="5">D16/(C16*30)</f>
        <v>#DIV/0!</v>
      </c>
      <c r="L16" s="434" t="e">
        <f t="shared" ref="L16" si="6">(+K16*J16*G16)</f>
        <v>#DIV/0!</v>
      </c>
    </row>
    <row r="17" spans="2:12" x14ac:dyDescent="0.15">
      <c r="B17" s="279">
        <v>3</v>
      </c>
      <c r="C17" s="427"/>
      <c r="D17" s="428"/>
      <c r="E17" s="428"/>
      <c r="F17" s="429"/>
      <c r="G17" s="430"/>
      <c r="H17" s="425"/>
      <c r="I17" s="432">
        <f t="shared" ref="I17:I24" si="7">+H17-F17</f>
        <v>0</v>
      </c>
      <c r="J17" s="432">
        <f t="shared" ref="J17:J24" si="8">+MIN(C17*30-I17,360)</f>
        <v>0</v>
      </c>
      <c r="K17" s="433" t="e">
        <f t="shared" ref="K17:K24" si="9">D17/(C17*30)</f>
        <v>#DIV/0!</v>
      </c>
      <c r="L17" s="434" t="e">
        <f t="shared" ref="L17:L24" si="10">(+K17*J17*G17)</f>
        <v>#DIV/0!</v>
      </c>
    </row>
    <row r="18" spans="2:12" x14ac:dyDescent="0.15">
      <c r="B18" s="279">
        <v>4</v>
      </c>
      <c r="C18" s="427"/>
      <c r="D18" s="428"/>
      <c r="E18" s="428"/>
      <c r="F18" s="429"/>
      <c r="G18" s="430"/>
      <c r="H18" s="425"/>
      <c r="I18" s="432">
        <f t="shared" si="7"/>
        <v>0</v>
      </c>
      <c r="J18" s="432">
        <f t="shared" si="8"/>
        <v>0</v>
      </c>
      <c r="K18" s="433" t="e">
        <f t="shared" si="9"/>
        <v>#DIV/0!</v>
      </c>
      <c r="L18" s="434" t="e">
        <f t="shared" si="10"/>
        <v>#DIV/0!</v>
      </c>
    </row>
    <row r="19" spans="2:12" x14ac:dyDescent="0.15">
      <c r="B19" s="279">
        <v>5</v>
      </c>
      <c r="C19" s="427"/>
      <c r="D19" s="428"/>
      <c r="E19" s="428"/>
      <c r="F19" s="429"/>
      <c r="G19" s="430"/>
      <c r="H19" s="425"/>
      <c r="I19" s="432">
        <f t="shared" si="7"/>
        <v>0</v>
      </c>
      <c r="J19" s="432">
        <f t="shared" si="8"/>
        <v>0</v>
      </c>
      <c r="K19" s="433" t="e">
        <f t="shared" si="9"/>
        <v>#DIV/0!</v>
      </c>
      <c r="L19" s="434" t="e">
        <f t="shared" si="10"/>
        <v>#DIV/0!</v>
      </c>
    </row>
    <row r="20" spans="2:12" x14ac:dyDescent="0.15">
      <c r="B20" s="279">
        <v>6</v>
      </c>
      <c r="C20" s="427"/>
      <c r="D20" s="428"/>
      <c r="E20" s="428"/>
      <c r="F20" s="429"/>
      <c r="G20" s="430"/>
      <c r="H20" s="425"/>
      <c r="I20" s="432">
        <f t="shared" si="7"/>
        <v>0</v>
      </c>
      <c r="J20" s="432">
        <f t="shared" si="8"/>
        <v>0</v>
      </c>
      <c r="K20" s="433" t="e">
        <f t="shared" si="9"/>
        <v>#DIV/0!</v>
      </c>
      <c r="L20" s="434" t="e">
        <f t="shared" si="10"/>
        <v>#DIV/0!</v>
      </c>
    </row>
    <row r="21" spans="2:12" x14ac:dyDescent="0.15">
      <c r="B21" s="279">
        <v>7</v>
      </c>
      <c r="C21" s="427"/>
      <c r="D21" s="428"/>
      <c r="E21" s="428"/>
      <c r="F21" s="429"/>
      <c r="G21" s="430"/>
      <c r="H21" s="425"/>
      <c r="I21" s="432">
        <f t="shared" si="7"/>
        <v>0</v>
      </c>
      <c r="J21" s="432">
        <f t="shared" si="8"/>
        <v>0</v>
      </c>
      <c r="K21" s="433" t="e">
        <f t="shared" si="9"/>
        <v>#DIV/0!</v>
      </c>
      <c r="L21" s="434" t="e">
        <f t="shared" si="10"/>
        <v>#DIV/0!</v>
      </c>
    </row>
    <row r="22" spans="2:12" x14ac:dyDescent="0.15">
      <c r="B22" s="279">
        <v>8</v>
      </c>
      <c r="C22" s="427"/>
      <c r="D22" s="428"/>
      <c r="E22" s="428"/>
      <c r="F22" s="429"/>
      <c r="G22" s="430"/>
      <c r="H22" s="425"/>
      <c r="I22" s="432">
        <f t="shared" si="7"/>
        <v>0</v>
      </c>
      <c r="J22" s="432">
        <f t="shared" si="8"/>
        <v>0</v>
      </c>
      <c r="K22" s="433" t="e">
        <f t="shared" si="9"/>
        <v>#DIV/0!</v>
      </c>
      <c r="L22" s="434" t="e">
        <f t="shared" si="10"/>
        <v>#DIV/0!</v>
      </c>
    </row>
    <row r="23" spans="2:12" x14ac:dyDescent="0.15">
      <c r="B23" s="279">
        <v>9</v>
      </c>
      <c r="C23" s="427"/>
      <c r="D23" s="428"/>
      <c r="E23" s="428"/>
      <c r="F23" s="429"/>
      <c r="G23" s="430"/>
      <c r="H23" s="425"/>
      <c r="I23" s="432">
        <f t="shared" si="7"/>
        <v>0</v>
      </c>
      <c r="J23" s="432">
        <f t="shared" si="8"/>
        <v>0</v>
      </c>
      <c r="K23" s="433" t="e">
        <f t="shared" si="9"/>
        <v>#DIV/0!</v>
      </c>
      <c r="L23" s="434" t="e">
        <f t="shared" si="10"/>
        <v>#DIV/0!</v>
      </c>
    </row>
    <row r="24" spans="2:12" ht="13.5" customHeight="1" x14ac:dyDescent="0.15">
      <c r="B24" s="279">
        <v>10</v>
      </c>
      <c r="C24" s="427"/>
      <c r="D24" s="428"/>
      <c r="E24" s="428"/>
      <c r="F24" s="429"/>
      <c r="G24" s="430"/>
      <c r="H24" s="425"/>
      <c r="I24" s="432">
        <f t="shared" si="7"/>
        <v>0</v>
      </c>
      <c r="J24" s="432">
        <f t="shared" si="8"/>
        <v>0</v>
      </c>
      <c r="K24" s="433" t="e">
        <f t="shared" si="9"/>
        <v>#DIV/0!</v>
      </c>
      <c r="L24" s="434" t="e">
        <f t="shared" si="10"/>
        <v>#DIV/0!</v>
      </c>
    </row>
    <row r="25" spans="2:12" ht="14" thickBot="1" x14ac:dyDescent="0.2">
      <c r="B25" s="546" t="s">
        <v>651</v>
      </c>
      <c r="C25" s="547"/>
      <c r="D25" s="547"/>
      <c r="E25" s="547"/>
      <c r="F25" s="547"/>
      <c r="G25" s="547"/>
      <c r="H25" s="547"/>
      <c r="I25" s="547"/>
      <c r="J25" s="547"/>
      <c r="K25" s="547"/>
      <c r="L25" s="436" t="e">
        <f>+SUM(L15:L23)</f>
        <v>#DIV/0!</v>
      </c>
    </row>
    <row r="26" spans="2:12" x14ac:dyDescent="0.15">
      <c r="B26" s="431" t="s">
        <v>784</v>
      </c>
      <c r="C26" s="258"/>
      <c r="D26" s="258"/>
      <c r="E26" s="258"/>
      <c r="F26" s="258"/>
      <c r="G26" s="258"/>
      <c r="H26" s="258"/>
      <c r="I26" s="258"/>
      <c r="J26" s="258"/>
      <c r="K26" s="263"/>
      <c r="L26" s="263"/>
    </row>
    <row r="27" spans="2:12" x14ac:dyDescent="0.15">
      <c r="B27" s="532" t="s">
        <v>652</v>
      </c>
      <c r="C27" s="532"/>
      <c r="D27" s="532"/>
      <c r="E27" s="532"/>
      <c r="F27" s="532"/>
      <c r="G27" s="532"/>
      <c r="H27" s="532"/>
      <c r="I27" s="532"/>
      <c r="J27" s="532"/>
      <c r="K27" s="532"/>
      <c r="L27" s="532"/>
    </row>
    <row r="28" spans="2:12" ht="14.25" customHeight="1" x14ac:dyDescent="0.15">
      <c r="B28" s="532" t="s">
        <v>653</v>
      </c>
      <c r="C28" s="532"/>
      <c r="D28" s="532"/>
      <c r="E28" s="532"/>
      <c r="F28" s="532"/>
      <c r="G28" s="532"/>
      <c r="H28" s="532"/>
      <c r="I28" s="532"/>
      <c r="J28" s="532"/>
      <c r="K28" s="532"/>
      <c r="L28" s="532"/>
    </row>
    <row r="29" spans="2:12" ht="12.75" customHeight="1" x14ac:dyDescent="0.15">
      <c r="B29" s="532" t="s">
        <v>781</v>
      </c>
      <c r="C29" s="532"/>
      <c r="D29" s="532"/>
      <c r="E29" s="532"/>
      <c r="F29" s="532"/>
      <c r="G29" s="532"/>
      <c r="H29" s="532"/>
      <c r="I29" s="532"/>
      <c r="J29" s="532"/>
      <c r="K29" s="532"/>
      <c r="L29" s="532"/>
    </row>
    <row r="30" spans="2:12" ht="44.5" customHeight="1" x14ac:dyDescent="0.15">
      <c r="B30" s="535" t="s">
        <v>783</v>
      </c>
      <c r="C30" s="535"/>
      <c r="D30" s="535"/>
      <c r="E30" s="535"/>
      <c r="F30" s="535"/>
      <c r="G30" s="535"/>
      <c r="H30" s="535"/>
      <c r="I30" s="535"/>
      <c r="J30" s="535"/>
      <c r="K30" s="535"/>
      <c r="L30" s="535"/>
    </row>
    <row r="31" spans="2:12" ht="9.75" customHeight="1" x14ac:dyDescent="0.15">
      <c r="B31" s="262"/>
      <c r="C31" s="261"/>
      <c r="D31" s="261"/>
      <c r="E31" s="261"/>
      <c r="F31" s="261"/>
      <c r="G31" s="261"/>
      <c r="H31" s="261"/>
      <c r="I31" s="261"/>
      <c r="J31" s="261"/>
      <c r="K31" s="264"/>
      <c r="L31" s="264"/>
    </row>
    <row r="32" spans="2:12" ht="16.5" customHeight="1" x14ac:dyDescent="0.15">
      <c r="B32" s="531" t="s">
        <v>772</v>
      </c>
      <c r="C32" s="531"/>
      <c r="D32" s="531"/>
      <c r="E32" s="422"/>
      <c r="F32" s="422"/>
      <c r="G32" s="422"/>
      <c r="H32" s="422"/>
      <c r="I32" s="533" t="s">
        <v>229</v>
      </c>
      <c r="J32" s="533"/>
      <c r="K32" s="533"/>
      <c r="L32" s="265" t="s">
        <v>229</v>
      </c>
    </row>
    <row r="33" spans="1:12" ht="12.75" customHeight="1" x14ac:dyDescent="0.15">
      <c r="B33" s="534" t="s">
        <v>773</v>
      </c>
      <c r="C33" s="534"/>
      <c r="D33" s="534"/>
      <c r="E33" s="422"/>
      <c r="F33" s="422"/>
      <c r="G33" s="439" t="s">
        <v>780</v>
      </c>
      <c r="I33" s="440"/>
      <c r="J33" s="441"/>
      <c r="L33" s="264"/>
    </row>
    <row r="34" spans="1:12" ht="0.75" customHeight="1" x14ac:dyDescent="0.15">
      <c r="B34" s="534"/>
      <c r="C34" s="534"/>
      <c r="D34" s="534"/>
      <c r="E34" s="435"/>
      <c r="F34" s="422"/>
      <c r="G34" s="442"/>
      <c r="I34" s="442"/>
      <c r="J34" s="442"/>
      <c r="L34" s="264"/>
    </row>
    <row r="35" spans="1:12" ht="14" x14ac:dyDescent="0.15">
      <c r="B35" s="531" t="s">
        <v>777</v>
      </c>
      <c r="C35" s="531"/>
      <c r="D35" s="531"/>
      <c r="E35" s="422"/>
      <c r="F35" s="422"/>
      <c r="G35" s="443" t="s">
        <v>777</v>
      </c>
      <c r="I35" s="443"/>
      <c r="J35" s="443"/>
      <c r="L35" s="266"/>
    </row>
    <row r="36" spans="1:12" x14ac:dyDescent="0.15">
      <c r="B36" s="258"/>
      <c r="C36" s="258"/>
      <c r="D36" s="258"/>
      <c r="E36" s="258"/>
      <c r="F36" s="261"/>
      <c r="G36" s="261"/>
      <c r="H36" s="261"/>
      <c r="I36" s="261"/>
      <c r="J36" s="261"/>
      <c r="K36" s="264"/>
      <c r="L36" s="264"/>
    </row>
    <row r="42" spans="1:12" ht="20" x14ac:dyDescent="0.2">
      <c r="A42" s="284"/>
      <c r="B42" s="210"/>
      <c r="C42" s="210"/>
      <c r="D42" s="210"/>
      <c r="E42" s="210"/>
      <c r="F42" s="210"/>
      <c r="G42" s="210"/>
      <c r="H42" s="210"/>
      <c r="I42" s="210"/>
      <c r="J42" s="210"/>
      <c r="K42" s="285"/>
    </row>
    <row r="43" spans="1:12" x14ac:dyDescent="0.1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85"/>
    </row>
    <row r="44" spans="1:12" x14ac:dyDescent="0.1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85"/>
    </row>
    <row r="45" spans="1:12" x14ac:dyDescent="0.15">
      <c r="A45" s="286"/>
      <c r="B45" s="216"/>
      <c r="C45" s="216"/>
      <c r="D45" s="216"/>
      <c r="E45" s="216"/>
      <c r="F45" s="216"/>
      <c r="G45" s="216"/>
      <c r="H45" s="216"/>
      <c r="I45" s="216"/>
      <c r="J45" s="216"/>
      <c r="K45" s="217"/>
    </row>
    <row r="46" spans="1:12" x14ac:dyDescent="0.15">
      <c r="A46" s="216"/>
      <c r="B46" s="216"/>
      <c r="C46" s="216"/>
      <c r="D46" s="216"/>
      <c r="E46" s="216"/>
      <c r="F46" s="216"/>
      <c r="G46" s="216"/>
      <c r="H46" s="216"/>
      <c r="I46" s="216"/>
      <c r="J46" s="216"/>
      <c r="K46" s="217"/>
    </row>
    <row r="47" spans="1:12" x14ac:dyDescent="0.15">
      <c r="A47" s="517"/>
      <c r="B47" s="517"/>
      <c r="C47" s="517"/>
      <c r="D47" s="517"/>
      <c r="E47" s="417"/>
      <c r="F47" s="517"/>
      <c r="G47" s="517"/>
      <c r="H47" s="517"/>
      <c r="I47" s="517"/>
      <c r="J47" s="517"/>
      <c r="K47" s="517"/>
    </row>
    <row r="48" spans="1:12" x14ac:dyDescent="0.15">
      <c r="A48" s="517"/>
      <c r="B48" s="517"/>
      <c r="C48" s="517"/>
      <c r="D48" s="517"/>
      <c r="E48" s="417"/>
      <c r="F48" s="517"/>
      <c r="G48" s="517"/>
      <c r="H48" s="517"/>
      <c r="I48" s="517"/>
      <c r="J48" s="517"/>
      <c r="K48" s="517"/>
    </row>
    <row r="49" spans="1:11" x14ac:dyDescent="0.15">
      <c r="A49" s="287"/>
      <c r="B49" s="288"/>
      <c r="C49" s="289"/>
      <c r="D49" s="290"/>
      <c r="E49" s="290"/>
      <c r="F49" s="291"/>
      <c r="G49" s="292"/>
      <c r="H49" s="293"/>
      <c r="I49" s="293"/>
      <c r="J49" s="294"/>
      <c r="K49" s="294"/>
    </row>
    <row r="50" spans="1:11" x14ac:dyDescent="0.15">
      <c r="A50" s="287"/>
      <c r="B50" s="295"/>
      <c r="C50" s="289"/>
      <c r="D50" s="296"/>
      <c r="E50" s="296"/>
      <c r="F50" s="291"/>
      <c r="G50" s="292"/>
      <c r="H50" s="293"/>
      <c r="I50" s="293"/>
      <c r="J50" s="294"/>
      <c r="K50" s="294"/>
    </row>
    <row r="51" spans="1:11" x14ac:dyDescent="0.15">
      <c r="A51" s="287"/>
      <c r="B51" s="295"/>
      <c r="C51" s="289"/>
      <c r="D51" s="290"/>
      <c r="E51" s="290"/>
      <c r="F51" s="291"/>
      <c r="G51" s="292"/>
      <c r="H51" s="293"/>
      <c r="I51" s="293"/>
      <c r="J51" s="294"/>
      <c r="K51" s="294"/>
    </row>
    <row r="52" spans="1:11" x14ac:dyDescent="0.15">
      <c r="A52" s="287"/>
      <c r="B52" s="295"/>
      <c r="C52" s="289"/>
      <c r="D52" s="290"/>
      <c r="E52" s="290"/>
      <c r="F52" s="291"/>
      <c r="G52" s="292"/>
      <c r="H52" s="293"/>
      <c r="I52" s="293"/>
      <c r="J52" s="294"/>
      <c r="K52" s="294"/>
    </row>
    <row r="53" spans="1:11" x14ac:dyDescent="0.15">
      <c r="A53" s="287"/>
      <c r="B53" s="295"/>
      <c r="C53" s="289"/>
      <c r="D53" s="290"/>
      <c r="E53" s="290"/>
      <c r="F53" s="291"/>
      <c r="G53" s="292"/>
      <c r="H53" s="293"/>
      <c r="I53" s="293"/>
      <c r="J53" s="294"/>
      <c r="K53" s="294"/>
    </row>
    <row r="54" spans="1:11" x14ac:dyDescent="0.15">
      <c r="A54" s="287"/>
      <c r="B54" s="295"/>
      <c r="C54" s="289"/>
      <c r="D54" s="290"/>
      <c r="E54" s="290"/>
      <c r="F54" s="291"/>
      <c r="G54" s="292"/>
      <c r="H54" s="293"/>
      <c r="I54" s="293"/>
      <c r="J54" s="294"/>
      <c r="K54" s="294"/>
    </row>
    <row r="55" spans="1:11" x14ac:dyDescent="0.15">
      <c r="A55" s="518"/>
      <c r="B55" s="518"/>
      <c r="C55" s="518"/>
      <c r="D55" s="518"/>
      <c r="E55" s="518"/>
      <c r="F55" s="518"/>
      <c r="G55" s="518"/>
      <c r="H55" s="518"/>
      <c r="I55" s="518"/>
      <c r="J55" s="518"/>
      <c r="K55" s="217"/>
    </row>
    <row r="56" spans="1:11" x14ac:dyDescent="0.15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85"/>
    </row>
    <row r="57" spans="1:11" x14ac:dyDescent="0.15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85"/>
    </row>
    <row r="58" spans="1:11" x14ac:dyDescent="0.15">
      <c r="A58" s="286"/>
      <c r="B58" s="216"/>
      <c r="C58" s="216"/>
      <c r="D58" s="216"/>
      <c r="E58" s="216"/>
      <c r="F58" s="216"/>
      <c r="G58" s="216"/>
      <c r="H58" s="216"/>
      <c r="I58" s="216"/>
      <c r="J58" s="216"/>
      <c r="K58" s="217"/>
    </row>
    <row r="59" spans="1:11" x14ac:dyDescent="0.1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7"/>
    </row>
    <row r="60" spans="1:11" x14ac:dyDescent="0.15">
      <c r="A60" s="286"/>
      <c r="B60" s="216"/>
      <c r="C60" s="216"/>
      <c r="D60" s="216"/>
      <c r="E60" s="216"/>
      <c r="F60" s="216"/>
      <c r="G60" s="216"/>
      <c r="H60" s="216"/>
      <c r="I60" s="216"/>
      <c r="J60" s="216"/>
      <c r="K60" s="217"/>
    </row>
    <row r="61" spans="1:11" x14ac:dyDescent="0.15">
      <c r="A61" s="548"/>
      <c r="B61" s="548"/>
      <c r="C61" s="548"/>
      <c r="D61" s="548"/>
      <c r="E61" s="418"/>
      <c r="F61" s="548"/>
      <c r="G61" s="548"/>
      <c r="H61" s="548"/>
      <c r="I61" s="548"/>
      <c r="J61" s="549"/>
      <c r="K61" s="548"/>
    </row>
    <row r="62" spans="1:11" x14ac:dyDescent="0.15">
      <c r="A62" s="548"/>
      <c r="B62" s="548"/>
      <c r="C62" s="548"/>
      <c r="D62" s="548"/>
      <c r="E62" s="418"/>
      <c r="F62" s="548"/>
      <c r="G62" s="548"/>
      <c r="H62" s="548"/>
      <c r="I62" s="548"/>
      <c r="J62" s="549"/>
      <c r="K62" s="548"/>
    </row>
    <row r="63" spans="1:11" x14ac:dyDescent="0.15">
      <c r="A63" s="297"/>
      <c r="B63" s="297"/>
      <c r="C63" s="289"/>
      <c r="D63" s="298"/>
      <c r="E63" s="298"/>
      <c r="F63" s="291"/>
      <c r="G63" s="299"/>
      <c r="H63" s="293"/>
      <c r="I63" s="293"/>
      <c r="J63" s="294"/>
      <c r="K63" s="289"/>
    </row>
    <row r="64" spans="1:11" x14ac:dyDescent="0.15">
      <c r="A64" s="297"/>
      <c r="B64" s="297"/>
      <c r="C64" s="289"/>
      <c r="D64" s="298"/>
      <c r="E64" s="298"/>
      <c r="F64" s="291"/>
      <c r="G64" s="299"/>
      <c r="H64" s="293"/>
      <c r="I64" s="293"/>
      <c r="J64" s="294"/>
      <c r="K64" s="289"/>
    </row>
    <row r="65" spans="1:11" x14ac:dyDescent="0.15">
      <c r="A65" s="297"/>
      <c r="B65" s="297"/>
      <c r="C65" s="289"/>
      <c r="D65" s="298"/>
      <c r="E65" s="298"/>
      <c r="F65" s="291"/>
      <c r="G65" s="298"/>
      <c r="H65" s="293"/>
      <c r="I65" s="293"/>
      <c r="J65" s="294"/>
      <c r="K65" s="289"/>
    </row>
    <row r="66" spans="1:11" x14ac:dyDescent="0.15">
      <c r="A66" s="550"/>
      <c r="B66" s="550"/>
      <c r="C66" s="550"/>
      <c r="D66" s="550"/>
      <c r="E66" s="550"/>
      <c r="F66" s="550"/>
      <c r="G66" s="550"/>
      <c r="H66" s="550"/>
      <c r="I66" s="550"/>
      <c r="J66" s="550"/>
      <c r="K66" s="300"/>
    </row>
    <row r="67" spans="1:11" x14ac:dyDescent="0.15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7"/>
    </row>
    <row r="68" spans="1:11" x14ac:dyDescent="0.15">
      <c r="A68" s="283"/>
      <c r="B68" s="216"/>
      <c r="C68" s="216"/>
      <c r="D68" s="216"/>
      <c r="E68" s="216"/>
      <c r="F68" s="216"/>
      <c r="G68" s="216"/>
      <c r="H68" s="216"/>
      <c r="I68" s="216"/>
      <c r="J68" s="216"/>
      <c r="K68" s="217"/>
    </row>
    <row r="69" spans="1:11" x14ac:dyDescent="0.15">
      <c r="A69" s="548"/>
      <c r="B69" s="548"/>
      <c r="C69" s="548"/>
      <c r="D69" s="548"/>
      <c r="E69" s="418"/>
      <c r="F69" s="548"/>
      <c r="G69" s="548"/>
      <c r="H69" s="548"/>
      <c r="I69" s="548"/>
      <c r="J69" s="549"/>
      <c r="K69" s="548"/>
    </row>
    <row r="70" spans="1:11" x14ac:dyDescent="0.15">
      <c r="A70" s="548"/>
      <c r="B70" s="548"/>
      <c r="C70" s="548"/>
      <c r="D70" s="548"/>
      <c r="E70" s="418"/>
      <c r="F70" s="548"/>
      <c r="G70" s="548"/>
      <c r="H70" s="548"/>
      <c r="I70" s="548"/>
      <c r="J70" s="549"/>
      <c r="K70" s="548"/>
    </row>
    <row r="71" spans="1:11" x14ac:dyDescent="0.15">
      <c r="A71" s="297"/>
      <c r="B71" s="297"/>
      <c r="C71" s="289"/>
      <c r="D71" s="298"/>
      <c r="E71" s="298"/>
      <c r="F71" s="291"/>
      <c r="G71" s="298"/>
      <c r="H71" s="293"/>
      <c r="I71" s="293"/>
      <c r="J71" s="294"/>
      <c r="K71" s="289"/>
    </row>
    <row r="72" spans="1:11" x14ac:dyDescent="0.15">
      <c r="A72" s="297"/>
      <c r="B72" s="297"/>
      <c r="C72" s="289"/>
      <c r="D72" s="298"/>
      <c r="E72" s="298"/>
      <c r="F72" s="291"/>
      <c r="G72" s="298"/>
      <c r="H72" s="293"/>
      <c r="I72" s="293"/>
      <c r="J72" s="294"/>
      <c r="K72" s="289"/>
    </row>
    <row r="73" spans="1:11" x14ac:dyDescent="0.15">
      <c r="A73" s="297"/>
      <c r="B73" s="297"/>
      <c r="C73" s="289"/>
      <c r="D73" s="298"/>
      <c r="E73" s="298"/>
      <c r="F73" s="291"/>
      <c r="G73" s="298"/>
      <c r="H73" s="293"/>
      <c r="I73" s="293"/>
      <c r="J73" s="294"/>
      <c r="K73" s="289"/>
    </row>
    <row r="74" spans="1:11" x14ac:dyDescent="0.15">
      <c r="A74" s="297"/>
      <c r="B74" s="297"/>
      <c r="C74" s="289"/>
      <c r="D74" s="298"/>
      <c r="E74" s="298"/>
      <c r="F74" s="291"/>
      <c r="G74" s="298"/>
      <c r="H74" s="293"/>
      <c r="I74" s="293"/>
      <c r="J74" s="294"/>
      <c r="K74" s="289"/>
    </row>
    <row r="75" spans="1:11" x14ac:dyDescent="0.15">
      <c r="A75" s="297"/>
      <c r="B75" s="297"/>
      <c r="C75" s="301"/>
      <c r="D75" s="298"/>
      <c r="E75" s="298"/>
      <c r="F75" s="291"/>
      <c r="G75" s="299"/>
      <c r="H75" s="293"/>
      <c r="I75" s="293"/>
      <c r="J75" s="294"/>
      <c r="K75" s="289"/>
    </row>
    <row r="76" spans="1:11" x14ac:dyDescent="0.15">
      <c r="A76" s="550"/>
      <c r="B76" s="550"/>
      <c r="C76" s="550"/>
      <c r="D76" s="550"/>
      <c r="E76" s="550"/>
      <c r="F76" s="550"/>
      <c r="G76" s="550"/>
      <c r="H76" s="550"/>
      <c r="I76" s="550"/>
      <c r="J76" s="550"/>
      <c r="K76" s="300"/>
    </row>
    <row r="77" spans="1:11" x14ac:dyDescent="0.15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85"/>
    </row>
    <row r="78" spans="1:11" x14ac:dyDescent="0.15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85"/>
    </row>
    <row r="79" spans="1:11" x14ac:dyDescent="0.15">
      <c r="A79" s="286"/>
      <c r="B79" s="216"/>
      <c r="C79" s="216"/>
      <c r="D79" s="216"/>
      <c r="E79" s="216"/>
      <c r="F79" s="210"/>
      <c r="G79" s="210"/>
      <c r="H79" s="210"/>
      <c r="I79" s="210"/>
      <c r="J79" s="210"/>
      <c r="K79" s="285"/>
    </row>
    <row r="80" spans="1:11" x14ac:dyDescent="0.15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85"/>
    </row>
    <row r="81" spans="1:11" x14ac:dyDescent="0.15">
      <c r="A81" s="517"/>
      <c r="B81" s="517"/>
      <c r="C81" s="517"/>
      <c r="D81" s="517"/>
      <c r="E81" s="417"/>
      <c r="F81" s="517"/>
      <c r="G81" s="517"/>
      <c r="H81" s="517"/>
      <c r="I81" s="517"/>
      <c r="J81" s="517"/>
      <c r="K81" s="517"/>
    </row>
    <row r="82" spans="1:11" x14ac:dyDescent="0.15">
      <c r="A82" s="517"/>
      <c r="B82" s="517"/>
      <c r="C82" s="517"/>
      <c r="D82" s="517"/>
      <c r="E82" s="417"/>
      <c r="F82" s="517"/>
      <c r="G82" s="517"/>
      <c r="H82" s="517"/>
      <c r="I82" s="517"/>
      <c r="J82" s="517"/>
      <c r="K82" s="517"/>
    </row>
    <row r="83" spans="1:11" x14ac:dyDescent="0.15">
      <c r="A83" s="302"/>
      <c r="B83" s="303"/>
      <c r="C83" s="304"/>
      <c r="D83" s="305"/>
      <c r="E83" s="305"/>
      <c r="F83" s="306"/>
      <c r="G83" s="307"/>
      <c r="H83" s="308"/>
      <c r="I83" s="308"/>
      <c r="J83" s="309"/>
      <c r="K83" s="309"/>
    </row>
    <row r="84" spans="1:11" x14ac:dyDescent="0.15">
      <c r="A84" s="302"/>
      <c r="B84" s="303"/>
      <c r="C84" s="304"/>
      <c r="D84" s="305"/>
      <c r="E84" s="305"/>
      <c r="F84" s="306"/>
      <c r="G84" s="307"/>
      <c r="H84" s="308"/>
      <c r="I84" s="308"/>
      <c r="J84" s="309"/>
      <c r="K84" s="309"/>
    </row>
    <row r="85" spans="1:11" x14ac:dyDescent="0.15">
      <c r="A85" s="302"/>
      <c r="B85" s="303"/>
      <c r="C85" s="304"/>
      <c r="D85" s="305"/>
      <c r="E85" s="305"/>
      <c r="F85" s="306"/>
      <c r="G85" s="307"/>
      <c r="H85" s="308"/>
      <c r="I85" s="308"/>
      <c r="J85" s="309"/>
      <c r="K85" s="309"/>
    </row>
    <row r="86" spans="1:11" x14ac:dyDescent="0.15">
      <c r="A86" s="302"/>
      <c r="B86" s="303"/>
      <c r="C86" s="304"/>
      <c r="D86" s="305"/>
      <c r="E86" s="305"/>
      <c r="F86" s="306"/>
      <c r="G86" s="307"/>
      <c r="H86" s="308"/>
      <c r="I86" s="308"/>
      <c r="J86" s="309"/>
      <c r="K86" s="309"/>
    </row>
    <row r="87" spans="1:11" ht="14" x14ac:dyDescent="0.15">
      <c r="A87" s="519"/>
      <c r="B87" s="519"/>
      <c r="C87" s="519"/>
      <c r="D87" s="519"/>
      <c r="E87" s="519"/>
      <c r="F87" s="519"/>
      <c r="G87" s="519"/>
      <c r="H87" s="519"/>
      <c r="I87" s="519"/>
      <c r="J87" s="519"/>
      <c r="K87" s="310"/>
    </row>
    <row r="88" spans="1:11" x14ac:dyDescent="0.15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85"/>
    </row>
    <row r="89" spans="1:11" x14ac:dyDescent="0.15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85"/>
    </row>
    <row r="90" spans="1:11" x14ac:dyDescent="0.15">
      <c r="A90" s="286"/>
      <c r="B90" s="216"/>
      <c r="C90" s="216"/>
      <c r="D90" s="210"/>
      <c r="E90" s="210"/>
      <c r="F90" s="210"/>
      <c r="G90" s="210"/>
      <c r="H90" s="210"/>
      <c r="I90" s="210"/>
      <c r="J90" s="210"/>
      <c r="K90" s="285"/>
    </row>
    <row r="91" spans="1:11" x14ac:dyDescent="0.15">
      <c r="A91" s="216"/>
      <c r="B91" s="216"/>
      <c r="C91" s="216"/>
      <c r="D91" s="210"/>
      <c r="E91" s="210"/>
      <c r="F91" s="210"/>
      <c r="G91" s="210"/>
      <c r="H91" s="210"/>
      <c r="I91" s="210"/>
      <c r="J91" s="210"/>
      <c r="K91" s="285"/>
    </row>
    <row r="92" spans="1:11" x14ac:dyDescent="0.15">
      <c r="A92" s="216"/>
      <c r="B92" s="216"/>
      <c r="C92" s="216"/>
      <c r="D92" s="210"/>
      <c r="E92" s="210"/>
      <c r="F92" s="210"/>
      <c r="G92" s="210"/>
      <c r="H92" s="210"/>
      <c r="I92" s="210"/>
      <c r="J92" s="210"/>
      <c r="K92" s="285"/>
    </row>
    <row r="93" spans="1:11" x14ac:dyDescent="0.15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85"/>
    </row>
    <row r="94" spans="1:11" x14ac:dyDescent="0.15">
      <c r="A94" s="286"/>
      <c r="B94" s="216"/>
      <c r="C94" s="216"/>
      <c r="D94" s="216"/>
      <c r="E94" s="216"/>
      <c r="F94" s="216"/>
      <c r="G94" s="216"/>
      <c r="H94" s="216"/>
      <c r="I94" s="216"/>
      <c r="J94" s="216"/>
      <c r="K94" s="217"/>
    </row>
    <row r="95" spans="1:11" x14ac:dyDescent="0.15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7"/>
    </row>
    <row r="96" spans="1:11" x14ac:dyDescent="0.15">
      <c r="A96" s="286"/>
      <c r="B96" s="216"/>
      <c r="C96" s="216"/>
      <c r="D96" s="216"/>
      <c r="E96" s="216"/>
      <c r="F96" s="216"/>
      <c r="G96" s="216"/>
      <c r="H96" s="216"/>
      <c r="I96" s="216"/>
      <c r="J96" s="216"/>
      <c r="K96" s="217"/>
    </row>
    <row r="97" spans="1:11" x14ac:dyDescent="0.15">
      <c r="A97" s="517"/>
      <c r="B97" s="517"/>
      <c r="C97" s="517"/>
      <c r="D97" s="517"/>
      <c r="E97" s="417"/>
      <c r="F97" s="517"/>
      <c r="G97" s="517"/>
      <c r="H97" s="517"/>
      <c r="I97" s="517"/>
      <c r="J97" s="517"/>
      <c r="K97" s="517"/>
    </row>
    <row r="98" spans="1:11" x14ac:dyDescent="0.15">
      <c r="A98" s="517"/>
      <c r="B98" s="517"/>
      <c r="C98" s="517"/>
      <c r="D98" s="517"/>
      <c r="E98" s="417"/>
      <c r="F98" s="517"/>
      <c r="G98" s="517"/>
      <c r="H98" s="517"/>
      <c r="I98" s="517"/>
      <c r="J98" s="517"/>
      <c r="K98" s="517"/>
    </row>
    <row r="99" spans="1:11" x14ac:dyDescent="0.15">
      <c r="A99" s="311"/>
      <c r="B99" s="312"/>
      <c r="C99" s="313"/>
      <c r="D99" s="292"/>
      <c r="E99" s="292"/>
      <c r="F99" s="314"/>
      <c r="G99" s="292"/>
      <c r="H99" s="293"/>
      <c r="I99" s="293"/>
      <c r="J99" s="315"/>
      <c r="K99" s="315"/>
    </row>
    <row r="100" spans="1:11" x14ac:dyDescent="0.15">
      <c r="A100" s="311"/>
      <c r="B100" s="312"/>
      <c r="C100" s="313"/>
      <c r="D100" s="292"/>
      <c r="E100" s="292"/>
      <c r="F100" s="314"/>
      <c r="G100" s="292"/>
      <c r="H100" s="293"/>
      <c r="I100" s="293"/>
      <c r="J100" s="315"/>
      <c r="K100" s="315"/>
    </row>
    <row r="101" spans="1:11" x14ac:dyDescent="0.15">
      <c r="A101" s="311"/>
      <c r="B101" s="312"/>
      <c r="C101" s="313"/>
      <c r="D101" s="292"/>
      <c r="E101" s="292"/>
      <c r="F101" s="314"/>
      <c r="G101" s="292"/>
      <c r="H101" s="293"/>
      <c r="I101" s="293"/>
      <c r="J101" s="315"/>
      <c r="K101" s="315"/>
    </row>
    <row r="102" spans="1:11" x14ac:dyDescent="0.15">
      <c r="A102" s="311"/>
      <c r="B102" s="312"/>
      <c r="C102" s="313"/>
      <c r="D102" s="292"/>
      <c r="E102" s="292"/>
      <c r="F102" s="314"/>
      <c r="G102" s="292"/>
      <c r="H102" s="293"/>
      <c r="I102" s="293"/>
      <c r="J102" s="315"/>
      <c r="K102" s="315"/>
    </row>
    <row r="103" spans="1:11" x14ac:dyDescent="0.15">
      <c r="A103" s="311"/>
      <c r="B103" s="312"/>
      <c r="C103" s="313"/>
      <c r="D103" s="292"/>
      <c r="E103" s="292"/>
      <c r="F103" s="314"/>
      <c r="G103" s="292"/>
      <c r="H103" s="293"/>
      <c r="I103" s="293"/>
      <c r="J103" s="315"/>
      <c r="K103" s="315"/>
    </row>
    <row r="104" spans="1:11" x14ac:dyDescent="0.15">
      <c r="A104" s="518"/>
      <c r="B104" s="518"/>
      <c r="C104" s="518"/>
      <c r="D104" s="518"/>
      <c r="E104" s="518"/>
      <c r="F104" s="518"/>
      <c r="G104" s="518"/>
      <c r="H104" s="518"/>
      <c r="I104" s="518"/>
      <c r="J104" s="518"/>
      <c r="K104" s="316"/>
    </row>
    <row r="105" spans="1:11" x14ac:dyDescent="0.15">
      <c r="A105" s="216"/>
      <c r="B105" s="216"/>
      <c r="C105" s="216"/>
      <c r="D105" s="216"/>
      <c r="E105" s="216"/>
      <c r="F105" s="216"/>
      <c r="G105" s="216"/>
      <c r="H105" s="216"/>
      <c r="I105" s="216"/>
      <c r="J105" s="216"/>
      <c r="K105" s="217"/>
    </row>
    <row r="106" spans="1:11" x14ac:dyDescent="0.15">
      <c r="A106" s="286"/>
      <c r="B106" s="216"/>
      <c r="C106" s="216"/>
      <c r="D106" s="216"/>
      <c r="E106" s="216"/>
      <c r="F106" s="216"/>
      <c r="G106" s="216"/>
      <c r="H106" s="216"/>
      <c r="I106" s="216"/>
      <c r="J106" s="216"/>
      <c r="K106" s="217"/>
    </row>
    <row r="107" spans="1:11" ht="45" customHeight="1" x14ac:dyDescent="0.15">
      <c r="A107" s="317"/>
      <c r="B107" s="317"/>
      <c r="C107" s="317"/>
      <c r="D107" s="318"/>
      <c r="E107" s="318"/>
      <c r="F107" s="317"/>
      <c r="G107" s="318"/>
      <c r="H107" s="318"/>
      <c r="I107" s="318"/>
      <c r="J107" s="318"/>
      <c r="K107" s="318"/>
    </row>
    <row r="108" spans="1:11" x14ac:dyDescent="0.15">
      <c r="A108" s="319"/>
      <c r="B108" s="219"/>
      <c r="C108" s="313"/>
      <c r="D108" s="292"/>
      <c r="E108" s="292"/>
      <c r="F108" s="320"/>
      <c r="G108" s="292"/>
      <c r="H108" s="321"/>
      <c r="I108" s="321"/>
      <c r="J108" s="322"/>
      <c r="K108" s="322"/>
    </row>
    <row r="109" spans="1:11" x14ac:dyDescent="0.15">
      <c r="A109" s="319"/>
      <c r="B109" s="219"/>
      <c r="C109" s="313"/>
      <c r="D109" s="292"/>
      <c r="E109" s="292"/>
      <c r="F109" s="320"/>
      <c r="G109" s="292"/>
      <c r="H109" s="321"/>
      <c r="I109" s="321"/>
      <c r="J109" s="322"/>
      <c r="K109" s="322"/>
    </row>
    <row r="110" spans="1:11" x14ac:dyDescent="0.15">
      <c r="A110" s="319"/>
      <c r="B110" s="219"/>
      <c r="C110" s="313"/>
      <c r="D110" s="292"/>
      <c r="E110" s="292"/>
      <c r="F110" s="320"/>
      <c r="G110" s="292"/>
      <c r="H110" s="321"/>
      <c r="I110" s="321"/>
      <c r="J110" s="322"/>
      <c r="K110" s="322"/>
    </row>
    <row r="111" spans="1:11" x14ac:dyDescent="0.15">
      <c r="A111" s="522"/>
      <c r="B111" s="522"/>
      <c r="C111" s="522"/>
      <c r="D111" s="522"/>
      <c r="E111" s="522"/>
      <c r="F111" s="522"/>
      <c r="G111" s="522"/>
      <c r="H111" s="522"/>
      <c r="I111" s="522"/>
      <c r="J111" s="522"/>
      <c r="K111" s="323"/>
    </row>
    <row r="112" spans="1:11" x14ac:dyDescent="0.15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85"/>
    </row>
    <row r="113" spans="1:11" x14ac:dyDescent="0.15">
      <c r="A113" s="286"/>
      <c r="B113" s="216"/>
      <c r="C113" s="216"/>
      <c r="D113" s="210"/>
      <c r="E113" s="210"/>
      <c r="F113" s="210"/>
      <c r="G113" s="210"/>
      <c r="H113" s="210"/>
      <c r="I113" s="210"/>
      <c r="J113" s="210"/>
      <c r="K113" s="285"/>
    </row>
    <row r="114" spans="1:11" x14ac:dyDescent="0.15">
      <c r="A114" s="216"/>
      <c r="B114" s="216"/>
      <c r="C114" s="216"/>
      <c r="D114" s="210"/>
      <c r="E114" s="210"/>
      <c r="F114" s="210"/>
      <c r="G114" s="210"/>
      <c r="H114" s="210"/>
      <c r="I114" s="210"/>
      <c r="J114" s="210"/>
      <c r="K114" s="285"/>
    </row>
    <row r="115" spans="1:11" x14ac:dyDescent="0.15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85"/>
    </row>
    <row r="116" spans="1:11" x14ac:dyDescent="0.15">
      <c r="A116" s="286"/>
      <c r="B116" s="216"/>
      <c r="C116" s="216"/>
      <c r="D116" s="216"/>
      <c r="E116" s="216"/>
      <c r="F116" s="216"/>
      <c r="G116" s="216"/>
      <c r="H116" s="216"/>
      <c r="I116" s="216"/>
      <c r="J116" s="216"/>
      <c r="K116" s="217"/>
    </row>
    <row r="117" spans="1:11" x14ac:dyDescent="0.15">
      <c r="A117" s="216"/>
      <c r="B117" s="216"/>
      <c r="C117" s="216"/>
      <c r="D117" s="216"/>
      <c r="E117" s="216"/>
      <c r="F117" s="216"/>
      <c r="G117" s="216"/>
      <c r="H117" s="216"/>
      <c r="I117" s="216"/>
      <c r="J117" s="216"/>
      <c r="K117" s="217"/>
    </row>
    <row r="118" spans="1:11" x14ac:dyDescent="0.15">
      <c r="A118" s="286"/>
      <c r="B118" s="216"/>
      <c r="C118" s="216"/>
      <c r="D118" s="216"/>
      <c r="E118" s="216"/>
      <c r="F118" s="216"/>
      <c r="G118" s="216"/>
      <c r="H118" s="216"/>
      <c r="I118" s="216"/>
      <c r="J118" s="216"/>
      <c r="K118" s="217"/>
    </row>
    <row r="119" spans="1:11" x14ac:dyDescent="0.15">
      <c r="A119" s="517"/>
      <c r="B119" s="517"/>
      <c r="C119" s="517"/>
      <c r="D119" s="517"/>
      <c r="E119" s="417"/>
      <c r="F119" s="517"/>
      <c r="G119" s="517"/>
      <c r="H119" s="517"/>
      <c r="I119" s="517"/>
      <c r="J119" s="517"/>
      <c r="K119" s="517"/>
    </row>
    <row r="120" spans="1:11" x14ac:dyDescent="0.15">
      <c r="A120" s="517"/>
      <c r="B120" s="517"/>
      <c r="C120" s="517"/>
      <c r="D120" s="517"/>
      <c r="E120" s="417"/>
      <c r="F120" s="517"/>
      <c r="G120" s="517"/>
      <c r="H120" s="517"/>
      <c r="I120" s="517"/>
      <c r="J120" s="517"/>
      <c r="K120" s="517"/>
    </row>
    <row r="121" spans="1:11" x14ac:dyDescent="0.15">
      <c r="A121" s="311"/>
      <c r="B121" s="312"/>
      <c r="C121" s="294"/>
      <c r="D121" s="324"/>
      <c r="E121" s="324"/>
      <c r="F121" s="314"/>
      <c r="G121" s="324"/>
      <c r="H121" s="293"/>
      <c r="I121" s="293"/>
      <c r="J121" s="294"/>
      <c r="K121" s="294"/>
    </row>
    <row r="122" spans="1:11" x14ac:dyDescent="0.15">
      <c r="A122" s="311"/>
      <c r="B122" s="312"/>
      <c r="C122" s="294"/>
      <c r="D122" s="324"/>
      <c r="E122" s="324"/>
      <c r="F122" s="314"/>
      <c r="G122" s="324"/>
      <c r="H122" s="293"/>
      <c r="I122" s="293"/>
      <c r="J122" s="294"/>
      <c r="K122" s="294"/>
    </row>
    <row r="123" spans="1:11" x14ac:dyDescent="0.15">
      <c r="A123" s="518"/>
      <c r="B123" s="518"/>
      <c r="C123" s="518"/>
      <c r="D123" s="518"/>
      <c r="E123" s="518"/>
      <c r="F123" s="518"/>
      <c r="G123" s="518"/>
      <c r="H123" s="518"/>
      <c r="I123" s="518"/>
      <c r="J123" s="518"/>
      <c r="K123" s="217"/>
    </row>
    <row r="124" spans="1:11" x14ac:dyDescent="0.15">
      <c r="A124" s="216"/>
      <c r="B124" s="216"/>
      <c r="C124" s="216"/>
      <c r="D124" s="216"/>
      <c r="E124" s="216"/>
      <c r="F124" s="216"/>
      <c r="G124" s="216"/>
      <c r="H124" s="216"/>
      <c r="I124" s="216"/>
      <c r="J124" s="216"/>
      <c r="K124" s="217"/>
    </row>
    <row r="125" spans="1:11" x14ac:dyDescent="0.15">
      <c r="A125" s="286"/>
      <c r="B125" s="216"/>
      <c r="C125" s="216"/>
      <c r="D125" s="216"/>
      <c r="E125" s="216"/>
      <c r="F125" s="216"/>
      <c r="G125" s="216"/>
      <c r="H125" s="216"/>
      <c r="I125" s="216"/>
      <c r="J125" s="216"/>
      <c r="K125" s="217"/>
    </row>
    <row r="126" spans="1:11" x14ac:dyDescent="0.15">
      <c r="A126" s="517"/>
      <c r="B126" s="517"/>
      <c r="C126" s="517"/>
      <c r="D126" s="517"/>
      <c r="E126" s="417"/>
      <c r="F126" s="517"/>
      <c r="G126" s="517"/>
      <c r="H126" s="517"/>
      <c r="I126" s="517"/>
      <c r="J126" s="517"/>
      <c r="K126" s="517"/>
    </row>
    <row r="127" spans="1:11" x14ac:dyDescent="0.15">
      <c r="A127" s="517"/>
      <c r="B127" s="517"/>
      <c r="C127" s="517"/>
      <c r="D127" s="517"/>
      <c r="E127" s="417"/>
      <c r="F127" s="517"/>
      <c r="G127" s="517"/>
      <c r="H127" s="517"/>
      <c r="I127" s="517"/>
      <c r="J127" s="517"/>
      <c r="K127" s="517"/>
    </row>
    <row r="128" spans="1:11" x14ac:dyDescent="0.15">
      <c r="A128" s="311"/>
      <c r="B128" s="312"/>
      <c r="C128" s="294"/>
      <c r="D128" s="324"/>
      <c r="E128" s="324"/>
      <c r="F128" s="314"/>
      <c r="G128" s="324"/>
      <c r="H128" s="293"/>
      <c r="I128" s="293"/>
      <c r="J128" s="294"/>
      <c r="K128" s="294"/>
    </row>
    <row r="129" spans="1:11" x14ac:dyDescent="0.15">
      <c r="A129" s="311"/>
      <c r="B129" s="312"/>
      <c r="C129" s="294"/>
      <c r="D129" s="324"/>
      <c r="E129" s="324"/>
      <c r="F129" s="314"/>
      <c r="G129" s="324"/>
      <c r="H129" s="293"/>
      <c r="I129" s="293"/>
      <c r="J129" s="294"/>
      <c r="K129" s="294"/>
    </row>
    <row r="130" spans="1:11" x14ac:dyDescent="0.15">
      <c r="A130" s="518"/>
      <c r="B130" s="518"/>
      <c r="C130" s="518"/>
      <c r="D130" s="518"/>
      <c r="E130" s="518"/>
      <c r="F130" s="518"/>
      <c r="G130" s="518"/>
      <c r="H130" s="518"/>
      <c r="I130" s="518"/>
      <c r="J130" s="518"/>
      <c r="K130" s="217"/>
    </row>
    <row r="131" spans="1:11" x14ac:dyDescent="0.15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85"/>
    </row>
    <row r="132" spans="1:11" x14ac:dyDescent="0.15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85"/>
    </row>
    <row r="133" spans="1:11" x14ac:dyDescent="0.15">
      <c r="A133" s="286"/>
      <c r="B133" s="216"/>
      <c r="C133" s="216"/>
      <c r="D133" s="216"/>
      <c r="E133" s="216"/>
      <c r="F133" s="216"/>
      <c r="G133" s="216"/>
      <c r="H133" s="216"/>
      <c r="I133" s="216"/>
      <c r="J133" s="216"/>
      <c r="K133" s="217"/>
    </row>
    <row r="134" spans="1:11" x14ac:dyDescent="0.15">
      <c r="A134" s="216"/>
      <c r="B134" s="216"/>
      <c r="C134" s="216"/>
      <c r="D134" s="216"/>
      <c r="E134" s="216"/>
      <c r="F134" s="216"/>
      <c r="G134" s="216"/>
      <c r="H134" s="216"/>
      <c r="I134" s="216"/>
      <c r="J134" s="216"/>
      <c r="K134" s="217"/>
    </row>
    <row r="135" spans="1:11" x14ac:dyDescent="0.15">
      <c r="A135" s="286"/>
      <c r="B135" s="216"/>
      <c r="C135" s="216"/>
      <c r="D135" s="216"/>
      <c r="E135" s="216"/>
      <c r="F135" s="216"/>
      <c r="G135" s="216"/>
      <c r="H135" s="216"/>
      <c r="I135" s="216"/>
      <c r="J135" s="216"/>
      <c r="K135" s="217"/>
    </row>
    <row r="136" spans="1:11" x14ac:dyDescent="0.15">
      <c r="A136" s="517"/>
      <c r="B136" s="517"/>
      <c r="C136" s="517"/>
      <c r="D136" s="517"/>
      <c r="E136" s="417"/>
      <c r="F136" s="517"/>
      <c r="G136" s="517"/>
      <c r="H136" s="517"/>
      <c r="I136" s="517"/>
      <c r="J136" s="517"/>
      <c r="K136" s="517"/>
    </row>
    <row r="137" spans="1:11" x14ac:dyDescent="0.15">
      <c r="A137" s="517"/>
      <c r="B137" s="517"/>
      <c r="C137" s="517"/>
      <c r="D137" s="517"/>
      <c r="E137" s="417"/>
      <c r="F137" s="517"/>
      <c r="G137" s="517"/>
      <c r="H137" s="517"/>
      <c r="I137" s="517"/>
      <c r="J137" s="517"/>
      <c r="K137" s="517"/>
    </row>
    <row r="138" spans="1:11" x14ac:dyDescent="0.15">
      <c r="A138" s="311"/>
      <c r="B138" s="312"/>
      <c r="C138" s="313"/>
      <c r="D138" s="292"/>
      <c r="E138" s="292"/>
      <c r="F138" s="314"/>
      <c r="G138" s="292"/>
      <c r="H138" s="293"/>
      <c r="I138" s="293"/>
      <c r="J138" s="315"/>
      <c r="K138" s="315"/>
    </row>
    <row r="139" spans="1:11" x14ac:dyDescent="0.15">
      <c r="A139" s="518"/>
      <c r="B139" s="518"/>
      <c r="C139" s="518"/>
      <c r="D139" s="518"/>
      <c r="E139" s="518"/>
      <c r="F139" s="518"/>
      <c r="G139" s="518"/>
      <c r="H139" s="518"/>
      <c r="I139" s="518"/>
      <c r="J139" s="518"/>
      <c r="K139" s="316"/>
    </row>
    <row r="140" spans="1:11" x14ac:dyDescent="0.15">
      <c r="A140" s="216"/>
      <c r="B140" s="216"/>
      <c r="C140" s="216"/>
      <c r="D140" s="216"/>
      <c r="E140" s="216"/>
      <c r="F140" s="216"/>
      <c r="G140" s="216"/>
      <c r="H140" s="216"/>
      <c r="I140" s="216"/>
      <c r="J140" s="216"/>
      <c r="K140" s="217"/>
    </row>
    <row r="141" spans="1:11" x14ac:dyDescent="0.15">
      <c r="A141" s="286"/>
      <c r="B141" s="216"/>
      <c r="C141" s="216"/>
      <c r="D141" s="216"/>
      <c r="E141" s="216"/>
      <c r="F141" s="216"/>
      <c r="G141" s="216"/>
      <c r="H141" s="216"/>
      <c r="I141" s="216"/>
      <c r="J141" s="216"/>
      <c r="K141" s="217"/>
    </row>
    <row r="142" spans="1:11" x14ac:dyDescent="0.15">
      <c r="A142" s="517"/>
      <c r="B142" s="517"/>
      <c r="C142" s="517"/>
      <c r="D142" s="517"/>
      <c r="E142" s="417"/>
      <c r="F142" s="517"/>
      <c r="G142" s="517"/>
      <c r="H142" s="517"/>
      <c r="I142" s="517"/>
      <c r="J142" s="517"/>
      <c r="K142" s="517"/>
    </row>
    <row r="143" spans="1:11" x14ac:dyDescent="0.15">
      <c r="A143" s="517"/>
      <c r="B143" s="517"/>
      <c r="C143" s="517"/>
      <c r="D143" s="517"/>
      <c r="E143" s="417"/>
      <c r="F143" s="517"/>
      <c r="G143" s="517"/>
      <c r="H143" s="517"/>
      <c r="I143" s="517"/>
      <c r="J143" s="517"/>
      <c r="K143" s="517"/>
    </row>
    <row r="144" spans="1:11" x14ac:dyDescent="0.15">
      <c r="A144" s="311"/>
      <c r="B144" s="312"/>
      <c r="C144" s="313"/>
      <c r="D144" s="292"/>
      <c r="E144" s="292"/>
      <c r="F144" s="314"/>
      <c r="G144" s="292"/>
      <c r="H144" s="293"/>
      <c r="I144" s="293"/>
      <c r="J144" s="315"/>
      <c r="K144" s="315"/>
    </row>
    <row r="145" spans="1:11" x14ac:dyDescent="0.15">
      <c r="A145" s="518"/>
      <c r="B145" s="518"/>
      <c r="C145" s="518"/>
      <c r="D145" s="518"/>
      <c r="E145" s="518"/>
      <c r="F145" s="518"/>
      <c r="G145" s="518"/>
      <c r="H145" s="518"/>
      <c r="I145" s="518"/>
      <c r="J145" s="518"/>
      <c r="K145" s="316"/>
    </row>
    <row r="146" spans="1:11" x14ac:dyDescent="0.15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85"/>
    </row>
    <row r="147" spans="1:11" x14ac:dyDescent="0.15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85"/>
    </row>
    <row r="148" spans="1:11" x14ac:dyDescent="0.15">
      <c r="A148" s="286"/>
      <c r="B148" s="216"/>
      <c r="C148" s="216"/>
      <c r="D148" s="216"/>
      <c r="E148" s="216"/>
      <c r="F148" s="216"/>
      <c r="G148" s="210"/>
      <c r="H148" s="210"/>
      <c r="I148" s="210"/>
      <c r="J148" s="210"/>
      <c r="K148" s="285"/>
    </row>
    <row r="149" spans="1:11" x14ac:dyDescent="0.15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85"/>
    </row>
    <row r="150" spans="1:11" x14ac:dyDescent="0.15">
      <c r="A150" s="517"/>
      <c r="B150" s="517"/>
      <c r="C150" s="517"/>
      <c r="D150" s="517"/>
      <c r="E150" s="417"/>
      <c r="F150" s="517"/>
      <c r="G150" s="517"/>
      <c r="H150" s="517"/>
      <c r="I150" s="517"/>
      <c r="J150" s="517"/>
      <c r="K150" s="517"/>
    </row>
    <row r="151" spans="1:11" x14ac:dyDescent="0.15">
      <c r="A151" s="517"/>
      <c r="B151" s="517"/>
      <c r="C151" s="517"/>
      <c r="D151" s="517"/>
      <c r="E151" s="417"/>
      <c r="F151" s="517"/>
      <c r="G151" s="517"/>
      <c r="H151" s="517"/>
      <c r="I151" s="517"/>
      <c r="J151" s="517"/>
      <c r="K151" s="517"/>
    </row>
    <row r="152" spans="1:11" x14ac:dyDescent="0.15">
      <c r="A152" s="311"/>
      <c r="B152" s="325"/>
      <c r="C152" s="326"/>
      <c r="D152" s="307"/>
      <c r="E152" s="307"/>
      <c r="F152" s="327"/>
      <c r="G152" s="307"/>
      <c r="H152" s="328"/>
      <c r="I152" s="328"/>
      <c r="J152" s="326"/>
      <c r="K152" s="326"/>
    </row>
    <row r="153" spans="1:11" x14ac:dyDescent="0.15">
      <c r="A153" s="311"/>
      <c r="B153" s="325"/>
      <c r="C153" s="326"/>
      <c r="D153" s="307"/>
      <c r="E153" s="307"/>
      <c r="F153" s="327"/>
      <c r="G153" s="307"/>
      <c r="H153" s="328"/>
      <c r="I153" s="328"/>
      <c r="J153" s="326"/>
      <c r="K153" s="326"/>
    </row>
    <row r="154" spans="1:11" x14ac:dyDescent="0.15">
      <c r="A154" s="311"/>
      <c r="B154" s="325"/>
      <c r="C154" s="326"/>
      <c r="D154" s="307"/>
      <c r="E154" s="307"/>
      <c r="F154" s="327"/>
      <c r="G154" s="307"/>
      <c r="H154" s="328"/>
      <c r="I154" s="328"/>
      <c r="J154" s="326"/>
      <c r="K154" s="326"/>
    </row>
    <row r="155" spans="1:11" x14ac:dyDescent="0.15">
      <c r="A155" s="311"/>
      <c r="B155" s="325"/>
      <c r="C155" s="326"/>
      <c r="D155" s="307"/>
      <c r="E155" s="307"/>
      <c r="F155" s="327"/>
      <c r="G155" s="307"/>
      <c r="H155" s="328"/>
      <c r="I155" s="328"/>
      <c r="J155" s="326"/>
      <c r="K155" s="326"/>
    </row>
    <row r="156" spans="1:11" x14ac:dyDescent="0.15">
      <c r="A156" s="311"/>
      <c r="B156" s="325"/>
      <c r="C156" s="326"/>
      <c r="D156" s="307"/>
      <c r="E156" s="307"/>
      <c r="F156" s="327"/>
      <c r="G156" s="307"/>
      <c r="H156" s="328"/>
      <c r="I156" s="328"/>
      <c r="J156" s="326"/>
      <c r="K156" s="326"/>
    </row>
    <row r="157" spans="1:11" x14ac:dyDescent="0.15">
      <c r="A157" s="311"/>
      <c r="B157" s="325"/>
      <c r="C157" s="326"/>
      <c r="D157" s="307"/>
      <c r="E157" s="307"/>
      <c r="F157" s="327"/>
      <c r="G157" s="307"/>
      <c r="H157" s="328"/>
      <c r="I157" s="328"/>
      <c r="J157" s="326"/>
      <c r="K157" s="326"/>
    </row>
    <row r="158" spans="1:11" x14ac:dyDescent="0.15">
      <c r="A158" s="311"/>
      <c r="B158" s="325"/>
      <c r="C158" s="326"/>
      <c r="D158" s="307"/>
      <c r="E158" s="307"/>
      <c r="F158" s="327"/>
      <c r="G158" s="307"/>
      <c r="H158" s="328"/>
      <c r="I158" s="328"/>
      <c r="J158" s="326"/>
      <c r="K158" s="326"/>
    </row>
    <row r="159" spans="1:11" x14ac:dyDescent="0.15">
      <c r="A159" s="311"/>
      <c r="B159" s="325"/>
      <c r="C159" s="326"/>
      <c r="D159" s="307"/>
      <c r="E159" s="307"/>
      <c r="F159" s="327"/>
      <c r="G159" s="307"/>
      <c r="H159" s="328"/>
      <c r="I159" s="328"/>
      <c r="J159" s="326"/>
      <c r="K159" s="326"/>
    </row>
    <row r="160" spans="1:11" x14ac:dyDescent="0.15">
      <c r="A160" s="311"/>
      <c r="B160" s="325"/>
      <c r="C160" s="326"/>
      <c r="D160" s="307"/>
      <c r="E160" s="307"/>
      <c r="F160" s="327"/>
      <c r="G160" s="307"/>
      <c r="H160" s="328"/>
      <c r="I160" s="328"/>
      <c r="J160" s="326"/>
      <c r="K160" s="326"/>
    </row>
    <row r="161" spans="1:11" x14ac:dyDescent="0.15">
      <c r="A161" s="311"/>
      <c r="B161" s="325"/>
      <c r="C161" s="326"/>
      <c r="D161" s="307"/>
      <c r="E161" s="307"/>
      <c r="F161" s="327"/>
      <c r="G161" s="307"/>
      <c r="H161" s="328"/>
      <c r="I161" s="328"/>
      <c r="J161" s="326"/>
      <c r="K161" s="326"/>
    </row>
    <row r="162" spans="1:11" x14ac:dyDescent="0.15">
      <c r="A162" s="311"/>
      <c r="B162" s="325"/>
      <c r="C162" s="326"/>
      <c r="D162" s="307"/>
      <c r="E162" s="307"/>
      <c r="F162" s="327"/>
      <c r="G162" s="307"/>
      <c r="H162" s="328"/>
      <c r="I162" s="328"/>
      <c r="J162" s="326"/>
      <c r="K162" s="326"/>
    </row>
    <row r="163" spans="1:11" ht="14" x14ac:dyDescent="0.15">
      <c r="A163" s="519"/>
      <c r="B163" s="519"/>
      <c r="C163" s="519"/>
      <c r="D163" s="519"/>
      <c r="E163" s="519"/>
      <c r="F163" s="519"/>
      <c r="G163" s="519"/>
      <c r="H163" s="519"/>
      <c r="I163" s="519"/>
      <c r="J163" s="519"/>
      <c r="K163" s="316"/>
    </row>
    <row r="164" spans="1:11" x14ac:dyDescent="0.15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85"/>
    </row>
    <row r="165" spans="1:11" x14ac:dyDescent="0.15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85"/>
    </row>
    <row r="166" spans="1:11" x14ac:dyDescent="0.15">
      <c r="A166" s="286"/>
      <c r="B166" s="216"/>
      <c r="C166" s="216"/>
      <c r="D166" s="216"/>
      <c r="E166" s="216"/>
      <c r="F166" s="216"/>
      <c r="G166" s="210"/>
      <c r="H166" s="210"/>
      <c r="I166" s="210"/>
      <c r="J166" s="210"/>
      <c r="K166" s="285"/>
    </row>
    <row r="167" spans="1:11" x14ac:dyDescent="0.15">
      <c r="A167" s="216"/>
      <c r="B167" s="216"/>
      <c r="C167" s="216"/>
      <c r="D167" s="216"/>
      <c r="E167" s="216"/>
      <c r="F167" s="216"/>
      <c r="G167" s="216"/>
      <c r="H167" s="216"/>
      <c r="I167" s="216"/>
      <c r="J167" s="216"/>
      <c r="K167" s="217"/>
    </row>
    <row r="168" spans="1:11" x14ac:dyDescent="0.15">
      <c r="A168" s="286"/>
      <c r="B168" s="216"/>
      <c r="C168" s="216"/>
      <c r="D168" s="216"/>
      <c r="E168" s="216"/>
      <c r="F168" s="216"/>
      <c r="G168" s="216"/>
      <c r="H168" s="216"/>
      <c r="I168" s="216"/>
      <c r="J168" s="216"/>
      <c r="K168" s="217"/>
    </row>
    <row r="169" spans="1:11" x14ac:dyDescent="0.15">
      <c r="A169" s="517"/>
      <c r="B169" s="517"/>
      <c r="C169" s="517"/>
      <c r="D169" s="517"/>
      <c r="E169" s="417"/>
      <c r="F169" s="517"/>
      <c r="G169" s="517"/>
      <c r="H169" s="517"/>
      <c r="I169" s="517"/>
      <c r="J169" s="517"/>
      <c r="K169" s="517"/>
    </row>
    <row r="170" spans="1:11" x14ac:dyDescent="0.15">
      <c r="A170" s="517"/>
      <c r="B170" s="517"/>
      <c r="C170" s="517"/>
      <c r="D170" s="517"/>
      <c r="E170" s="417"/>
      <c r="F170" s="517"/>
      <c r="G170" s="517"/>
      <c r="H170" s="517"/>
      <c r="I170" s="517"/>
      <c r="J170" s="517"/>
      <c r="K170" s="517"/>
    </row>
    <row r="171" spans="1:11" x14ac:dyDescent="0.15">
      <c r="A171" s="311"/>
      <c r="B171" s="312"/>
      <c r="C171" s="313"/>
      <c r="D171" s="329"/>
      <c r="E171" s="329"/>
      <c r="F171" s="330"/>
      <c r="G171" s="329"/>
      <c r="H171" s="293"/>
      <c r="I171" s="293"/>
      <c r="J171" s="331"/>
      <c r="K171" s="313"/>
    </row>
    <row r="172" spans="1:11" x14ac:dyDescent="0.15">
      <c r="A172" s="311"/>
      <c r="B172" s="312"/>
      <c r="C172" s="313"/>
      <c r="D172" s="329"/>
      <c r="E172" s="329"/>
      <c r="F172" s="330"/>
      <c r="G172" s="329"/>
      <c r="H172" s="293"/>
      <c r="I172" s="293"/>
      <c r="J172" s="331"/>
      <c r="K172" s="313"/>
    </row>
    <row r="173" spans="1:11" x14ac:dyDescent="0.15">
      <c r="A173" s="311"/>
      <c r="B173" s="312"/>
      <c r="C173" s="313"/>
      <c r="D173" s="329"/>
      <c r="E173" s="329"/>
      <c r="F173" s="330"/>
      <c r="G173" s="329"/>
      <c r="H173" s="332"/>
      <c r="I173" s="332"/>
      <c r="J173" s="332"/>
      <c r="K173" s="313"/>
    </row>
    <row r="174" spans="1:11" x14ac:dyDescent="0.15">
      <c r="A174" s="518"/>
      <c r="B174" s="518"/>
      <c r="C174" s="518"/>
      <c r="D174" s="518"/>
      <c r="E174" s="518"/>
      <c r="F174" s="518"/>
      <c r="G174" s="518"/>
      <c r="H174" s="518"/>
      <c r="I174" s="518"/>
      <c r="J174" s="518"/>
      <c r="K174" s="316"/>
    </row>
    <row r="175" spans="1:11" x14ac:dyDescent="0.15">
      <c r="A175" s="216"/>
      <c r="B175" s="216"/>
      <c r="C175" s="216"/>
      <c r="D175" s="216"/>
      <c r="E175" s="216"/>
      <c r="F175" s="216"/>
      <c r="G175" s="216"/>
      <c r="H175" s="216"/>
      <c r="I175" s="216"/>
      <c r="J175" s="216"/>
      <c r="K175" s="217"/>
    </row>
    <row r="176" spans="1:11" x14ac:dyDescent="0.15">
      <c r="A176" s="286"/>
      <c r="B176" s="216"/>
      <c r="C176" s="216"/>
      <c r="D176" s="216"/>
      <c r="E176" s="216"/>
      <c r="F176" s="216"/>
      <c r="G176" s="216"/>
      <c r="H176" s="216"/>
      <c r="I176" s="216"/>
      <c r="J176" s="216"/>
      <c r="K176" s="217"/>
    </row>
    <row r="177" spans="1:11" x14ac:dyDescent="0.15">
      <c r="A177" s="517"/>
      <c r="B177" s="517"/>
      <c r="C177" s="517"/>
      <c r="D177" s="517"/>
      <c r="E177" s="417"/>
      <c r="F177" s="517"/>
      <c r="G177" s="517"/>
      <c r="H177" s="517"/>
      <c r="I177" s="517"/>
      <c r="J177" s="517"/>
      <c r="K177" s="517"/>
    </row>
    <row r="178" spans="1:11" x14ac:dyDescent="0.15">
      <c r="A178" s="517"/>
      <c r="B178" s="517"/>
      <c r="C178" s="517"/>
      <c r="D178" s="517"/>
      <c r="E178" s="417"/>
      <c r="F178" s="517"/>
      <c r="G178" s="517"/>
      <c r="H178" s="517"/>
      <c r="I178" s="517"/>
      <c r="J178" s="517"/>
      <c r="K178" s="517"/>
    </row>
    <row r="179" spans="1:11" x14ac:dyDescent="0.15">
      <c r="A179" s="311"/>
      <c r="B179" s="312"/>
      <c r="C179" s="313"/>
      <c r="D179" s="329"/>
      <c r="E179" s="329"/>
      <c r="F179" s="330"/>
      <c r="G179" s="329"/>
      <c r="H179" s="293"/>
      <c r="I179" s="293"/>
      <c r="J179" s="331"/>
      <c r="K179" s="313"/>
    </row>
    <row r="180" spans="1:11" x14ac:dyDescent="0.15">
      <c r="A180" s="311"/>
      <c r="B180" s="312"/>
      <c r="C180" s="313"/>
      <c r="D180" s="329"/>
      <c r="E180" s="329"/>
      <c r="F180" s="330"/>
      <c r="G180" s="329"/>
      <c r="H180" s="332"/>
      <c r="I180" s="332"/>
      <c r="J180" s="331"/>
      <c r="K180" s="313"/>
    </row>
    <row r="181" spans="1:11" x14ac:dyDescent="0.15">
      <c r="A181" s="518"/>
      <c r="B181" s="518"/>
      <c r="C181" s="518"/>
      <c r="D181" s="518"/>
      <c r="E181" s="518"/>
      <c r="F181" s="518"/>
      <c r="G181" s="518"/>
      <c r="H181" s="518"/>
      <c r="I181" s="518"/>
      <c r="J181" s="518"/>
      <c r="K181" s="316"/>
    </row>
    <row r="182" spans="1:11" x14ac:dyDescent="0.15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85"/>
    </row>
    <row r="183" spans="1:11" x14ac:dyDescent="0.15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85"/>
    </row>
    <row r="184" spans="1:11" x14ac:dyDescent="0.15">
      <c r="A184" s="286"/>
      <c r="B184" s="216"/>
      <c r="C184" s="216"/>
      <c r="D184" s="216"/>
      <c r="E184" s="216"/>
      <c r="F184" s="216"/>
      <c r="G184" s="210"/>
      <c r="H184" s="210"/>
      <c r="I184" s="210"/>
      <c r="J184" s="210"/>
      <c r="K184" s="285"/>
    </row>
    <row r="185" spans="1:11" x14ac:dyDescent="0.15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85"/>
    </row>
    <row r="186" spans="1:11" x14ac:dyDescent="0.15">
      <c r="A186" s="286"/>
      <c r="B186" s="216"/>
      <c r="C186" s="216"/>
      <c r="D186" s="216"/>
      <c r="E186" s="216"/>
      <c r="F186" s="216"/>
      <c r="G186" s="216"/>
      <c r="H186" s="216"/>
      <c r="I186" s="216"/>
      <c r="J186" s="216"/>
      <c r="K186" s="217"/>
    </row>
    <row r="187" spans="1:11" x14ac:dyDescent="0.15">
      <c r="A187" s="517"/>
      <c r="B187" s="517"/>
      <c r="C187" s="517"/>
      <c r="D187" s="517"/>
      <c r="E187" s="417"/>
      <c r="F187" s="517"/>
      <c r="G187" s="517"/>
      <c r="H187" s="517"/>
      <c r="I187" s="517"/>
      <c r="J187" s="517"/>
      <c r="K187" s="517"/>
    </row>
    <row r="188" spans="1:11" x14ac:dyDescent="0.15">
      <c r="A188" s="517"/>
      <c r="B188" s="517"/>
      <c r="C188" s="517"/>
      <c r="D188" s="517"/>
      <c r="E188" s="417"/>
      <c r="F188" s="517"/>
      <c r="G188" s="517"/>
      <c r="H188" s="517"/>
      <c r="I188" s="517"/>
      <c r="J188" s="517"/>
      <c r="K188" s="517"/>
    </row>
    <row r="189" spans="1:11" x14ac:dyDescent="0.15">
      <c r="A189" s="311"/>
      <c r="B189" s="312"/>
      <c r="C189" s="333"/>
      <c r="D189" s="292"/>
      <c r="E189" s="292"/>
      <c r="F189" s="314"/>
      <c r="G189" s="292"/>
      <c r="H189" s="293"/>
      <c r="I189" s="293"/>
      <c r="J189" s="315"/>
      <c r="K189" s="315"/>
    </row>
    <row r="190" spans="1:11" x14ac:dyDescent="0.15">
      <c r="A190" s="311"/>
      <c r="B190" s="312"/>
      <c r="C190" s="333"/>
      <c r="D190" s="292"/>
      <c r="E190" s="292"/>
      <c r="F190" s="314"/>
      <c r="G190" s="292"/>
      <c r="H190" s="293"/>
      <c r="I190" s="293"/>
      <c r="J190" s="315"/>
      <c r="K190" s="315"/>
    </row>
    <row r="191" spans="1:11" x14ac:dyDescent="0.15">
      <c r="A191" s="311"/>
      <c r="B191" s="312"/>
      <c r="C191" s="333"/>
      <c r="D191" s="292"/>
      <c r="E191" s="292"/>
      <c r="F191" s="314"/>
      <c r="G191" s="292"/>
      <c r="H191" s="293"/>
      <c r="I191" s="293"/>
      <c r="J191" s="315"/>
      <c r="K191" s="315"/>
    </row>
    <row r="192" spans="1:11" x14ac:dyDescent="0.15">
      <c r="A192" s="311"/>
      <c r="B192" s="312"/>
      <c r="C192" s="333"/>
      <c r="D192" s="292"/>
      <c r="E192" s="292"/>
      <c r="F192" s="314"/>
      <c r="G192" s="292"/>
      <c r="H192" s="293"/>
      <c r="I192" s="293"/>
      <c r="J192" s="315"/>
      <c r="K192" s="315"/>
    </row>
    <row r="193" spans="1:11" x14ac:dyDescent="0.15">
      <c r="A193" s="311"/>
      <c r="B193" s="312"/>
      <c r="C193" s="333"/>
      <c r="D193" s="292"/>
      <c r="E193" s="292"/>
      <c r="F193" s="314"/>
      <c r="G193" s="292"/>
      <c r="H193" s="293"/>
      <c r="I193" s="293"/>
      <c r="J193" s="315"/>
      <c r="K193" s="315"/>
    </row>
    <row r="194" spans="1:11" x14ac:dyDescent="0.15">
      <c r="A194" s="311"/>
      <c r="B194" s="312"/>
      <c r="C194" s="333"/>
      <c r="D194" s="292"/>
      <c r="E194" s="292"/>
      <c r="F194" s="314"/>
      <c r="G194" s="292"/>
      <c r="H194" s="333"/>
      <c r="I194" s="333"/>
      <c r="J194" s="332"/>
      <c r="K194" s="333"/>
    </row>
    <row r="195" spans="1:11" x14ac:dyDescent="0.15">
      <c r="A195" s="518"/>
      <c r="B195" s="518"/>
      <c r="C195" s="518"/>
      <c r="D195" s="518"/>
      <c r="E195" s="518"/>
      <c r="F195" s="518"/>
      <c r="G195" s="518"/>
      <c r="H195" s="518"/>
      <c r="I195" s="518"/>
      <c r="J195" s="518"/>
      <c r="K195" s="316"/>
    </row>
    <row r="196" spans="1:11" x14ac:dyDescent="0.15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85"/>
    </row>
    <row r="197" spans="1:11" x14ac:dyDescent="0.15">
      <c r="A197" s="286"/>
      <c r="B197" s="210"/>
      <c r="C197" s="210"/>
      <c r="D197" s="210"/>
      <c r="E197" s="210"/>
      <c r="F197" s="210"/>
      <c r="G197" s="210"/>
      <c r="H197" s="210"/>
      <c r="I197" s="210"/>
      <c r="J197" s="210"/>
      <c r="K197" s="285"/>
    </row>
    <row r="198" spans="1:11" x14ac:dyDescent="0.15">
      <c r="A198" s="517"/>
      <c r="B198" s="517"/>
      <c r="C198" s="517"/>
      <c r="D198" s="517"/>
      <c r="E198" s="417"/>
      <c r="F198" s="517"/>
      <c r="G198" s="517"/>
      <c r="H198" s="517"/>
      <c r="I198" s="517"/>
      <c r="J198" s="517"/>
      <c r="K198" s="517"/>
    </row>
    <row r="199" spans="1:11" x14ac:dyDescent="0.15">
      <c r="A199" s="517"/>
      <c r="B199" s="517"/>
      <c r="C199" s="517"/>
      <c r="D199" s="517"/>
      <c r="E199" s="417"/>
      <c r="F199" s="517"/>
      <c r="G199" s="517"/>
      <c r="H199" s="517"/>
      <c r="I199" s="517"/>
      <c r="J199" s="517"/>
      <c r="K199" s="517"/>
    </row>
    <row r="200" spans="1:11" x14ac:dyDescent="0.15">
      <c r="A200" s="311"/>
      <c r="B200" s="325"/>
      <c r="C200" s="326"/>
      <c r="D200" s="307"/>
      <c r="E200" s="307"/>
      <c r="F200" s="327"/>
      <c r="G200" s="307"/>
      <c r="H200" s="328"/>
      <c r="I200" s="328"/>
      <c r="J200" s="326"/>
      <c r="K200" s="326"/>
    </row>
    <row r="201" spans="1:11" x14ac:dyDescent="0.15">
      <c r="A201" s="311"/>
      <c r="B201" s="325"/>
      <c r="C201" s="326"/>
      <c r="D201" s="307"/>
      <c r="E201" s="307"/>
      <c r="F201" s="327"/>
      <c r="G201" s="307"/>
      <c r="H201" s="328"/>
      <c r="I201" s="328"/>
      <c r="J201" s="326"/>
      <c r="K201" s="326"/>
    </row>
    <row r="202" spans="1:11" x14ac:dyDescent="0.15">
      <c r="A202" s="311"/>
      <c r="B202" s="325"/>
      <c r="C202" s="326"/>
      <c r="D202" s="307"/>
      <c r="E202" s="307"/>
      <c r="F202" s="327"/>
      <c r="G202" s="307"/>
      <c r="H202" s="328"/>
      <c r="I202" s="328"/>
      <c r="J202" s="326"/>
      <c r="K202" s="326"/>
    </row>
    <row r="203" spans="1:11" x14ac:dyDescent="0.15">
      <c r="A203" s="311"/>
      <c r="B203" s="325"/>
      <c r="C203" s="326"/>
      <c r="D203" s="307"/>
      <c r="E203" s="307"/>
      <c r="F203" s="327"/>
      <c r="G203" s="307"/>
      <c r="H203" s="328"/>
      <c r="I203" s="328"/>
      <c r="J203" s="326"/>
      <c r="K203" s="326"/>
    </row>
    <row r="204" spans="1:11" x14ac:dyDescent="0.15">
      <c r="A204" s="311"/>
      <c r="B204" s="325"/>
      <c r="C204" s="326"/>
      <c r="D204" s="307"/>
      <c r="E204" s="307"/>
      <c r="F204" s="327"/>
      <c r="G204" s="307"/>
      <c r="H204" s="328"/>
      <c r="I204" s="328"/>
      <c r="J204" s="326"/>
      <c r="K204" s="326"/>
    </row>
    <row r="205" spans="1:11" x14ac:dyDescent="0.15">
      <c r="A205" s="311"/>
      <c r="B205" s="325"/>
      <c r="C205" s="326"/>
      <c r="D205" s="307"/>
      <c r="E205" s="307"/>
      <c r="F205" s="327"/>
      <c r="G205" s="307"/>
      <c r="H205" s="328"/>
      <c r="I205" s="328"/>
      <c r="J205" s="326"/>
      <c r="K205" s="326"/>
    </row>
    <row r="206" spans="1:11" x14ac:dyDescent="0.15">
      <c r="A206" s="311"/>
      <c r="B206" s="325"/>
      <c r="C206" s="326"/>
      <c r="D206" s="307"/>
      <c r="E206" s="307"/>
      <c r="F206" s="327"/>
      <c r="G206" s="307"/>
      <c r="H206" s="328"/>
      <c r="I206" s="328"/>
      <c r="J206" s="326"/>
      <c r="K206" s="326"/>
    </row>
    <row r="207" spans="1:11" x14ac:dyDescent="0.15">
      <c r="A207" s="311"/>
      <c r="B207" s="325"/>
      <c r="C207" s="326"/>
      <c r="D207" s="307"/>
      <c r="E207" s="307"/>
      <c r="F207" s="327"/>
      <c r="G207" s="307"/>
      <c r="H207" s="328"/>
      <c r="I207" s="328"/>
      <c r="J207" s="326"/>
      <c r="K207" s="326"/>
    </row>
    <row r="208" spans="1:11" x14ac:dyDescent="0.15">
      <c r="A208" s="311"/>
      <c r="B208" s="325"/>
      <c r="C208" s="326"/>
      <c r="D208" s="307"/>
      <c r="E208" s="307"/>
      <c r="F208" s="327"/>
      <c r="G208" s="307"/>
      <c r="H208" s="328"/>
      <c r="I208" s="328"/>
      <c r="J208" s="326"/>
      <c r="K208" s="326"/>
    </row>
    <row r="209" spans="1:11" ht="14" x14ac:dyDescent="0.15">
      <c r="A209" s="519"/>
      <c r="B209" s="519"/>
      <c r="C209" s="519"/>
      <c r="D209" s="519"/>
      <c r="E209" s="519"/>
      <c r="F209" s="519"/>
      <c r="G209" s="519"/>
      <c r="H209" s="519"/>
      <c r="I209" s="519"/>
      <c r="J209" s="519"/>
      <c r="K209" s="316"/>
    </row>
    <row r="210" spans="1:11" x14ac:dyDescent="0.15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85"/>
    </row>
    <row r="211" spans="1:11" x14ac:dyDescent="0.15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85"/>
    </row>
    <row r="212" spans="1:11" x14ac:dyDescent="0.15">
      <c r="A212" s="286"/>
      <c r="B212" s="216"/>
      <c r="C212" s="216"/>
      <c r="D212" s="216"/>
      <c r="E212" s="216"/>
      <c r="F212" s="216"/>
      <c r="G212" s="210"/>
      <c r="H212" s="210"/>
      <c r="I212" s="210"/>
      <c r="J212" s="210"/>
      <c r="K212" s="285"/>
    </row>
    <row r="213" spans="1:11" x14ac:dyDescent="0.15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85"/>
    </row>
    <row r="214" spans="1:11" x14ac:dyDescent="0.15">
      <c r="A214" s="194"/>
      <c r="B214" s="210"/>
      <c r="C214" s="210"/>
      <c r="D214" s="210"/>
      <c r="E214" s="210"/>
      <c r="F214" s="210"/>
      <c r="G214" s="210"/>
      <c r="H214" s="210"/>
      <c r="I214" s="210"/>
      <c r="J214" s="210"/>
      <c r="K214" s="285"/>
    </row>
    <row r="215" spans="1:11" x14ac:dyDescent="0.15">
      <c r="A215" s="334"/>
      <c r="B215" s="210"/>
      <c r="C215" s="210"/>
      <c r="D215" s="210"/>
      <c r="E215" s="210"/>
      <c r="F215" s="210"/>
      <c r="G215" s="210"/>
      <c r="H215" s="210"/>
      <c r="I215" s="210"/>
      <c r="J215" s="210"/>
      <c r="K215" s="285"/>
    </row>
    <row r="216" spans="1:11" x14ac:dyDescent="0.15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85"/>
    </row>
    <row r="217" spans="1:11" x14ac:dyDescent="0.15">
      <c r="A217" s="194"/>
      <c r="B217" s="210"/>
      <c r="C217" s="210"/>
      <c r="D217" s="210"/>
      <c r="E217" s="210"/>
      <c r="F217" s="210"/>
      <c r="G217" s="210"/>
      <c r="H217" s="210"/>
      <c r="I217" s="210"/>
      <c r="J217" s="210"/>
      <c r="K217" s="285"/>
    </row>
    <row r="218" spans="1:11" x14ac:dyDescent="0.15">
      <c r="A218" s="517"/>
      <c r="B218" s="517"/>
      <c r="C218" s="517"/>
      <c r="D218" s="517"/>
      <c r="E218" s="417"/>
      <c r="F218" s="517"/>
      <c r="G218" s="517"/>
      <c r="H218" s="517"/>
      <c r="I218" s="517"/>
      <c r="J218" s="551"/>
      <c r="K218" s="517"/>
    </row>
    <row r="219" spans="1:11" x14ac:dyDescent="0.15">
      <c r="A219" s="517"/>
      <c r="B219" s="517"/>
      <c r="C219" s="517"/>
      <c r="D219" s="517"/>
      <c r="E219" s="417"/>
      <c r="F219" s="517"/>
      <c r="G219" s="517"/>
      <c r="H219" s="517"/>
      <c r="I219" s="517"/>
      <c r="J219" s="551"/>
      <c r="K219" s="517"/>
    </row>
    <row r="220" spans="1:11" x14ac:dyDescent="0.15">
      <c r="A220" s="311"/>
      <c r="B220" s="325"/>
      <c r="C220" s="326"/>
      <c r="D220" s="335"/>
      <c r="E220" s="335"/>
      <c r="F220" s="327"/>
      <c r="G220" s="336"/>
      <c r="H220" s="293"/>
      <c r="I220" s="337"/>
      <c r="J220" s="338"/>
      <c r="K220" s="338"/>
    </row>
    <row r="221" spans="1:11" x14ac:dyDescent="0.15">
      <c r="A221" s="311"/>
      <c r="B221" s="325"/>
      <c r="C221" s="326"/>
      <c r="D221" s="335"/>
      <c r="E221" s="335"/>
      <c r="F221" s="327"/>
      <c r="G221" s="336"/>
      <c r="H221" s="293"/>
      <c r="I221" s="337"/>
      <c r="J221" s="338"/>
      <c r="K221" s="338"/>
    </row>
    <row r="222" spans="1:11" x14ac:dyDescent="0.15">
      <c r="A222" s="311"/>
      <c r="B222" s="325"/>
      <c r="C222" s="326"/>
      <c r="D222" s="325"/>
      <c r="E222" s="325"/>
      <c r="F222" s="327"/>
      <c r="G222" s="339"/>
      <c r="H222" s="325"/>
      <c r="I222" s="325"/>
      <c r="J222" s="326"/>
      <c r="K222" s="326"/>
    </row>
    <row r="223" spans="1:11" ht="14" x14ac:dyDescent="0.15">
      <c r="A223" s="519"/>
      <c r="B223" s="519"/>
      <c r="C223" s="519"/>
      <c r="D223" s="519"/>
      <c r="E223" s="519"/>
      <c r="F223" s="519"/>
      <c r="G223" s="519"/>
      <c r="H223" s="519"/>
      <c r="I223" s="519"/>
      <c r="J223" s="519"/>
      <c r="K223" s="316"/>
    </row>
    <row r="224" spans="1:11" x14ac:dyDescent="0.15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85"/>
    </row>
    <row r="225" spans="1:11" x14ac:dyDescent="0.15">
      <c r="A225" s="194"/>
      <c r="B225" s="210"/>
      <c r="C225" s="210"/>
      <c r="D225" s="210"/>
      <c r="E225" s="210"/>
      <c r="F225" s="210"/>
      <c r="G225" s="210"/>
      <c r="H225" s="210"/>
      <c r="I225" s="210"/>
      <c r="J225" s="210"/>
      <c r="K225" s="285"/>
    </row>
    <row r="226" spans="1:11" x14ac:dyDescent="0.15">
      <c r="A226" s="334"/>
      <c r="B226" s="210"/>
      <c r="C226" s="210"/>
      <c r="D226" s="210"/>
      <c r="E226" s="210"/>
      <c r="F226" s="210"/>
      <c r="G226" s="210"/>
      <c r="H226" s="210"/>
      <c r="I226" s="210"/>
      <c r="J226" s="210"/>
      <c r="K226" s="285"/>
    </row>
    <row r="227" spans="1:11" x14ac:dyDescent="0.15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85"/>
    </row>
    <row r="228" spans="1:11" x14ac:dyDescent="0.15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85"/>
    </row>
    <row r="229" spans="1:11" x14ac:dyDescent="0.15">
      <c r="A229" s="286"/>
      <c r="B229" s="216"/>
      <c r="C229" s="216"/>
      <c r="D229" s="216"/>
      <c r="E229" s="216"/>
      <c r="F229" s="216"/>
      <c r="G229" s="210"/>
      <c r="H229" s="210"/>
      <c r="I229" s="210"/>
      <c r="J229" s="210"/>
      <c r="K229" s="285"/>
    </row>
    <row r="230" spans="1:11" x14ac:dyDescent="0.15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85"/>
    </row>
    <row r="231" spans="1:11" x14ac:dyDescent="0.15">
      <c r="A231" s="286"/>
      <c r="B231" s="210"/>
      <c r="C231" s="210"/>
      <c r="D231" s="210"/>
      <c r="E231" s="210"/>
      <c r="F231" s="210"/>
      <c r="G231" s="210"/>
      <c r="H231" s="210"/>
      <c r="I231" s="210"/>
      <c r="J231" s="210"/>
      <c r="K231" s="285"/>
    </row>
    <row r="232" spans="1:11" x14ac:dyDescent="0.15">
      <c r="A232" s="517"/>
      <c r="B232" s="517"/>
      <c r="C232" s="517"/>
      <c r="D232" s="517"/>
      <c r="E232" s="417"/>
      <c r="F232" s="517"/>
      <c r="G232" s="517"/>
      <c r="H232" s="517"/>
      <c r="I232" s="517"/>
      <c r="J232" s="517"/>
      <c r="K232" s="517"/>
    </row>
    <row r="233" spans="1:11" x14ac:dyDescent="0.15">
      <c r="A233" s="517"/>
      <c r="B233" s="517"/>
      <c r="C233" s="517"/>
      <c r="D233" s="517"/>
      <c r="E233" s="417"/>
      <c r="F233" s="517"/>
      <c r="G233" s="517"/>
      <c r="H233" s="517"/>
      <c r="I233" s="517"/>
      <c r="J233" s="517"/>
      <c r="K233" s="517"/>
    </row>
    <row r="234" spans="1:11" x14ac:dyDescent="0.15">
      <c r="A234" s="311"/>
      <c r="B234" s="311"/>
      <c r="C234" s="340"/>
      <c r="D234" s="292"/>
      <c r="E234" s="292"/>
      <c r="F234" s="341"/>
      <c r="G234" s="292"/>
      <c r="H234" s="342"/>
      <c r="I234" s="342"/>
      <c r="J234" s="340"/>
      <c r="K234" s="340"/>
    </row>
    <row r="235" spans="1:11" ht="14" x14ac:dyDescent="0.15">
      <c r="A235" s="519"/>
      <c r="B235" s="519"/>
      <c r="C235" s="519"/>
      <c r="D235" s="519"/>
      <c r="E235" s="519"/>
      <c r="F235" s="519"/>
      <c r="G235" s="519"/>
      <c r="H235" s="519"/>
      <c r="I235" s="519"/>
      <c r="J235" s="519"/>
      <c r="K235" s="316"/>
    </row>
    <row r="236" spans="1:11" x14ac:dyDescent="0.15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85"/>
    </row>
    <row r="237" spans="1:11" x14ac:dyDescent="0.15">
      <c r="A237" s="286"/>
      <c r="B237" s="210"/>
      <c r="C237" s="210"/>
      <c r="D237" s="210"/>
      <c r="E237" s="210"/>
      <c r="F237" s="210"/>
      <c r="G237" s="210"/>
      <c r="H237" s="210"/>
      <c r="I237" s="210"/>
      <c r="J237" s="210"/>
      <c r="K237" s="285"/>
    </row>
    <row r="238" spans="1:11" x14ac:dyDescent="0.15">
      <c r="A238" s="517"/>
      <c r="B238" s="517"/>
      <c r="C238" s="517"/>
      <c r="D238" s="517"/>
      <c r="E238" s="417"/>
      <c r="F238" s="517"/>
      <c r="G238" s="517"/>
      <c r="H238" s="517"/>
      <c r="I238" s="517"/>
      <c r="J238" s="517"/>
      <c r="K238" s="517"/>
    </row>
    <row r="239" spans="1:11" x14ac:dyDescent="0.15">
      <c r="A239" s="517"/>
      <c r="B239" s="517"/>
      <c r="C239" s="517"/>
      <c r="D239" s="517"/>
      <c r="E239" s="417"/>
      <c r="F239" s="517"/>
      <c r="G239" s="517"/>
      <c r="H239" s="517"/>
      <c r="I239" s="517"/>
      <c r="J239" s="517"/>
      <c r="K239" s="517"/>
    </row>
    <row r="240" spans="1:11" x14ac:dyDescent="0.15">
      <c r="A240" s="311"/>
      <c r="B240" s="311"/>
      <c r="C240" s="340"/>
      <c r="D240" s="292"/>
      <c r="E240" s="292"/>
      <c r="F240" s="341"/>
      <c r="G240" s="292"/>
      <c r="H240" s="342"/>
      <c r="I240" s="342"/>
      <c r="J240" s="340"/>
      <c r="K240" s="340"/>
    </row>
    <row r="241" spans="1:11" ht="14" x14ac:dyDescent="0.15">
      <c r="A241" s="519"/>
      <c r="B241" s="519"/>
      <c r="C241" s="519"/>
      <c r="D241" s="519"/>
      <c r="E241" s="519"/>
      <c r="F241" s="519"/>
      <c r="G241" s="519"/>
      <c r="H241" s="519"/>
      <c r="I241" s="519"/>
      <c r="J241" s="519"/>
      <c r="K241" s="316"/>
    </row>
    <row r="242" spans="1:11" x14ac:dyDescent="0.15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85"/>
    </row>
    <row r="243" spans="1:11" x14ac:dyDescent="0.15">
      <c r="A243" s="286"/>
      <c r="B243" s="210"/>
      <c r="C243" s="210"/>
      <c r="D243" s="210"/>
      <c r="E243" s="210"/>
      <c r="F243" s="210"/>
      <c r="G243" s="210"/>
      <c r="H243" s="210"/>
      <c r="I243" s="210"/>
      <c r="J243" s="210"/>
      <c r="K243" s="285"/>
    </row>
    <row r="244" spans="1:11" x14ac:dyDescent="0.15">
      <c r="A244" s="216"/>
      <c r="B244" s="210"/>
      <c r="C244" s="210"/>
      <c r="D244" s="210"/>
      <c r="E244" s="210"/>
      <c r="F244" s="210"/>
      <c r="G244" s="210"/>
      <c r="H244" s="210"/>
      <c r="I244" s="210"/>
      <c r="J244" s="210"/>
      <c r="K244" s="285"/>
    </row>
    <row r="245" spans="1:11" x14ac:dyDescent="0.15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85"/>
    </row>
    <row r="246" spans="1:11" x14ac:dyDescent="0.15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85"/>
    </row>
    <row r="247" spans="1:11" x14ac:dyDescent="0.15">
      <c r="A247" s="286"/>
      <c r="B247" s="216"/>
      <c r="C247" s="216"/>
      <c r="D247" s="216"/>
      <c r="E247" s="216"/>
      <c r="F247" s="216"/>
      <c r="G247" s="210"/>
      <c r="H247" s="210"/>
      <c r="I247" s="210"/>
      <c r="J247" s="210"/>
      <c r="K247" s="285"/>
    </row>
    <row r="248" spans="1:11" x14ac:dyDescent="0.15">
      <c r="A248" s="216"/>
      <c r="B248" s="216"/>
      <c r="C248" s="216"/>
      <c r="D248" s="216"/>
      <c r="E248" s="216"/>
      <c r="F248" s="216"/>
      <c r="G248" s="210"/>
      <c r="H248" s="210"/>
      <c r="I248" s="210"/>
      <c r="J248" s="210"/>
      <c r="K248" s="285"/>
    </row>
    <row r="249" spans="1:11" x14ac:dyDescent="0.15">
      <c r="A249" s="286"/>
      <c r="B249" s="216"/>
      <c r="C249" s="216"/>
      <c r="D249" s="216"/>
      <c r="E249" s="216"/>
      <c r="F249" s="216"/>
      <c r="G249" s="210"/>
      <c r="H249" s="210"/>
      <c r="I249" s="210"/>
      <c r="J249" s="210"/>
      <c r="K249" s="285"/>
    </row>
    <row r="250" spans="1:11" x14ac:dyDescent="0.15">
      <c r="A250" s="216"/>
      <c r="B250" s="216"/>
      <c r="C250" s="216"/>
      <c r="D250" s="216"/>
      <c r="E250" s="216"/>
      <c r="F250" s="216"/>
      <c r="G250" s="210"/>
      <c r="H250" s="210"/>
      <c r="I250" s="210"/>
      <c r="J250" s="210"/>
      <c r="K250" s="285"/>
    </row>
    <row r="251" spans="1:11" x14ac:dyDescent="0.15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85"/>
    </row>
    <row r="252" spans="1:11" x14ac:dyDescent="0.15">
      <c r="A252" s="343"/>
      <c r="B252" s="210"/>
      <c r="C252" s="210"/>
      <c r="D252" s="210"/>
      <c r="E252" s="210"/>
      <c r="F252" s="210"/>
      <c r="G252" s="210"/>
      <c r="H252" s="210"/>
      <c r="I252" s="210"/>
      <c r="J252" s="210"/>
      <c r="K252" s="285"/>
    </row>
    <row r="253" spans="1:11" x14ac:dyDescent="0.15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85"/>
    </row>
    <row r="254" spans="1:11" x14ac:dyDescent="0.15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85"/>
    </row>
    <row r="255" spans="1:11" x14ac:dyDescent="0.15">
      <c r="A255" s="286"/>
      <c r="B255" s="216"/>
      <c r="C255" s="216"/>
      <c r="D255" s="216"/>
      <c r="E255" s="216"/>
      <c r="F255" s="216"/>
      <c r="G255" s="210"/>
      <c r="H255" s="210"/>
      <c r="I255" s="210"/>
      <c r="J255" s="210"/>
      <c r="K255" s="285"/>
    </row>
    <row r="256" spans="1:11" x14ac:dyDescent="0.15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85"/>
    </row>
    <row r="257" spans="1:11" x14ac:dyDescent="0.15">
      <c r="A257" s="286"/>
      <c r="B257" s="210"/>
      <c r="C257" s="210"/>
      <c r="D257" s="210"/>
      <c r="E257" s="210"/>
      <c r="F257" s="210"/>
      <c r="G257" s="210"/>
      <c r="H257" s="210"/>
      <c r="I257" s="210"/>
      <c r="J257" s="210"/>
      <c r="K257" s="285"/>
    </row>
    <row r="258" spans="1:11" x14ac:dyDescent="0.15">
      <c r="A258" s="517"/>
      <c r="B258" s="517"/>
      <c r="C258" s="517"/>
      <c r="D258" s="517"/>
      <c r="E258" s="417"/>
      <c r="F258" s="517"/>
      <c r="G258" s="517"/>
      <c r="H258" s="517"/>
      <c r="I258" s="517"/>
      <c r="J258" s="517"/>
      <c r="K258" s="517"/>
    </row>
    <row r="259" spans="1:11" ht="17.25" customHeight="1" x14ac:dyDescent="0.15">
      <c r="A259" s="517"/>
      <c r="B259" s="517"/>
      <c r="C259" s="517"/>
      <c r="D259" s="517"/>
      <c r="E259" s="417"/>
      <c r="F259" s="517"/>
      <c r="G259" s="517"/>
      <c r="H259" s="517"/>
      <c r="I259" s="517"/>
      <c r="J259" s="517"/>
      <c r="K259" s="517"/>
    </row>
    <row r="260" spans="1:11" x14ac:dyDescent="0.15">
      <c r="A260" s="311"/>
      <c r="B260" s="311"/>
      <c r="C260" s="340"/>
      <c r="D260" s="292"/>
      <c r="E260" s="292"/>
      <c r="F260" s="341"/>
      <c r="G260" s="292"/>
      <c r="H260" s="342"/>
      <c r="I260" s="342"/>
      <c r="J260" s="340"/>
      <c r="K260" s="340"/>
    </row>
    <row r="261" spans="1:11" ht="14" x14ac:dyDescent="0.15">
      <c r="A261" s="519"/>
      <c r="B261" s="519"/>
      <c r="C261" s="519"/>
      <c r="D261" s="519"/>
      <c r="E261" s="519"/>
      <c r="F261" s="519"/>
      <c r="G261" s="519"/>
      <c r="H261" s="519"/>
      <c r="I261" s="519"/>
      <c r="J261" s="519"/>
      <c r="K261" s="316"/>
    </row>
    <row r="262" spans="1:11" x14ac:dyDescent="0.15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85"/>
    </row>
    <row r="263" spans="1:11" x14ac:dyDescent="0.15">
      <c r="A263" s="286"/>
      <c r="B263" s="210"/>
      <c r="C263" s="210"/>
      <c r="D263" s="210"/>
      <c r="E263" s="210"/>
      <c r="F263" s="210"/>
      <c r="G263" s="210"/>
      <c r="H263" s="210"/>
      <c r="I263" s="210"/>
      <c r="J263" s="210"/>
      <c r="K263" s="285"/>
    </row>
    <row r="264" spans="1:11" x14ac:dyDescent="0.15">
      <c r="A264" s="216"/>
      <c r="B264" s="210"/>
      <c r="C264" s="210"/>
      <c r="D264" s="210"/>
      <c r="E264" s="210"/>
      <c r="F264" s="210"/>
      <c r="G264" s="210"/>
      <c r="H264" s="210"/>
      <c r="I264" s="210"/>
      <c r="J264" s="210"/>
      <c r="K264" s="285"/>
    </row>
    <row r="265" spans="1:11" x14ac:dyDescent="0.15">
      <c r="A265" s="210"/>
      <c r="B265" s="210"/>
      <c r="C265" s="210"/>
      <c r="D265" s="210"/>
      <c r="E265" s="210"/>
      <c r="F265" s="210"/>
      <c r="G265" s="210"/>
      <c r="H265" s="210"/>
      <c r="I265" s="210"/>
      <c r="J265" s="210"/>
      <c r="K265" s="285"/>
    </row>
    <row r="266" spans="1:11" x14ac:dyDescent="0.15">
      <c r="A266" s="210"/>
      <c r="B266" s="210"/>
      <c r="C266" s="210"/>
      <c r="D266" s="210"/>
      <c r="E266" s="210"/>
      <c r="F266" s="210"/>
      <c r="G266" s="210"/>
      <c r="H266" s="210"/>
      <c r="I266" s="210"/>
      <c r="J266" s="210"/>
      <c r="K266" s="285"/>
    </row>
    <row r="267" spans="1:11" x14ac:dyDescent="0.15">
      <c r="A267" s="286"/>
      <c r="B267" s="216"/>
      <c r="C267" s="216"/>
      <c r="D267" s="216"/>
      <c r="E267" s="216"/>
      <c r="F267" s="216"/>
      <c r="G267" s="216"/>
      <c r="H267" s="210"/>
      <c r="I267" s="210"/>
      <c r="J267" s="210"/>
      <c r="K267" s="285"/>
    </row>
    <row r="268" spans="1:11" x14ac:dyDescent="0.15">
      <c r="A268" s="210"/>
      <c r="B268" s="210"/>
      <c r="C268" s="210"/>
      <c r="D268" s="210"/>
      <c r="E268" s="210"/>
      <c r="F268" s="210"/>
      <c r="G268" s="210"/>
      <c r="H268" s="210"/>
      <c r="I268" s="210"/>
      <c r="J268" s="210"/>
      <c r="K268" s="285"/>
    </row>
    <row r="269" spans="1:11" x14ac:dyDescent="0.15">
      <c r="A269" s="194"/>
      <c r="B269" s="210"/>
      <c r="C269" s="210"/>
      <c r="D269" s="210"/>
      <c r="E269" s="210"/>
      <c r="F269" s="210"/>
      <c r="G269" s="210"/>
      <c r="H269" s="210"/>
      <c r="I269" s="210"/>
      <c r="J269" s="210"/>
      <c r="K269" s="285"/>
    </row>
    <row r="270" spans="1:11" x14ac:dyDescent="0.15">
      <c r="A270" s="530"/>
      <c r="B270" s="530"/>
      <c r="C270" s="530"/>
      <c r="D270" s="530"/>
      <c r="E270" s="419"/>
      <c r="F270" s="530"/>
      <c r="G270" s="530"/>
      <c r="H270" s="530"/>
      <c r="I270" s="530"/>
      <c r="J270" s="530"/>
      <c r="K270" s="530"/>
    </row>
    <row r="271" spans="1:11" x14ac:dyDescent="0.15">
      <c r="A271" s="530"/>
      <c r="B271" s="530"/>
      <c r="C271" s="530"/>
      <c r="D271" s="530"/>
      <c r="E271" s="419"/>
      <c r="F271" s="530"/>
      <c r="G271" s="530"/>
      <c r="H271" s="530"/>
      <c r="I271" s="530"/>
      <c r="J271" s="530"/>
      <c r="K271" s="530"/>
    </row>
    <row r="272" spans="1:11" x14ac:dyDescent="0.15">
      <c r="A272" s="344"/>
      <c r="B272" s="344"/>
      <c r="C272" s="345"/>
      <c r="D272" s="292"/>
      <c r="E272" s="292"/>
      <c r="F272" s="291"/>
      <c r="G272" s="292"/>
      <c r="H272" s="346"/>
      <c r="I272" s="346"/>
      <c r="J272" s="345"/>
      <c r="K272" s="345"/>
    </row>
    <row r="273" spans="1:11" x14ac:dyDescent="0.15">
      <c r="A273" s="344"/>
      <c r="B273" s="344"/>
      <c r="C273" s="345"/>
      <c r="D273" s="292"/>
      <c r="E273" s="292"/>
      <c r="F273" s="291"/>
      <c r="G273" s="292"/>
      <c r="H273" s="346"/>
      <c r="I273" s="346"/>
      <c r="J273" s="345"/>
      <c r="K273" s="345"/>
    </row>
    <row r="274" spans="1:11" x14ac:dyDescent="0.15">
      <c r="A274" s="529"/>
      <c r="B274" s="529"/>
      <c r="C274" s="529"/>
      <c r="D274" s="529"/>
      <c r="E274" s="529"/>
      <c r="F274" s="529"/>
      <c r="G274" s="529"/>
      <c r="H274" s="529"/>
      <c r="I274" s="529"/>
      <c r="J274" s="529"/>
      <c r="K274" s="347"/>
    </row>
    <row r="275" spans="1:11" x14ac:dyDescent="0.15">
      <c r="A275" s="210"/>
      <c r="B275" s="210"/>
      <c r="C275" s="210"/>
      <c r="D275" s="210"/>
      <c r="E275" s="210"/>
      <c r="F275" s="210"/>
      <c r="G275" s="210"/>
      <c r="H275" s="210"/>
      <c r="I275" s="210"/>
      <c r="J275" s="210"/>
      <c r="K275" s="285"/>
    </row>
    <row r="276" spans="1:11" x14ac:dyDescent="0.15">
      <c r="A276" s="194"/>
      <c r="B276" s="210"/>
      <c r="C276" s="210"/>
      <c r="D276" s="210"/>
      <c r="E276" s="210"/>
      <c r="F276" s="210"/>
      <c r="G276" s="210"/>
      <c r="H276" s="210"/>
      <c r="I276" s="210"/>
      <c r="J276" s="210"/>
      <c r="K276" s="285"/>
    </row>
    <row r="277" spans="1:11" x14ac:dyDescent="0.15">
      <c r="A277" s="530"/>
      <c r="B277" s="530"/>
      <c r="C277" s="530"/>
      <c r="D277" s="530"/>
      <c r="E277" s="419"/>
      <c r="F277" s="530"/>
      <c r="G277" s="530"/>
      <c r="H277" s="530"/>
      <c r="I277" s="530"/>
      <c r="J277" s="530"/>
      <c r="K277" s="530"/>
    </row>
    <row r="278" spans="1:11" x14ac:dyDescent="0.15">
      <c r="A278" s="530"/>
      <c r="B278" s="530"/>
      <c r="C278" s="530"/>
      <c r="D278" s="530"/>
      <c r="E278" s="419"/>
      <c r="F278" s="530"/>
      <c r="G278" s="530"/>
      <c r="H278" s="530"/>
      <c r="I278" s="530"/>
      <c r="J278" s="530"/>
      <c r="K278" s="530"/>
    </row>
    <row r="279" spans="1:11" x14ac:dyDescent="0.15">
      <c r="A279" s="344"/>
      <c r="B279" s="344"/>
      <c r="C279" s="345"/>
      <c r="D279" s="292"/>
      <c r="E279" s="292"/>
      <c r="F279" s="291"/>
      <c r="G279" s="292"/>
      <c r="H279" s="346"/>
      <c r="I279" s="346"/>
      <c r="J279" s="345"/>
      <c r="K279" s="345"/>
    </row>
    <row r="280" spans="1:11" x14ac:dyDescent="0.15">
      <c r="A280" s="344"/>
      <c r="B280" s="344"/>
      <c r="C280" s="345"/>
      <c r="D280" s="292"/>
      <c r="E280" s="292"/>
      <c r="F280" s="291"/>
      <c r="G280" s="292"/>
      <c r="H280" s="346"/>
      <c r="I280" s="346"/>
      <c r="J280" s="345"/>
      <c r="K280" s="345"/>
    </row>
    <row r="281" spans="1:11" x14ac:dyDescent="0.15">
      <c r="A281" s="529"/>
      <c r="B281" s="529"/>
      <c r="C281" s="529"/>
      <c r="D281" s="529"/>
      <c r="E281" s="529"/>
      <c r="F281" s="529"/>
      <c r="G281" s="529"/>
      <c r="H281" s="529"/>
      <c r="I281" s="529"/>
      <c r="J281" s="529"/>
      <c r="K281" s="347"/>
    </row>
    <row r="282" spans="1:11" x14ac:dyDescent="0.15">
      <c r="A282" s="216"/>
      <c r="B282" s="216"/>
      <c r="C282" s="216"/>
      <c r="D282" s="216"/>
      <c r="E282" s="216"/>
      <c r="F282" s="216"/>
      <c r="G282" s="216"/>
      <c r="H282" s="216"/>
      <c r="I282" s="216"/>
      <c r="J282" s="216"/>
      <c r="K282" s="217"/>
    </row>
    <row r="283" spans="1:11" x14ac:dyDescent="0.15">
      <c r="A283" s="286"/>
      <c r="B283" s="216"/>
      <c r="C283" s="216"/>
      <c r="D283" s="216"/>
      <c r="E283" s="216"/>
      <c r="F283" s="216"/>
      <c r="G283" s="216"/>
      <c r="H283" s="216"/>
      <c r="I283" s="216"/>
      <c r="J283" s="216"/>
      <c r="K283" s="217"/>
    </row>
    <row r="284" spans="1:11" x14ac:dyDescent="0.15">
      <c r="A284" s="530"/>
      <c r="B284" s="530"/>
      <c r="C284" s="530"/>
      <c r="D284" s="530"/>
      <c r="E284" s="419"/>
      <c r="F284" s="530"/>
      <c r="G284" s="530"/>
      <c r="H284" s="530"/>
      <c r="I284" s="530"/>
      <c r="J284" s="530"/>
      <c r="K284" s="530"/>
    </row>
    <row r="285" spans="1:11" x14ac:dyDescent="0.15">
      <c r="A285" s="530"/>
      <c r="B285" s="530"/>
      <c r="C285" s="530"/>
      <c r="D285" s="530"/>
      <c r="E285" s="419"/>
      <c r="F285" s="530"/>
      <c r="G285" s="530"/>
      <c r="H285" s="530"/>
      <c r="I285" s="530"/>
      <c r="J285" s="530"/>
      <c r="K285" s="530"/>
    </row>
    <row r="286" spans="1:11" x14ac:dyDescent="0.15">
      <c r="A286" s="344"/>
      <c r="B286" s="344"/>
      <c r="C286" s="345"/>
      <c r="D286" s="292"/>
      <c r="E286" s="292"/>
      <c r="F286" s="291"/>
      <c r="G286" s="292"/>
      <c r="H286" s="346"/>
      <c r="I286" s="346"/>
      <c r="J286" s="345"/>
      <c r="K286" s="345"/>
    </row>
    <row r="287" spans="1:11" x14ac:dyDescent="0.15">
      <c r="A287" s="344"/>
      <c r="B287" s="344"/>
      <c r="C287" s="345"/>
      <c r="D287" s="292"/>
      <c r="E287" s="292"/>
      <c r="F287" s="291"/>
      <c r="G287" s="292"/>
      <c r="H287" s="346"/>
      <c r="I287" s="346"/>
      <c r="J287" s="345"/>
      <c r="K287" s="345"/>
    </row>
    <row r="288" spans="1:11" x14ac:dyDescent="0.15">
      <c r="A288" s="344"/>
      <c r="B288" s="344"/>
      <c r="C288" s="345"/>
      <c r="D288" s="292"/>
      <c r="E288" s="292"/>
      <c r="F288" s="291"/>
      <c r="G288" s="292"/>
      <c r="H288" s="346"/>
      <c r="I288" s="346"/>
      <c r="J288" s="345"/>
      <c r="K288" s="345"/>
    </row>
    <row r="289" spans="1:11" x14ac:dyDescent="0.15">
      <c r="A289" s="344"/>
      <c r="B289" s="344"/>
      <c r="C289" s="345"/>
      <c r="D289" s="292"/>
      <c r="E289" s="292"/>
      <c r="F289" s="348"/>
      <c r="G289" s="292"/>
      <c r="H289" s="346"/>
      <c r="I289" s="346"/>
      <c r="J289" s="345"/>
      <c r="K289" s="345"/>
    </row>
    <row r="290" spans="1:11" x14ac:dyDescent="0.15">
      <c r="A290" s="529"/>
      <c r="B290" s="529"/>
      <c r="C290" s="529"/>
      <c r="D290" s="529"/>
      <c r="E290" s="529"/>
      <c r="F290" s="529"/>
      <c r="G290" s="529"/>
      <c r="H290" s="529"/>
      <c r="I290" s="529"/>
      <c r="J290" s="529"/>
      <c r="K290" s="347"/>
    </row>
    <row r="291" spans="1:11" x14ac:dyDescent="0.15">
      <c r="A291" s="210"/>
      <c r="B291" s="210"/>
      <c r="C291" s="210"/>
      <c r="D291" s="210"/>
      <c r="E291" s="210"/>
      <c r="F291" s="210"/>
      <c r="G291" s="210"/>
      <c r="H291" s="210"/>
      <c r="I291" s="210"/>
      <c r="J291" s="210"/>
      <c r="K291" s="285"/>
    </row>
    <row r="292" spans="1:11" x14ac:dyDescent="0.15">
      <c r="A292" s="210"/>
      <c r="B292" s="210"/>
      <c r="C292" s="210"/>
      <c r="D292" s="210"/>
      <c r="E292" s="210"/>
      <c r="F292" s="210"/>
      <c r="G292" s="210"/>
      <c r="H292" s="210"/>
      <c r="I292" s="210"/>
      <c r="J292" s="210"/>
      <c r="K292" s="285"/>
    </row>
    <row r="293" spans="1:11" x14ac:dyDescent="0.15">
      <c r="A293" s="286"/>
      <c r="B293" s="216"/>
      <c r="C293" s="216"/>
      <c r="D293" s="216"/>
      <c r="E293" s="216"/>
      <c r="F293" s="216"/>
      <c r="G293" s="210"/>
      <c r="H293" s="210"/>
      <c r="I293" s="210"/>
      <c r="J293" s="210"/>
      <c r="K293" s="285"/>
    </row>
    <row r="294" spans="1:11" x14ac:dyDescent="0.15">
      <c r="A294" s="286"/>
      <c r="B294" s="216"/>
      <c r="C294" s="216"/>
      <c r="D294" s="216"/>
      <c r="E294" s="216"/>
      <c r="F294" s="216"/>
      <c r="G294" s="210"/>
      <c r="H294" s="210"/>
      <c r="I294" s="210"/>
      <c r="J294" s="210"/>
      <c r="K294" s="285"/>
    </row>
    <row r="295" spans="1:11" x14ac:dyDescent="0.15">
      <c r="A295" s="286"/>
      <c r="B295" s="216"/>
      <c r="C295" s="216"/>
      <c r="D295" s="216"/>
      <c r="E295" s="216"/>
      <c r="F295" s="216"/>
      <c r="G295" s="210"/>
      <c r="H295" s="210"/>
      <c r="I295" s="210"/>
      <c r="J295" s="210"/>
      <c r="K295" s="285"/>
    </row>
    <row r="296" spans="1:11" x14ac:dyDescent="0.15">
      <c r="A296" s="517"/>
      <c r="B296" s="517"/>
      <c r="C296" s="517"/>
      <c r="D296" s="517"/>
      <c r="E296" s="417"/>
      <c r="F296" s="517"/>
      <c r="G296" s="517"/>
      <c r="H296" s="517"/>
      <c r="I296" s="517"/>
      <c r="J296" s="517"/>
      <c r="K296" s="517"/>
    </row>
    <row r="297" spans="1:11" x14ac:dyDescent="0.15">
      <c r="A297" s="517"/>
      <c r="B297" s="517"/>
      <c r="C297" s="517"/>
      <c r="D297" s="517"/>
      <c r="E297" s="417"/>
      <c r="F297" s="517"/>
      <c r="G297" s="517"/>
      <c r="H297" s="517"/>
      <c r="I297" s="517"/>
      <c r="J297" s="517"/>
      <c r="K297" s="517"/>
    </row>
    <row r="298" spans="1:11" x14ac:dyDescent="0.15">
      <c r="A298" s="311"/>
      <c r="B298" s="311"/>
      <c r="C298" s="340"/>
      <c r="D298" s="292"/>
      <c r="E298" s="292"/>
      <c r="F298" s="341"/>
      <c r="G298" s="292"/>
      <c r="H298" s="342"/>
      <c r="I298" s="342"/>
      <c r="J298" s="349"/>
      <c r="K298" s="340"/>
    </row>
    <row r="299" spans="1:11" x14ac:dyDescent="0.15">
      <c r="A299" s="311"/>
      <c r="B299" s="311"/>
      <c r="C299" s="340"/>
      <c r="D299" s="292"/>
      <c r="E299" s="292"/>
      <c r="F299" s="341"/>
      <c r="G299" s="292"/>
      <c r="H299" s="342"/>
      <c r="I299" s="342"/>
      <c r="J299" s="349"/>
      <c r="K299" s="340"/>
    </row>
    <row r="300" spans="1:11" x14ac:dyDescent="0.15">
      <c r="A300" s="311"/>
      <c r="B300" s="311"/>
      <c r="C300" s="340"/>
      <c r="D300" s="292"/>
      <c r="E300" s="292"/>
      <c r="F300" s="341"/>
      <c r="G300" s="292"/>
      <c r="H300" s="342"/>
      <c r="I300" s="342"/>
      <c r="J300" s="349"/>
      <c r="K300" s="340"/>
    </row>
    <row r="301" spans="1:11" x14ac:dyDescent="0.15">
      <c r="A301" s="311"/>
      <c r="B301" s="311"/>
      <c r="C301" s="340"/>
      <c r="D301" s="292"/>
      <c r="E301" s="292"/>
      <c r="F301" s="341"/>
      <c r="G301" s="292"/>
      <c r="H301" s="342"/>
      <c r="I301" s="342"/>
      <c r="J301" s="349"/>
      <c r="K301" s="340"/>
    </row>
    <row r="302" spans="1:11" x14ac:dyDescent="0.15">
      <c r="A302" s="311"/>
      <c r="B302" s="311"/>
      <c r="C302" s="340"/>
      <c r="D302" s="292"/>
      <c r="E302" s="292"/>
      <c r="F302" s="341"/>
      <c r="G302" s="292"/>
      <c r="H302" s="342"/>
      <c r="I302" s="342"/>
      <c r="J302" s="349"/>
      <c r="K302" s="340"/>
    </row>
    <row r="303" spans="1:11" x14ac:dyDescent="0.15">
      <c r="A303" s="311"/>
      <c r="B303" s="311"/>
      <c r="C303" s="340"/>
      <c r="D303" s="292"/>
      <c r="E303" s="292"/>
      <c r="F303" s="341"/>
      <c r="G303" s="292"/>
      <c r="H303" s="342"/>
      <c r="I303" s="342"/>
      <c r="J303" s="349"/>
      <c r="K303" s="340"/>
    </row>
    <row r="304" spans="1:11" x14ac:dyDescent="0.15">
      <c r="A304" s="518"/>
      <c r="B304" s="518"/>
      <c r="C304" s="518"/>
      <c r="D304" s="518"/>
      <c r="E304" s="518"/>
      <c r="F304" s="518"/>
      <c r="G304" s="518"/>
      <c r="H304" s="518"/>
      <c r="I304" s="518"/>
      <c r="J304" s="518"/>
      <c r="K304" s="316"/>
    </row>
    <row r="305" spans="1:11" x14ac:dyDescent="0.15">
      <c r="A305" s="210"/>
      <c r="B305" s="210"/>
      <c r="C305" s="210"/>
      <c r="D305" s="210"/>
      <c r="E305" s="210"/>
      <c r="F305" s="210"/>
      <c r="G305" s="210"/>
      <c r="H305" s="210"/>
      <c r="I305" s="210"/>
      <c r="J305" s="210"/>
      <c r="K305" s="285"/>
    </row>
    <row r="306" spans="1:11" x14ac:dyDescent="0.15">
      <c r="A306" s="286"/>
      <c r="B306" s="216"/>
      <c r="C306" s="216"/>
      <c r="D306" s="216"/>
      <c r="E306" s="216"/>
      <c r="F306" s="216"/>
      <c r="G306" s="210"/>
      <c r="H306" s="210"/>
      <c r="I306" s="210"/>
      <c r="J306" s="210"/>
      <c r="K306" s="285"/>
    </row>
    <row r="307" spans="1:11" hidden="1" x14ac:dyDescent="0.15">
      <c r="A307" s="210"/>
      <c r="B307" s="210"/>
      <c r="C307" s="210"/>
      <c r="D307" s="210"/>
      <c r="E307" s="210"/>
      <c r="F307" s="210"/>
      <c r="G307" s="210"/>
      <c r="H307" s="210"/>
      <c r="I307" s="210"/>
      <c r="J307" s="210"/>
      <c r="K307" s="285"/>
    </row>
    <row r="308" spans="1:11" x14ac:dyDescent="0.15">
      <c r="A308" s="517"/>
      <c r="B308" s="517"/>
      <c r="C308" s="517"/>
      <c r="D308" s="517"/>
      <c r="E308" s="417"/>
      <c r="F308" s="517"/>
      <c r="G308" s="517"/>
      <c r="H308" s="517"/>
      <c r="I308" s="517"/>
      <c r="J308" s="517"/>
      <c r="K308" s="517"/>
    </row>
    <row r="309" spans="1:11" x14ac:dyDescent="0.15">
      <c r="A309" s="517"/>
      <c r="B309" s="517"/>
      <c r="C309" s="517"/>
      <c r="D309" s="517"/>
      <c r="E309" s="417"/>
      <c r="F309" s="517"/>
      <c r="G309" s="517"/>
      <c r="H309" s="517"/>
      <c r="I309" s="517"/>
      <c r="J309" s="517"/>
      <c r="K309" s="517"/>
    </row>
    <row r="310" spans="1:11" x14ac:dyDescent="0.15">
      <c r="A310" s="311"/>
      <c r="B310" s="311"/>
      <c r="C310" s="289"/>
      <c r="D310" s="292"/>
      <c r="E310" s="292"/>
      <c r="F310" s="341"/>
      <c r="G310" s="292"/>
      <c r="H310" s="342"/>
      <c r="I310" s="342"/>
      <c r="J310" s="289"/>
      <c r="K310" s="289"/>
    </row>
    <row r="311" spans="1:11" x14ac:dyDescent="0.15">
      <c r="A311" s="311"/>
      <c r="B311" s="311"/>
      <c r="C311" s="289"/>
      <c r="D311" s="292"/>
      <c r="E311" s="292"/>
      <c r="F311" s="341"/>
      <c r="G311" s="292"/>
      <c r="H311" s="342"/>
      <c r="I311" s="342"/>
      <c r="J311" s="289"/>
      <c r="K311" s="289"/>
    </row>
    <row r="312" spans="1:11" x14ac:dyDescent="0.15">
      <c r="A312" s="311"/>
      <c r="B312" s="311"/>
      <c r="C312" s="289"/>
      <c r="D312" s="292"/>
      <c r="E312" s="292"/>
      <c r="F312" s="341"/>
      <c r="G312" s="292"/>
      <c r="H312" s="342"/>
      <c r="I312" s="342"/>
      <c r="J312" s="289"/>
      <c r="K312" s="289"/>
    </row>
    <row r="313" spans="1:11" x14ac:dyDescent="0.15">
      <c r="A313" s="311"/>
      <c r="B313" s="311"/>
      <c r="C313" s="289"/>
      <c r="D313" s="292"/>
      <c r="E313" s="292"/>
      <c r="F313" s="341"/>
      <c r="G313" s="292"/>
      <c r="H313" s="342"/>
      <c r="I313" s="342"/>
      <c r="J313" s="289"/>
      <c r="K313" s="289"/>
    </row>
    <row r="314" spans="1:11" x14ac:dyDescent="0.15">
      <c r="A314" s="311"/>
      <c r="B314" s="311"/>
      <c r="C314" s="289"/>
      <c r="D314" s="292"/>
      <c r="E314" s="292"/>
      <c r="F314" s="341"/>
      <c r="G314" s="292"/>
      <c r="H314" s="342"/>
      <c r="I314" s="342"/>
      <c r="J314" s="289"/>
      <c r="K314" s="289"/>
    </row>
    <row r="315" spans="1:11" x14ac:dyDescent="0.15">
      <c r="A315" s="311"/>
      <c r="B315" s="311"/>
      <c r="C315" s="289"/>
      <c r="D315" s="292"/>
      <c r="E315" s="292"/>
      <c r="F315" s="341"/>
      <c r="G315" s="292"/>
      <c r="H315" s="342"/>
      <c r="I315" s="342"/>
      <c r="J315" s="289"/>
      <c r="K315" s="289"/>
    </row>
    <row r="316" spans="1:11" x14ac:dyDescent="0.15">
      <c r="A316" s="311"/>
      <c r="B316" s="311"/>
      <c r="C316" s="289"/>
      <c r="D316" s="292"/>
      <c r="E316" s="292"/>
      <c r="F316" s="341"/>
      <c r="G316" s="292"/>
      <c r="H316" s="342"/>
      <c r="I316" s="342"/>
      <c r="J316" s="289"/>
      <c r="K316" s="289"/>
    </row>
    <row r="317" spans="1:11" x14ac:dyDescent="0.15">
      <c r="A317" s="311"/>
      <c r="B317" s="311"/>
      <c r="C317" s="289"/>
      <c r="D317" s="292"/>
      <c r="E317" s="292"/>
      <c r="F317" s="341"/>
      <c r="G317" s="292"/>
      <c r="H317" s="342"/>
      <c r="I317" s="342"/>
      <c r="J317" s="289"/>
      <c r="K317" s="289"/>
    </row>
    <row r="318" spans="1:11" x14ac:dyDescent="0.15">
      <c r="A318" s="311"/>
      <c r="B318" s="311"/>
      <c r="C318" s="289"/>
      <c r="D318" s="292"/>
      <c r="E318" s="292"/>
      <c r="F318" s="341"/>
      <c r="G318" s="292"/>
      <c r="H318" s="342"/>
      <c r="I318" s="342"/>
      <c r="J318" s="289"/>
      <c r="K318" s="289"/>
    </row>
    <row r="319" spans="1:11" x14ac:dyDescent="0.15">
      <c r="A319" s="311"/>
      <c r="B319" s="311"/>
      <c r="C319" s="289"/>
      <c r="D319" s="292"/>
      <c r="E319" s="292"/>
      <c r="F319" s="341"/>
      <c r="G319" s="292"/>
      <c r="H319" s="342"/>
      <c r="I319" s="342"/>
      <c r="J319" s="289"/>
      <c r="K319" s="289"/>
    </row>
    <row r="320" spans="1:11" x14ac:dyDescent="0.15">
      <c r="A320" s="311"/>
      <c r="B320" s="311"/>
      <c r="C320" s="289"/>
      <c r="D320" s="292"/>
      <c r="E320" s="292"/>
      <c r="F320" s="341"/>
      <c r="G320" s="292"/>
      <c r="H320" s="342"/>
      <c r="I320" s="342"/>
      <c r="J320" s="289"/>
      <c r="K320" s="289"/>
    </row>
    <row r="321" spans="1:11" x14ac:dyDescent="0.15">
      <c r="A321" s="311"/>
      <c r="B321" s="311"/>
      <c r="C321" s="289"/>
      <c r="D321" s="292"/>
      <c r="E321" s="292"/>
      <c r="F321" s="341"/>
      <c r="G321" s="292"/>
      <c r="H321" s="342"/>
      <c r="I321" s="342"/>
      <c r="J321" s="289"/>
      <c r="K321" s="289"/>
    </row>
    <row r="322" spans="1:11" x14ac:dyDescent="0.15">
      <c r="A322" s="311"/>
      <c r="B322" s="311"/>
      <c r="C322" s="289"/>
      <c r="D322" s="292"/>
      <c r="E322" s="292"/>
      <c r="F322" s="341"/>
      <c r="G322" s="292"/>
      <c r="H322" s="342"/>
      <c r="I322" s="342"/>
      <c r="J322" s="289"/>
      <c r="K322" s="289"/>
    </row>
    <row r="323" spans="1:11" x14ac:dyDescent="0.15">
      <c r="A323" s="311"/>
      <c r="B323" s="311"/>
      <c r="C323" s="289"/>
      <c r="D323" s="292"/>
      <c r="E323" s="292"/>
      <c r="F323" s="341"/>
      <c r="G323" s="292"/>
      <c r="H323" s="342"/>
      <c r="I323" s="342"/>
      <c r="J323" s="289"/>
      <c r="K323" s="289"/>
    </row>
    <row r="324" spans="1:11" x14ac:dyDescent="0.15">
      <c r="A324" s="311"/>
      <c r="B324" s="311"/>
      <c r="C324" s="289"/>
      <c r="D324" s="292"/>
      <c r="E324" s="292"/>
      <c r="F324" s="341"/>
      <c r="G324" s="292"/>
      <c r="H324" s="342"/>
      <c r="I324" s="342"/>
      <c r="J324" s="289"/>
      <c r="K324" s="289"/>
    </row>
    <row r="325" spans="1:11" x14ac:dyDescent="0.15">
      <c r="A325" s="311"/>
      <c r="B325" s="311"/>
      <c r="C325" s="289"/>
      <c r="D325" s="292"/>
      <c r="E325" s="292"/>
      <c r="F325" s="341"/>
      <c r="G325" s="292"/>
      <c r="H325" s="342"/>
      <c r="I325" s="342"/>
      <c r="J325" s="289"/>
      <c r="K325" s="289"/>
    </row>
    <row r="326" spans="1:11" x14ac:dyDescent="0.15">
      <c r="A326" s="311"/>
      <c r="B326" s="311"/>
      <c r="C326" s="289"/>
      <c r="D326" s="292"/>
      <c r="E326" s="292"/>
      <c r="F326" s="341"/>
      <c r="G326" s="292"/>
      <c r="H326" s="342"/>
      <c r="I326" s="342"/>
      <c r="J326" s="289"/>
      <c r="K326" s="289"/>
    </row>
    <row r="327" spans="1:11" x14ac:dyDescent="0.15">
      <c r="A327" s="311"/>
      <c r="B327" s="311"/>
      <c r="C327" s="289"/>
      <c r="D327" s="292"/>
      <c r="E327" s="292"/>
      <c r="F327" s="341"/>
      <c r="G327" s="292"/>
      <c r="H327" s="342"/>
      <c r="I327" s="342"/>
      <c r="J327" s="289"/>
      <c r="K327" s="289"/>
    </row>
    <row r="328" spans="1:11" x14ac:dyDescent="0.15">
      <c r="A328" s="311"/>
      <c r="B328" s="311"/>
      <c r="C328" s="289"/>
      <c r="D328" s="292"/>
      <c r="E328" s="292"/>
      <c r="F328" s="341"/>
      <c r="G328" s="292"/>
      <c r="H328" s="342"/>
      <c r="I328" s="342"/>
      <c r="J328" s="289"/>
      <c r="K328" s="289"/>
    </row>
    <row r="329" spans="1:11" x14ac:dyDescent="0.15">
      <c r="A329" s="311"/>
      <c r="B329" s="311"/>
      <c r="C329" s="289"/>
      <c r="D329" s="292"/>
      <c r="E329" s="292"/>
      <c r="F329" s="341"/>
      <c r="G329" s="292"/>
      <c r="H329" s="342"/>
      <c r="I329" s="342"/>
      <c r="J329" s="289"/>
      <c r="K329" s="289"/>
    </row>
    <row r="330" spans="1:11" x14ac:dyDescent="0.15">
      <c r="A330" s="311"/>
      <c r="B330" s="311"/>
      <c r="C330" s="289"/>
      <c r="D330" s="292"/>
      <c r="E330" s="292"/>
      <c r="F330" s="341"/>
      <c r="G330" s="292"/>
      <c r="H330" s="342"/>
      <c r="I330" s="342"/>
      <c r="J330" s="289"/>
      <c r="K330" s="289"/>
    </row>
    <row r="331" spans="1:11" x14ac:dyDescent="0.15">
      <c r="A331" s="311"/>
      <c r="B331" s="311"/>
      <c r="C331" s="289"/>
      <c r="D331" s="292"/>
      <c r="E331" s="292"/>
      <c r="F331" s="341"/>
      <c r="G331" s="292"/>
      <c r="H331" s="342"/>
      <c r="I331" s="342"/>
      <c r="J331" s="289"/>
      <c r="K331" s="289"/>
    </row>
    <row r="332" spans="1:11" x14ac:dyDescent="0.15">
      <c r="A332" s="311"/>
      <c r="B332" s="311"/>
      <c r="C332" s="289"/>
      <c r="D332" s="292"/>
      <c r="E332" s="292"/>
      <c r="F332" s="341"/>
      <c r="G332" s="292"/>
      <c r="H332" s="342"/>
      <c r="I332" s="342"/>
      <c r="J332" s="289"/>
      <c r="K332" s="289"/>
    </row>
    <row r="333" spans="1:11" x14ac:dyDescent="0.15">
      <c r="A333" s="311"/>
      <c r="B333" s="311"/>
      <c r="C333" s="289"/>
      <c r="D333" s="292"/>
      <c r="E333" s="292"/>
      <c r="F333" s="341"/>
      <c r="G333" s="292"/>
      <c r="H333" s="342"/>
      <c r="I333" s="342"/>
      <c r="J333" s="289"/>
      <c r="K333" s="289"/>
    </row>
    <row r="334" spans="1:11" x14ac:dyDescent="0.15">
      <c r="A334" s="311"/>
      <c r="B334" s="311"/>
      <c r="C334" s="289"/>
      <c r="D334" s="292"/>
      <c r="E334" s="292"/>
      <c r="F334" s="341"/>
      <c r="G334" s="292"/>
      <c r="H334" s="342"/>
      <c r="I334" s="342"/>
      <c r="J334" s="289"/>
      <c r="K334" s="289"/>
    </row>
    <row r="335" spans="1:11" x14ac:dyDescent="0.15">
      <c r="A335" s="311"/>
      <c r="B335" s="311"/>
      <c r="C335" s="289"/>
      <c r="D335" s="292"/>
      <c r="E335" s="292"/>
      <c r="F335" s="341"/>
      <c r="G335" s="292"/>
      <c r="H335" s="342"/>
      <c r="I335" s="342"/>
      <c r="J335" s="289"/>
      <c r="K335" s="289"/>
    </row>
    <row r="336" spans="1:11" x14ac:dyDescent="0.15">
      <c r="A336" s="311"/>
      <c r="B336" s="311"/>
      <c r="C336" s="340"/>
      <c r="D336" s="292"/>
      <c r="E336" s="292"/>
      <c r="F336" s="341"/>
      <c r="G336" s="292"/>
      <c r="H336" s="342"/>
      <c r="I336" s="342"/>
      <c r="J336" s="349"/>
      <c r="K336" s="340"/>
    </row>
    <row r="337" spans="1:11" x14ac:dyDescent="0.15">
      <c r="A337" s="311"/>
      <c r="B337" s="311"/>
      <c r="C337" s="340"/>
      <c r="D337" s="292"/>
      <c r="E337" s="292"/>
      <c r="F337" s="341"/>
      <c r="G337" s="292"/>
      <c r="H337" s="342"/>
      <c r="I337" s="342"/>
      <c r="J337" s="349"/>
      <c r="K337" s="340"/>
    </row>
    <row r="338" spans="1:11" x14ac:dyDescent="0.15">
      <c r="A338" s="518"/>
      <c r="B338" s="518"/>
      <c r="C338" s="518"/>
      <c r="D338" s="518"/>
      <c r="E338" s="518"/>
      <c r="F338" s="518"/>
      <c r="G338" s="518"/>
      <c r="H338" s="518"/>
      <c r="I338" s="518"/>
      <c r="J338" s="518"/>
      <c r="K338" s="316"/>
    </row>
    <row r="339" spans="1:11" x14ac:dyDescent="0.15">
      <c r="A339" s="210"/>
      <c r="B339" s="210"/>
      <c r="C339" s="210"/>
      <c r="D339" s="210"/>
      <c r="E339" s="210"/>
      <c r="F339" s="210"/>
      <c r="G339" s="210"/>
      <c r="H339" s="210"/>
      <c r="I339" s="210"/>
      <c r="J339" s="210"/>
      <c r="K339" s="285"/>
    </row>
    <row r="340" spans="1:11" x14ac:dyDescent="0.15">
      <c r="A340" s="210"/>
      <c r="B340" s="210"/>
      <c r="C340" s="210"/>
      <c r="D340" s="210"/>
      <c r="E340" s="210"/>
      <c r="F340" s="210"/>
      <c r="G340" s="210"/>
      <c r="H340" s="210"/>
      <c r="I340" s="210"/>
      <c r="J340" s="210"/>
      <c r="K340" s="285"/>
    </row>
    <row r="341" spans="1:11" x14ac:dyDescent="0.15">
      <c r="A341" s="286"/>
      <c r="B341" s="216"/>
      <c r="C341" s="216"/>
      <c r="D341" s="216"/>
      <c r="E341" s="216"/>
      <c r="F341" s="216"/>
      <c r="G341" s="216"/>
      <c r="H341" s="210"/>
      <c r="I341" s="210"/>
      <c r="J341" s="210"/>
      <c r="K341" s="285"/>
    </row>
    <row r="342" spans="1:11" x14ac:dyDescent="0.15">
      <c r="A342" s="286"/>
      <c r="B342" s="216"/>
      <c r="C342" s="216"/>
      <c r="D342" s="216"/>
      <c r="E342" s="216"/>
      <c r="F342" s="216"/>
      <c r="G342" s="216"/>
      <c r="H342" s="210"/>
      <c r="I342" s="210"/>
      <c r="J342" s="210"/>
      <c r="K342" s="285"/>
    </row>
    <row r="343" spans="1:11" x14ac:dyDescent="0.15">
      <c r="A343" s="286"/>
      <c r="B343" s="216"/>
      <c r="C343" s="216"/>
      <c r="D343" s="216"/>
      <c r="E343" s="216"/>
      <c r="F343" s="216"/>
      <c r="G343" s="216"/>
      <c r="H343" s="216"/>
      <c r="I343" s="216"/>
      <c r="J343" s="216"/>
      <c r="K343" s="217"/>
    </row>
    <row r="344" spans="1:11" x14ac:dyDescent="0.15">
      <c r="A344" s="530"/>
      <c r="B344" s="530"/>
      <c r="C344" s="530"/>
      <c r="D344" s="530"/>
      <c r="E344" s="419"/>
      <c r="F344" s="530"/>
      <c r="G344" s="530"/>
      <c r="H344" s="530"/>
      <c r="I344" s="530"/>
      <c r="J344" s="530"/>
      <c r="K344" s="530"/>
    </row>
    <row r="345" spans="1:11" x14ac:dyDescent="0.15">
      <c r="A345" s="530"/>
      <c r="B345" s="530"/>
      <c r="C345" s="530"/>
      <c r="D345" s="530"/>
      <c r="E345" s="419"/>
      <c r="F345" s="530"/>
      <c r="G345" s="530"/>
      <c r="H345" s="530"/>
      <c r="I345" s="530"/>
      <c r="J345" s="530"/>
      <c r="K345" s="530"/>
    </row>
    <row r="346" spans="1:11" x14ac:dyDescent="0.15">
      <c r="A346" s="344"/>
      <c r="B346" s="344"/>
      <c r="C346" s="345"/>
      <c r="D346" s="292"/>
      <c r="E346" s="292"/>
      <c r="F346" s="350"/>
      <c r="G346" s="292"/>
      <c r="H346" s="346"/>
      <c r="I346" s="346"/>
      <c r="J346" s="345"/>
      <c r="K346" s="345"/>
    </row>
    <row r="347" spans="1:11" x14ac:dyDescent="0.15">
      <c r="A347" s="344"/>
      <c r="B347" s="344"/>
      <c r="C347" s="345"/>
      <c r="D347" s="292"/>
      <c r="E347" s="292"/>
      <c r="F347" s="350"/>
      <c r="G347" s="292"/>
      <c r="H347" s="346"/>
      <c r="I347" s="346"/>
      <c r="J347" s="345"/>
      <c r="K347" s="345"/>
    </row>
    <row r="348" spans="1:11" x14ac:dyDescent="0.15">
      <c r="A348" s="344"/>
      <c r="B348" s="344"/>
      <c r="C348" s="345"/>
      <c r="D348" s="292"/>
      <c r="E348" s="292"/>
      <c r="F348" s="350"/>
      <c r="G348" s="292"/>
      <c r="H348" s="346"/>
      <c r="I348" s="346"/>
      <c r="J348" s="345"/>
      <c r="K348" s="345"/>
    </row>
    <row r="349" spans="1:11" x14ac:dyDescent="0.15">
      <c r="A349" s="344"/>
      <c r="B349" s="344"/>
      <c r="C349" s="345"/>
      <c r="D349" s="292"/>
      <c r="E349" s="292"/>
      <c r="F349" s="350"/>
      <c r="G349" s="292"/>
      <c r="H349" s="346"/>
      <c r="I349" s="346"/>
      <c r="J349" s="345"/>
      <c r="K349" s="345"/>
    </row>
    <row r="350" spans="1:11" x14ac:dyDescent="0.15">
      <c r="A350" s="529"/>
      <c r="B350" s="529"/>
      <c r="C350" s="529"/>
      <c r="D350" s="529"/>
      <c r="E350" s="529"/>
      <c r="F350" s="529"/>
      <c r="G350" s="529"/>
      <c r="H350" s="529"/>
      <c r="I350" s="529"/>
      <c r="J350" s="529"/>
      <c r="K350" s="347"/>
    </row>
    <row r="351" spans="1:11" x14ac:dyDescent="0.15">
      <c r="A351" s="216"/>
      <c r="B351" s="216"/>
      <c r="C351" s="216"/>
      <c r="D351" s="216"/>
      <c r="E351" s="216"/>
      <c r="F351" s="216"/>
      <c r="G351" s="216"/>
      <c r="H351" s="216"/>
      <c r="I351" s="216"/>
      <c r="J351" s="216"/>
      <c r="K351" s="217"/>
    </row>
    <row r="352" spans="1:11" x14ac:dyDescent="0.15">
      <c r="A352" s="286"/>
      <c r="B352" s="216"/>
      <c r="C352" s="216"/>
      <c r="D352" s="216"/>
      <c r="E352" s="216"/>
      <c r="F352" s="216"/>
      <c r="G352" s="216"/>
      <c r="H352" s="216"/>
      <c r="I352" s="216"/>
      <c r="J352" s="216"/>
      <c r="K352" s="217"/>
    </row>
    <row r="353" spans="1:11" x14ac:dyDescent="0.15">
      <c r="A353" s="530"/>
      <c r="B353" s="530"/>
      <c r="C353" s="530"/>
      <c r="D353" s="530"/>
      <c r="E353" s="419"/>
      <c r="F353" s="530"/>
      <c r="G353" s="530"/>
      <c r="H353" s="530"/>
      <c r="I353" s="530"/>
      <c r="J353" s="530"/>
      <c r="K353" s="530"/>
    </row>
    <row r="354" spans="1:11" x14ac:dyDescent="0.15">
      <c r="A354" s="530"/>
      <c r="B354" s="530"/>
      <c r="C354" s="530"/>
      <c r="D354" s="530"/>
      <c r="E354" s="419"/>
      <c r="F354" s="530"/>
      <c r="G354" s="530"/>
      <c r="H354" s="530"/>
      <c r="I354" s="530"/>
      <c r="J354" s="530"/>
      <c r="K354" s="530"/>
    </row>
    <row r="355" spans="1:11" x14ac:dyDescent="0.15">
      <c r="A355" s="344"/>
      <c r="B355" s="344"/>
      <c r="C355" s="345"/>
      <c r="D355" s="292"/>
      <c r="E355" s="292"/>
      <c r="F355" s="350"/>
      <c r="G355" s="292"/>
      <c r="H355" s="346"/>
      <c r="I355" s="346"/>
      <c r="J355" s="345"/>
      <c r="K355" s="345"/>
    </row>
    <row r="356" spans="1:11" x14ac:dyDescent="0.15">
      <c r="A356" s="344"/>
      <c r="B356" s="344"/>
      <c r="C356" s="345"/>
      <c r="D356" s="292"/>
      <c r="E356" s="292"/>
      <c r="F356" s="350"/>
      <c r="G356" s="292"/>
      <c r="H356" s="346"/>
      <c r="I356" s="346"/>
      <c r="J356" s="345"/>
      <c r="K356" s="345"/>
    </row>
    <row r="357" spans="1:11" x14ac:dyDescent="0.15">
      <c r="A357" s="529"/>
      <c r="B357" s="529"/>
      <c r="C357" s="529"/>
      <c r="D357" s="529"/>
      <c r="E357" s="529"/>
      <c r="F357" s="529"/>
      <c r="G357" s="529"/>
      <c r="H357" s="529"/>
      <c r="I357" s="529"/>
      <c r="J357" s="529"/>
      <c r="K357" s="347"/>
    </row>
    <row r="358" spans="1:11" x14ac:dyDescent="0.15">
      <c r="A358" s="210"/>
      <c r="B358" s="210"/>
      <c r="C358" s="210"/>
      <c r="D358" s="210"/>
      <c r="E358" s="210"/>
      <c r="F358" s="210"/>
      <c r="G358" s="210"/>
      <c r="H358" s="210"/>
      <c r="I358" s="210"/>
      <c r="J358" s="210"/>
      <c r="K358" s="285"/>
    </row>
    <row r="359" spans="1:11" x14ac:dyDescent="0.15">
      <c r="A359" s="210"/>
      <c r="B359" s="210"/>
      <c r="C359" s="210"/>
      <c r="D359" s="210"/>
      <c r="E359" s="210"/>
      <c r="F359" s="210"/>
      <c r="G359" s="210"/>
      <c r="H359" s="210"/>
      <c r="I359" s="210"/>
      <c r="J359" s="210"/>
      <c r="K359" s="285"/>
    </row>
    <row r="360" spans="1:11" x14ac:dyDescent="0.15">
      <c r="A360" s="286"/>
      <c r="B360" s="216"/>
      <c r="C360" s="216"/>
      <c r="D360" s="216"/>
      <c r="E360" s="216"/>
      <c r="F360" s="216"/>
      <c r="G360" s="216"/>
      <c r="H360" s="210"/>
      <c r="I360" s="210"/>
      <c r="J360" s="210"/>
      <c r="K360" s="285"/>
    </row>
    <row r="361" spans="1:11" x14ac:dyDescent="0.15">
      <c r="A361" s="210"/>
      <c r="B361" s="210"/>
      <c r="C361" s="210"/>
      <c r="D361" s="210"/>
      <c r="E361" s="210"/>
      <c r="F361" s="210"/>
      <c r="G361" s="210"/>
      <c r="H361" s="210"/>
      <c r="I361" s="210"/>
      <c r="J361" s="210"/>
      <c r="K361" s="285"/>
    </row>
    <row r="362" spans="1:11" x14ac:dyDescent="0.15">
      <c r="A362" s="286"/>
      <c r="B362" s="216"/>
      <c r="C362" s="216"/>
      <c r="D362" s="216"/>
      <c r="E362" s="216"/>
      <c r="F362" s="216"/>
      <c r="G362" s="216"/>
      <c r="H362" s="216"/>
      <c r="I362" s="216"/>
      <c r="J362" s="216"/>
      <c r="K362" s="217"/>
    </row>
    <row r="363" spans="1:11" x14ac:dyDescent="0.15">
      <c r="A363" s="517"/>
      <c r="B363" s="517"/>
      <c r="C363" s="517"/>
      <c r="D363" s="517"/>
      <c r="E363" s="417"/>
      <c r="F363" s="517"/>
      <c r="G363" s="517"/>
      <c r="H363" s="517"/>
      <c r="I363" s="517"/>
      <c r="J363" s="517"/>
      <c r="K363" s="517"/>
    </row>
    <row r="364" spans="1:11" x14ac:dyDescent="0.15">
      <c r="A364" s="517"/>
      <c r="B364" s="517"/>
      <c r="C364" s="517"/>
      <c r="D364" s="517"/>
      <c r="E364" s="417"/>
      <c r="F364" s="517"/>
      <c r="G364" s="517"/>
      <c r="H364" s="517"/>
      <c r="I364" s="517"/>
      <c r="J364" s="517"/>
      <c r="K364" s="517"/>
    </row>
    <row r="365" spans="1:11" x14ac:dyDescent="0.15">
      <c r="A365" s="311"/>
      <c r="B365" s="351"/>
      <c r="C365" s="352"/>
      <c r="D365" s="353"/>
      <c r="E365" s="353"/>
      <c r="F365" s="354"/>
      <c r="G365" s="353"/>
      <c r="H365" s="293"/>
      <c r="I365" s="293"/>
      <c r="J365" s="352"/>
      <c r="K365" s="352"/>
    </row>
    <row r="366" spans="1:11" x14ac:dyDescent="0.15">
      <c r="A366" s="311"/>
      <c r="B366" s="351"/>
      <c r="C366" s="352"/>
      <c r="D366" s="353"/>
      <c r="E366" s="353"/>
      <c r="F366" s="354"/>
      <c r="G366" s="353"/>
      <c r="H366" s="293"/>
      <c r="I366" s="293"/>
      <c r="J366" s="352"/>
      <c r="K366" s="352"/>
    </row>
    <row r="367" spans="1:11" x14ac:dyDescent="0.15">
      <c r="A367" s="311"/>
      <c r="B367" s="351"/>
      <c r="C367" s="352"/>
      <c r="D367" s="353"/>
      <c r="E367" s="353"/>
      <c r="F367" s="354"/>
      <c r="G367" s="353"/>
      <c r="H367" s="293"/>
      <c r="I367" s="293"/>
      <c r="J367" s="352"/>
      <c r="K367" s="352"/>
    </row>
    <row r="368" spans="1:11" x14ac:dyDescent="0.15">
      <c r="A368" s="311"/>
      <c r="B368" s="351"/>
      <c r="C368" s="352"/>
      <c r="D368" s="353"/>
      <c r="E368" s="353"/>
      <c r="F368" s="354"/>
      <c r="G368" s="353"/>
      <c r="H368" s="293"/>
      <c r="I368" s="293"/>
      <c r="J368" s="352"/>
      <c r="K368" s="352"/>
    </row>
    <row r="369" spans="1:11" x14ac:dyDescent="0.15">
      <c r="A369" s="311"/>
      <c r="B369" s="351"/>
      <c r="C369" s="352"/>
      <c r="D369" s="353"/>
      <c r="E369" s="353"/>
      <c r="F369" s="354"/>
      <c r="G369" s="353"/>
      <c r="H369" s="293"/>
      <c r="I369" s="293"/>
      <c r="J369" s="352"/>
      <c r="K369" s="352"/>
    </row>
    <row r="370" spans="1:11" x14ac:dyDescent="0.15">
      <c r="A370" s="311"/>
      <c r="B370" s="351"/>
      <c r="C370" s="352"/>
      <c r="D370" s="353"/>
      <c r="E370" s="353"/>
      <c r="F370" s="354"/>
      <c r="G370" s="353"/>
      <c r="H370" s="293"/>
      <c r="I370" s="293"/>
      <c r="J370" s="352"/>
      <c r="K370" s="352"/>
    </row>
    <row r="371" spans="1:11" x14ac:dyDescent="0.15">
      <c r="A371" s="311"/>
      <c r="B371" s="351"/>
      <c r="C371" s="352"/>
      <c r="D371" s="353"/>
      <c r="E371" s="353"/>
      <c r="F371" s="354"/>
      <c r="G371" s="353"/>
      <c r="H371" s="293"/>
      <c r="I371" s="293"/>
      <c r="J371" s="352"/>
      <c r="K371" s="352"/>
    </row>
    <row r="372" spans="1:11" x14ac:dyDescent="0.15">
      <c r="A372" s="311"/>
      <c r="B372" s="351"/>
      <c r="C372" s="352"/>
      <c r="D372" s="353"/>
      <c r="E372" s="353"/>
      <c r="F372" s="354"/>
      <c r="G372" s="353"/>
      <c r="H372" s="293"/>
      <c r="I372" s="293"/>
      <c r="J372" s="352"/>
      <c r="K372" s="352"/>
    </row>
    <row r="373" spans="1:11" x14ac:dyDescent="0.15">
      <c r="A373" s="518"/>
      <c r="B373" s="518"/>
      <c r="C373" s="518"/>
      <c r="D373" s="518"/>
      <c r="E373" s="518"/>
      <c r="F373" s="518"/>
      <c r="G373" s="518"/>
      <c r="H373" s="518"/>
      <c r="I373" s="518"/>
      <c r="J373" s="518"/>
      <c r="K373" s="316"/>
    </row>
    <row r="374" spans="1:11" x14ac:dyDescent="0.15">
      <c r="A374" s="210"/>
      <c r="B374" s="210"/>
      <c r="C374" s="210"/>
      <c r="D374" s="210"/>
      <c r="E374" s="210"/>
      <c r="F374" s="210"/>
      <c r="G374" s="210"/>
      <c r="H374" s="210"/>
      <c r="I374" s="210"/>
      <c r="J374" s="210"/>
      <c r="K374" s="285"/>
    </row>
    <row r="375" spans="1:11" x14ac:dyDescent="0.15">
      <c r="A375" s="286"/>
      <c r="B375" s="216"/>
      <c r="C375" s="216"/>
      <c r="D375" s="216"/>
      <c r="E375" s="216"/>
      <c r="F375" s="216"/>
      <c r="G375" s="216"/>
      <c r="H375" s="216"/>
      <c r="I375" s="216"/>
      <c r="J375" s="216"/>
      <c r="K375" s="217"/>
    </row>
    <row r="376" spans="1:11" x14ac:dyDescent="0.15">
      <c r="A376" s="517"/>
      <c r="B376" s="517"/>
      <c r="C376" s="517"/>
      <c r="D376" s="517"/>
      <c r="E376" s="417"/>
      <c r="F376" s="517"/>
      <c r="G376" s="517"/>
      <c r="H376" s="517"/>
      <c r="I376" s="517"/>
      <c r="J376" s="517"/>
      <c r="K376" s="517"/>
    </row>
    <row r="377" spans="1:11" x14ac:dyDescent="0.15">
      <c r="A377" s="517"/>
      <c r="B377" s="517"/>
      <c r="C377" s="517"/>
      <c r="D377" s="517"/>
      <c r="E377" s="417"/>
      <c r="F377" s="517"/>
      <c r="G377" s="517"/>
      <c r="H377" s="517"/>
      <c r="I377" s="517"/>
      <c r="J377" s="517"/>
      <c r="K377" s="517"/>
    </row>
    <row r="378" spans="1:11" x14ac:dyDescent="0.15">
      <c r="A378" s="311"/>
      <c r="B378" s="351"/>
      <c r="C378" s="352"/>
      <c r="D378" s="353"/>
      <c r="E378" s="353"/>
      <c r="F378" s="354"/>
      <c r="G378" s="353"/>
      <c r="H378" s="293"/>
      <c r="I378" s="293"/>
      <c r="J378" s="352"/>
      <c r="K378" s="352"/>
    </row>
    <row r="379" spans="1:11" x14ac:dyDescent="0.15">
      <c r="A379" s="311"/>
      <c r="B379" s="351"/>
      <c r="C379" s="352"/>
      <c r="D379" s="353"/>
      <c r="E379" s="353"/>
      <c r="F379" s="354"/>
      <c r="G379" s="353"/>
      <c r="H379" s="293"/>
      <c r="I379" s="293"/>
      <c r="J379" s="352"/>
      <c r="K379" s="352"/>
    </row>
    <row r="380" spans="1:11" x14ac:dyDescent="0.15">
      <c r="A380" s="311"/>
      <c r="B380" s="351"/>
      <c r="C380" s="352"/>
      <c r="D380" s="353"/>
      <c r="E380" s="353"/>
      <c r="F380" s="354"/>
      <c r="G380" s="353"/>
      <c r="H380" s="293"/>
      <c r="I380" s="293"/>
      <c r="J380" s="352"/>
      <c r="K380" s="352"/>
    </row>
    <row r="381" spans="1:11" x14ac:dyDescent="0.15">
      <c r="A381" s="311"/>
      <c r="B381" s="351"/>
      <c r="C381" s="352"/>
      <c r="D381" s="353"/>
      <c r="E381" s="353"/>
      <c r="F381" s="354"/>
      <c r="G381" s="353"/>
      <c r="H381" s="293"/>
      <c r="I381" s="293"/>
      <c r="J381" s="352"/>
      <c r="K381" s="352"/>
    </row>
    <row r="382" spans="1:11" x14ac:dyDescent="0.15">
      <c r="A382" s="518"/>
      <c r="B382" s="518"/>
      <c r="C382" s="518"/>
      <c r="D382" s="518"/>
      <c r="E382" s="518"/>
      <c r="F382" s="518"/>
      <c r="G382" s="518"/>
      <c r="H382" s="518"/>
      <c r="I382" s="518"/>
      <c r="J382" s="518"/>
      <c r="K382" s="316"/>
    </row>
    <row r="383" spans="1:11" x14ac:dyDescent="0.15">
      <c r="A383" s="210"/>
      <c r="B383" s="210"/>
      <c r="C383" s="210"/>
      <c r="D383" s="210"/>
      <c r="E383" s="210"/>
      <c r="F383" s="210"/>
      <c r="G383" s="210"/>
      <c r="H383" s="210"/>
      <c r="I383" s="210"/>
      <c r="J383" s="210"/>
      <c r="K383" s="285"/>
    </row>
    <row r="384" spans="1:11" x14ac:dyDescent="0.15">
      <c r="A384" s="210"/>
      <c r="B384" s="210"/>
      <c r="C384" s="210"/>
      <c r="D384" s="210"/>
      <c r="E384" s="210"/>
      <c r="F384" s="210"/>
      <c r="G384" s="210"/>
      <c r="H384" s="210"/>
      <c r="I384" s="210"/>
      <c r="J384" s="210"/>
      <c r="K384" s="285"/>
    </row>
    <row r="385" spans="1:11" x14ac:dyDescent="0.15">
      <c r="A385" s="286"/>
      <c r="B385" s="216"/>
      <c r="C385" s="216"/>
      <c r="D385" s="216"/>
      <c r="E385" s="216"/>
      <c r="F385" s="216"/>
      <c r="G385" s="216"/>
      <c r="H385" s="216"/>
      <c r="I385" s="216"/>
      <c r="J385" s="216"/>
      <c r="K385" s="217"/>
    </row>
    <row r="386" spans="1:11" x14ac:dyDescent="0.15">
      <c r="A386" s="216"/>
      <c r="B386" s="216"/>
      <c r="C386" s="216"/>
      <c r="D386" s="216"/>
      <c r="E386" s="216"/>
      <c r="F386" s="216"/>
      <c r="G386" s="216"/>
      <c r="H386" s="216"/>
      <c r="I386" s="216"/>
      <c r="J386" s="216"/>
      <c r="K386" s="217"/>
    </row>
    <row r="387" spans="1:11" x14ac:dyDescent="0.15">
      <c r="A387" s="517"/>
      <c r="B387" s="517"/>
      <c r="C387" s="517"/>
      <c r="D387" s="517"/>
      <c r="E387" s="417"/>
      <c r="F387" s="517"/>
      <c r="G387" s="517"/>
      <c r="H387" s="517"/>
      <c r="I387" s="517"/>
      <c r="J387" s="552"/>
      <c r="K387" s="552"/>
    </row>
    <row r="388" spans="1:11" x14ac:dyDescent="0.15">
      <c r="A388" s="517"/>
      <c r="B388" s="517"/>
      <c r="C388" s="517"/>
      <c r="D388" s="517"/>
      <c r="E388" s="417"/>
      <c r="F388" s="517"/>
      <c r="G388" s="517"/>
      <c r="H388" s="517"/>
      <c r="I388" s="517"/>
      <c r="J388" s="552"/>
      <c r="K388" s="552"/>
    </row>
    <row r="389" spans="1:11" x14ac:dyDescent="0.15">
      <c r="A389" s="311"/>
      <c r="B389" s="312"/>
      <c r="C389" s="294"/>
      <c r="D389" s="355"/>
      <c r="E389" s="355"/>
      <c r="F389" s="314"/>
      <c r="G389" s="353"/>
      <c r="H389" s="293"/>
      <c r="I389" s="293"/>
      <c r="J389" s="313"/>
      <c r="K389" s="313"/>
    </row>
    <row r="390" spans="1:11" x14ac:dyDescent="0.15">
      <c r="A390" s="311"/>
      <c r="B390" s="312"/>
      <c r="C390" s="294"/>
      <c r="D390" s="355"/>
      <c r="E390" s="355"/>
      <c r="F390" s="314"/>
      <c r="G390" s="353"/>
      <c r="H390" s="293"/>
      <c r="I390" s="293"/>
      <c r="J390" s="313"/>
      <c r="K390" s="313"/>
    </row>
    <row r="391" spans="1:11" x14ac:dyDescent="0.15">
      <c r="A391" s="311"/>
      <c r="B391" s="312"/>
      <c r="C391" s="294"/>
      <c r="D391" s="355"/>
      <c r="E391" s="355"/>
      <c r="F391" s="314"/>
      <c r="G391" s="353"/>
      <c r="H391" s="293"/>
      <c r="I391" s="293"/>
      <c r="J391" s="313"/>
      <c r="K391" s="313"/>
    </row>
    <row r="392" spans="1:11" x14ac:dyDescent="0.15">
      <c r="A392" s="311"/>
      <c r="B392" s="312"/>
      <c r="C392" s="294"/>
      <c r="D392" s="355"/>
      <c r="E392" s="355"/>
      <c r="F392" s="314"/>
      <c r="G392" s="353"/>
      <c r="H392" s="293"/>
      <c r="I392" s="293"/>
      <c r="J392" s="313"/>
      <c r="K392" s="313"/>
    </row>
    <row r="393" spans="1:11" x14ac:dyDescent="0.15">
      <c r="A393" s="311"/>
      <c r="B393" s="312"/>
      <c r="C393" s="294"/>
      <c r="D393" s="355"/>
      <c r="E393" s="355"/>
      <c r="F393" s="314"/>
      <c r="G393" s="353"/>
      <c r="H393" s="293"/>
      <c r="I393" s="293"/>
      <c r="J393" s="313"/>
      <c r="K393" s="313"/>
    </row>
    <row r="394" spans="1:11" x14ac:dyDescent="0.15">
      <c r="A394" s="311"/>
      <c r="B394" s="312"/>
      <c r="C394" s="356"/>
      <c r="D394" s="312"/>
      <c r="E394" s="312"/>
      <c r="F394" s="314"/>
      <c r="G394" s="315"/>
      <c r="H394" s="312"/>
      <c r="I394" s="312"/>
      <c r="J394" s="294"/>
      <c r="K394" s="294"/>
    </row>
    <row r="395" spans="1:11" x14ac:dyDescent="0.15">
      <c r="A395" s="518"/>
      <c r="B395" s="518"/>
      <c r="C395" s="518"/>
      <c r="D395" s="518"/>
      <c r="E395" s="518"/>
      <c r="F395" s="518"/>
      <c r="G395" s="518"/>
      <c r="H395" s="518"/>
      <c r="I395" s="518"/>
      <c r="J395" s="518"/>
      <c r="K395" s="217"/>
    </row>
    <row r="396" spans="1:11" x14ac:dyDescent="0.15">
      <c r="A396" s="210"/>
      <c r="B396" s="210"/>
      <c r="C396" s="210"/>
      <c r="D396" s="210"/>
      <c r="E396" s="210"/>
      <c r="F396" s="210"/>
      <c r="G396" s="210"/>
      <c r="H396" s="210"/>
      <c r="I396" s="210"/>
      <c r="J396" s="210"/>
      <c r="K396" s="285"/>
    </row>
    <row r="397" spans="1:11" x14ac:dyDescent="0.15">
      <c r="A397" s="210"/>
      <c r="B397" s="210"/>
      <c r="C397" s="210"/>
      <c r="D397" s="210"/>
      <c r="E397" s="210"/>
      <c r="F397" s="210"/>
      <c r="G397" s="210"/>
      <c r="H397" s="210"/>
      <c r="I397" s="210"/>
      <c r="J397" s="210"/>
      <c r="K397" s="285"/>
    </row>
    <row r="398" spans="1:11" x14ac:dyDescent="0.15">
      <c r="A398" s="286"/>
      <c r="B398" s="210"/>
      <c r="C398" s="210"/>
      <c r="D398" s="210"/>
      <c r="E398" s="210"/>
      <c r="F398" s="210"/>
      <c r="G398" s="210"/>
      <c r="H398" s="210"/>
      <c r="I398" s="210"/>
      <c r="J398" s="210"/>
      <c r="K398" s="285"/>
    </row>
    <row r="399" spans="1:11" x14ac:dyDescent="0.15">
      <c r="A399" s="286"/>
      <c r="B399" s="210"/>
      <c r="C399" s="210"/>
      <c r="D399" s="210"/>
      <c r="E399" s="210"/>
      <c r="F399" s="210"/>
      <c r="G399" s="210"/>
      <c r="H399" s="210"/>
      <c r="I399" s="210"/>
      <c r="J399" s="210"/>
      <c r="K399" s="285"/>
    </row>
    <row r="400" spans="1:11" x14ac:dyDescent="0.15">
      <c r="A400" s="286"/>
      <c r="B400" s="210"/>
      <c r="C400" s="210"/>
      <c r="D400" s="210"/>
      <c r="E400" s="210"/>
      <c r="F400" s="210"/>
      <c r="G400" s="210"/>
      <c r="H400" s="210"/>
      <c r="I400" s="210"/>
      <c r="J400" s="210"/>
      <c r="K400" s="285"/>
    </row>
    <row r="401" spans="1:11" x14ac:dyDescent="0.15">
      <c r="A401" s="216"/>
      <c r="B401" s="210"/>
      <c r="C401" s="210"/>
      <c r="D401" s="210"/>
      <c r="E401" s="210"/>
      <c r="F401" s="210"/>
      <c r="G401" s="210"/>
      <c r="H401" s="210"/>
      <c r="I401" s="210"/>
      <c r="J401" s="210"/>
      <c r="K401" s="285"/>
    </row>
    <row r="402" spans="1:11" x14ac:dyDescent="0.15">
      <c r="A402" s="210"/>
      <c r="B402" s="210"/>
      <c r="C402" s="210"/>
      <c r="D402" s="210"/>
      <c r="E402" s="210"/>
      <c r="F402" s="210"/>
      <c r="G402" s="210"/>
      <c r="H402" s="210"/>
      <c r="I402" s="210"/>
      <c r="J402" s="210"/>
      <c r="K402" s="285"/>
    </row>
    <row r="403" spans="1:11" x14ac:dyDescent="0.15">
      <c r="A403" s="194"/>
      <c r="B403" s="210"/>
      <c r="C403" s="210"/>
      <c r="D403" s="210"/>
      <c r="E403" s="210"/>
      <c r="F403" s="210"/>
      <c r="G403" s="210"/>
      <c r="H403" s="210"/>
      <c r="I403" s="210"/>
      <c r="J403" s="210"/>
      <c r="K403" s="285"/>
    </row>
    <row r="404" spans="1:11" x14ac:dyDescent="0.15">
      <c r="A404" s="216"/>
      <c r="B404" s="210"/>
      <c r="C404" s="210"/>
      <c r="D404" s="210"/>
      <c r="E404" s="210"/>
      <c r="F404" s="210"/>
      <c r="G404" s="210"/>
      <c r="H404" s="210"/>
      <c r="I404" s="210"/>
      <c r="J404" s="210"/>
      <c r="K404" s="285"/>
    </row>
    <row r="405" spans="1:11" x14ac:dyDescent="0.15">
      <c r="A405" s="210"/>
      <c r="B405" s="210"/>
      <c r="C405" s="210"/>
      <c r="D405" s="210"/>
      <c r="E405" s="210"/>
      <c r="F405" s="210"/>
      <c r="G405" s="210"/>
      <c r="H405" s="210"/>
      <c r="I405" s="210"/>
      <c r="J405" s="210"/>
      <c r="K405" s="285"/>
    </row>
    <row r="406" spans="1:11" x14ac:dyDescent="0.15">
      <c r="A406" s="210"/>
      <c r="B406" s="210"/>
      <c r="C406" s="210"/>
      <c r="D406" s="210"/>
      <c r="E406" s="210"/>
      <c r="F406" s="210"/>
      <c r="G406" s="210"/>
      <c r="H406" s="210"/>
      <c r="I406" s="210"/>
      <c r="J406" s="210"/>
      <c r="K406" s="285"/>
    </row>
    <row r="407" spans="1:11" x14ac:dyDescent="0.15">
      <c r="A407" s="286"/>
      <c r="B407" s="216"/>
      <c r="C407" s="216"/>
      <c r="D407" s="216"/>
      <c r="E407" s="216"/>
      <c r="F407" s="216"/>
      <c r="G407" s="216"/>
      <c r="H407" s="210"/>
      <c r="I407" s="210"/>
      <c r="J407" s="210"/>
      <c r="K407" s="285"/>
    </row>
    <row r="408" spans="1:11" x14ac:dyDescent="0.15">
      <c r="A408" s="210"/>
      <c r="B408" s="210"/>
      <c r="C408" s="210"/>
      <c r="D408" s="210"/>
      <c r="E408" s="210"/>
      <c r="F408" s="210"/>
      <c r="G408" s="210"/>
      <c r="H408" s="210"/>
      <c r="I408" s="210"/>
      <c r="J408" s="210"/>
      <c r="K408" s="285"/>
    </row>
    <row r="409" spans="1:11" x14ac:dyDescent="0.15">
      <c r="A409" s="194"/>
      <c r="B409" s="210"/>
      <c r="C409" s="210"/>
      <c r="D409" s="210"/>
      <c r="E409" s="210"/>
      <c r="F409" s="210"/>
      <c r="G409" s="210"/>
      <c r="H409" s="210"/>
      <c r="I409" s="210"/>
      <c r="J409" s="210"/>
      <c r="K409" s="285"/>
    </row>
    <row r="410" spans="1:11" x14ac:dyDescent="0.15">
      <c r="A410" s="517"/>
      <c r="B410" s="517"/>
      <c r="C410" s="517"/>
      <c r="D410" s="517"/>
      <c r="E410" s="417"/>
      <c r="F410" s="517"/>
      <c r="G410" s="517"/>
      <c r="H410" s="517"/>
      <c r="I410" s="517"/>
      <c r="J410" s="517"/>
      <c r="K410" s="517"/>
    </row>
    <row r="411" spans="1:11" x14ac:dyDescent="0.15">
      <c r="A411" s="517"/>
      <c r="B411" s="517"/>
      <c r="C411" s="517"/>
      <c r="D411" s="517"/>
      <c r="E411" s="417"/>
      <c r="F411" s="517"/>
      <c r="G411" s="517"/>
      <c r="H411" s="517"/>
      <c r="I411" s="517"/>
      <c r="J411" s="517"/>
      <c r="K411" s="517"/>
    </row>
    <row r="412" spans="1:11" x14ac:dyDescent="0.15">
      <c r="A412" s="357"/>
      <c r="B412" s="358"/>
      <c r="C412" s="359"/>
      <c r="D412" s="360"/>
      <c r="E412" s="360"/>
      <c r="F412" s="361"/>
      <c r="G412" s="292"/>
      <c r="H412" s="342"/>
      <c r="I412" s="342"/>
      <c r="J412" s="340"/>
      <c r="K412" s="340"/>
    </row>
    <row r="413" spans="1:11" x14ac:dyDescent="0.15">
      <c r="A413" s="357"/>
      <c r="B413" s="358"/>
      <c r="C413" s="359"/>
      <c r="D413" s="360"/>
      <c r="E413" s="360"/>
      <c r="F413" s="361"/>
      <c r="G413" s="292"/>
      <c r="H413" s="342"/>
      <c r="I413" s="342"/>
      <c r="J413" s="340"/>
      <c r="K413" s="340"/>
    </row>
    <row r="414" spans="1:11" x14ac:dyDescent="0.15">
      <c r="A414" s="357"/>
      <c r="B414" s="358"/>
      <c r="C414" s="359"/>
      <c r="D414" s="360"/>
      <c r="E414" s="360"/>
      <c r="F414" s="361"/>
      <c r="G414" s="292"/>
      <c r="H414" s="342"/>
      <c r="I414" s="342"/>
      <c r="J414" s="340"/>
      <c r="K414" s="340"/>
    </row>
    <row r="415" spans="1:11" x14ac:dyDescent="0.15">
      <c r="A415" s="518"/>
      <c r="B415" s="518"/>
      <c r="C415" s="518"/>
      <c r="D415" s="518"/>
      <c r="E415" s="518"/>
      <c r="F415" s="518"/>
      <c r="G415" s="518"/>
      <c r="H415" s="518"/>
      <c r="I415" s="518"/>
      <c r="J415" s="518"/>
      <c r="K415" s="316"/>
    </row>
    <row r="416" spans="1:11" x14ac:dyDescent="0.15">
      <c r="A416" s="210"/>
      <c r="B416" s="210"/>
      <c r="C416" s="210"/>
      <c r="D416" s="210"/>
      <c r="E416" s="210"/>
      <c r="F416" s="210"/>
      <c r="G416" s="210"/>
      <c r="H416" s="210"/>
      <c r="I416" s="210"/>
      <c r="J416" s="210"/>
      <c r="K416" s="285"/>
    </row>
    <row r="417" spans="1:11" x14ac:dyDescent="0.15">
      <c r="A417" s="194"/>
      <c r="B417" s="210"/>
      <c r="C417" s="210"/>
      <c r="D417" s="210"/>
      <c r="E417" s="210"/>
      <c r="F417" s="210"/>
      <c r="G417" s="210"/>
      <c r="H417" s="210"/>
      <c r="I417" s="210"/>
      <c r="J417" s="210"/>
      <c r="K417" s="285"/>
    </row>
    <row r="418" spans="1:11" x14ac:dyDescent="0.15">
      <c r="A418" s="517"/>
      <c r="B418" s="517"/>
      <c r="C418" s="517"/>
      <c r="D418" s="517"/>
      <c r="E418" s="417"/>
      <c r="F418" s="517"/>
      <c r="G418" s="517"/>
      <c r="H418" s="517"/>
      <c r="I418" s="517"/>
      <c r="J418" s="517"/>
      <c r="K418" s="517"/>
    </row>
    <row r="419" spans="1:11" x14ac:dyDescent="0.15">
      <c r="A419" s="517"/>
      <c r="B419" s="517"/>
      <c r="C419" s="517"/>
      <c r="D419" s="517"/>
      <c r="E419" s="417"/>
      <c r="F419" s="517"/>
      <c r="G419" s="517"/>
      <c r="H419" s="517"/>
      <c r="I419" s="517"/>
      <c r="J419" s="517"/>
      <c r="K419" s="517"/>
    </row>
    <row r="420" spans="1:11" x14ac:dyDescent="0.15">
      <c r="A420" s="362"/>
      <c r="B420" s="363"/>
      <c r="C420" s="340"/>
      <c r="D420" s="292"/>
      <c r="E420" s="292"/>
      <c r="F420" s="341"/>
      <c r="G420" s="292"/>
      <c r="H420" s="342"/>
      <c r="I420" s="342"/>
      <c r="J420" s="340"/>
      <c r="K420" s="340"/>
    </row>
    <row r="421" spans="1:11" x14ac:dyDescent="0.15">
      <c r="A421" s="362"/>
      <c r="B421" s="363"/>
      <c r="C421" s="340"/>
      <c r="D421" s="292"/>
      <c r="E421" s="292"/>
      <c r="F421" s="341"/>
      <c r="G421" s="292"/>
      <c r="H421" s="342"/>
      <c r="I421" s="342"/>
      <c r="J421" s="340"/>
      <c r="K421" s="340"/>
    </row>
    <row r="422" spans="1:11" x14ac:dyDescent="0.15">
      <c r="A422" s="362"/>
      <c r="B422" s="363"/>
      <c r="C422" s="340"/>
      <c r="D422" s="292"/>
      <c r="E422" s="292"/>
      <c r="F422" s="341"/>
      <c r="G422" s="292"/>
      <c r="H422" s="342"/>
      <c r="I422" s="342"/>
      <c r="J422" s="340"/>
      <c r="K422" s="340"/>
    </row>
    <row r="423" spans="1:11" x14ac:dyDescent="0.15">
      <c r="A423" s="362"/>
      <c r="B423" s="363"/>
      <c r="C423" s="340"/>
      <c r="D423" s="292"/>
      <c r="E423" s="292"/>
      <c r="F423" s="341"/>
      <c r="G423" s="292"/>
      <c r="H423" s="342"/>
      <c r="I423" s="342"/>
      <c r="J423" s="340"/>
      <c r="K423" s="340"/>
    </row>
    <row r="424" spans="1:11" x14ac:dyDescent="0.15">
      <c r="A424" s="362"/>
      <c r="B424" s="363"/>
      <c r="C424" s="340"/>
      <c r="D424" s="292"/>
      <c r="E424" s="292"/>
      <c r="F424" s="341"/>
      <c r="G424" s="292"/>
      <c r="H424" s="342"/>
      <c r="I424" s="342"/>
      <c r="J424" s="340"/>
      <c r="K424" s="340"/>
    </row>
    <row r="425" spans="1:11" x14ac:dyDescent="0.15">
      <c r="A425" s="518"/>
      <c r="B425" s="518"/>
      <c r="C425" s="518"/>
      <c r="D425" s="518"/>
      <c r="E425" s="518"/>
      <c r="F425" s="518"/>
      <c r="G425" s="518"/>
      <c r="H425" s="518"/>
      <c r="I425" s="518"/>
      <c r="J425" s="518"/>
      <c r="K425" s="316"/>
    </row>
    <row r="426" spans="1:11" x14ac:dyDescent="0.15">
      <c r="A426" s="210"/>
      <c r="B426" s="210"/>
      <c r="C426" s="210"/>
      <c r="D426" s="210"/>
      <c r="E426" s="210"/>
      <c r="F426" s="210"/>
      <c r="G426" s="210"/>
      <c r="H426" s="210"/>
      <c r="I426" s="210"/>
      <c r="J426" s="210"/>
      <c r="K426" s="285"/>
    </row>
    <row r="427" spans="1:11" x14ac:dyDescent="0.15">
      <c r="A427" s="210"/>
      <c r="B427" s="210"/>
      <c r="C427" s="210"/>
      <c r="D427" s="210"/>
      <c r="E427" s="210"/>
      <c r="F427" s="210"/>
      <c r="G427" s="210"/>
      <c r="H427" s="210"/>
      <c r="I427" s="210"/>
      <c r="J427" s="210"/>
      <c r="K427" s="285"/>
    </row>
    <row r="428" spans="1:11" x14ac:dyDescent="0.15">
      <c r="A428" s="286"/>
      <c r="B428" s="216"/>
      <c r="C428" s="216"/>
      <c r="D428" s="216"/>
      <c r="E428" s="216"/>
      <c r="F428" s="216"/>
      <c r="G428" s="216"/>
      <c r="H428" s="216"/>
      <c r="I428" s="216"/>
      <c r="J428" s="216"/>
      <c r="K428" s="217"/>
    </row>
    <row r="429" spans="1:11" ht="12.75" customHeight="1" x14ac:dyDescent="0.15">
      <c r="A429" s="210"/>
      <c r="B429" s="210"/>
      <c r="C429" s="210"/>
      <c r="D429" s="210"/>
      <c r="E429" s="210"/>
      <c r="F429" s="210"/>
      <c r="G429" s="210"/>
      <c r="H429" s="210"/>
      <c r="I429" s="210"/>
      <c r="J429" s="210"/>
      <c r="K429" s="285"/>
    </row>
    <row r="430" spans="1:11" x14ac:dyDescent="0.15">
      <c r="A430" s="517"/>
      <c r="B430" s="517"/>
      <c r="C430" s="517"/>
      <c r="D430" s="517"/>
      <c r="E430" s="417"/>
      <c r="F430" s="517"/>
      <c r="G430" s="517"/>
      <c r="H430" s="517"/>
      <c r="I430" s="517"/>
      <c r="J430" s="517"/>
      <c r="K430" s="517"/>
    </row>
    <row r="431" spans="1:11" x14ac:dyDescent="0.15">
      <c r="A431" s="517"/>
      <c r="B431" s="517"/>
      <c r="C431" s="517"/>
      <c r="D431" s="517"/>
      <c r="E431" s="417"/>
      <c r="F431" s="517"/>
      <c r="G431" s="517"/>
      <c r="H431" s="517"/>
      <c r="I431" s="517"/>
      <c r="J431" s="517"/>
      <c r="K431" s="517"/>
    </row>
    <row r="432" spans="1:11" x14ac:dyDescent="0.15">
      <c r="A432" s="311"/>
      <c r="B432" s="312"/>
      <c r="C432" s="333"/>
      <c r="D432" s="364"/>
      <c r="E432" s="364"/>
      <c r="F432" s="330"/>
      <c r="G432" s="292"/>
      <c r="H432" s="293"/>
      <c r="I432" s="293"/>
      <c r="J432" s="294"/>
      <c r="K432" s="294"/>
    </row>
    <row r="433" spans="1:11" x14ac:dyDescent="0.15">
      <c r="A433" s="311"/>
      <c r="B433" s="312"/>
      <c r="C433" s="333"/>
      <c r="D433" s="364"/>
      <c r="E433" s="364"/>
      <c r="F433" s="330"/>
      <c r="G433" s="364"/>
      <c r="H433" s="293"/>
      <c r="I433" s="293"/>
      <c r="J433" s="294"/>
      <c r="K433" s="294"/>
    </row>
    <row r="434" spans="1:11" x14ac:dyDescent="0.15">
      <c r="A434" s="311"/>
      <c r="B434" s="312"/>
      <c r="C434" s="333"/>
      <c r="D434" s="364"/>
      <c r="E434" s="364"/>
      <c r="F434" s="330"/>
      <c r="G434" s="364"/>
      <c r="H434" s="293"/>
      <c r="I434" s="293"/>
      <c r="J434" s="294"/>
      <c r="K434" s="294"/>
    </row>
    <row r="435" spans="1:11" x14ac:dyDescent="0.15">
      <c r="A435" s="311"/>
      <c r="B435" s="312"/>
      <c r="C435" s="333"/>
      <c r="D435" s="364"/>
      <c r="E435" s="364"/>
      <c r="F435" s="330"/>
      <c r="G435" s="364"/>
      <c r="H435" s="293"/>
      <c r="I435" s="293"/>
      <c r="J435" s="294"/>
      <c r="K435" s="294"/>
    </row>
    <row r="436" spans="1:11" x14ac:dyDescent="0.15">
      <c r="A436" s="311"/>
      <c r="B436" s="312"/>
      <c r="C436" s="333"/>
      <c r="D436" s="364"/>
      <c r="E436" s="364"/>
      <c r="F436" s="330"/>
      <c r="G436" s="364"/>
      <c r="H436" s="293"/>
      <c r="I436" s="293"/>
      <c r="J436" s="294"/>
      <c r="K436" s="294"/>
    </row>
    <row r="437" spans="1:11" x14ac:dyDescent="0.15">
      <c r="A437" s="311"/>
      <c r="B437" s="312"/>
      <c r="C437" s="333"/>
      <c r="D437" s="364"/>
      <c r="E437" s="364"/>
      <c r="F437" s="330"/>
      <c r="G437" s="364"/>
      <c r="H437" s="293"/>
      <c r="I437" s="293"/>
      <c r="J437" s="294"/>
      <c r="K437" s="294"/>
    </row>
    <row r="438" spans="1:11" x14ac:dyDescent="0.15">
      <c r="A438" s="311"/>
      <c r="B438" s="312"/>
      <c r="C438" s="333"/>
      <c r="D438" s="364"/>
      <c r="E438" s="364"/>
      <c r="F438" s="330"/>
      <c r="G438" s="364"/>
      <c r="H438" s="293"/>
      <c r="I438" s="293"/>
      <c r="J438" s="294"/>
      <c r="K438" s="294"/>
    </row>
    <row r="439" spans="1:11" x14ac:dyDescent="0.15">
      <c r="A439" s="311"/>
      <c r="B439" s="312"/>
      <c r="C439" s="333"/>
      <c r="D439" s="364"/>
      <c r="E439" s="364"/>
      <c r="F439" s="330"/>
      <c r="G439" s="364"/>
      <c r="H439" s="293"/>
      <c r="I439" s="293"/>
      <c r="J439" s="294"/>
      <c r="K439" s="294"/>
    </row>
    <row r="440" spans="1:11" x14ac:dyDescent="0.15">
      <c r="A440" s="311"/>
      <c r="B440" s="312"/>
      <c r="C440" s="333"/>
      <c r="D440" s="364"/>
      <c r="E440" s="364"/>
      <c r="F440" s="330"/>
      <c r="G440" s="364"/>
      <c r="H440" s="293"/>
      <c r="I440" s="293"/>
      <c r="J440" s="294"/>
      <c r="K440" s="294"/>
    </row>
    <row r="441" spans="1:11" x14ac:dyDescent="0.15">
      <c r="A441" s="311"/>
      <c r="B441" s="312"/>
      <c r="C441" s="333"/>
      <c r="D441" s="364"/>
      <c r="E441" s="364"/>
      <c r="F441" s="330"/>
      <c r="G441" s="364"/>
      <c r="H441" s="293"/>
      <c r="I441" s="293"/>
      <c r="J441" s="294"/>
      <c r="K441" s="294"/>
    </row>
    <row r="442" spans="1:11" x14ac:dyDescent="0.15">
      <c r="A442" s="311"/>
      <c r="B442" s="312"/>
      <c r="C442" s="333"/>
      <c r="D442" s="364"/>
      <c r="E442" s="364"/>
      <c r="F442" s="330"/>
      <c r="G442" s="364"/>
      <c r="H442" s="293"/>
      <c r="I442" s="293"/>
      <c r="J442" s="294"/>
      <c r="K442" s="294"/>
    </row>
    <row r="443" spans="1:11" x14ac:dyDescent="0.15">
      <c r="A443" s="311"/>
      <c r="B443" s="312"/>
      <c r="C443" s="333"/>
      <c r="D443" s="364"/>
      <c r="E443" s="364"/>
      <c r="F443" s="330"/>
      <c r="G443" s="364"/>
      <c r="H443" s="293"/>
      <c r="I443" s="293"/>
      <c r="J443" s="294"/>
      <c r="K443" s="294"/>
    </row>
    <row r="444" spans="1:11" x14ac:dyDescent="0.15">
      <c r="A444" s="518"/>
      <c r="B444" s="518"/>
      <c r="C444" s="518"/>
      <c r="D444" s="518"/>
      <c r="E444" s="518"/>
      <c r="F444" s="518"/>
      <c r="G444" s="518"/>
      <c r="H444" s="518"/>
      <c r="I444" s="518"/>
      <c r="J444" s="518"/>
      <c r="K444" s="365"/>
    </row>
    <row r="445" spans="1:11" x14ac:dyDescent="0.15">
      <c r="A445" s="210"/>
      <c r="B445" s="210"/>
      <c r="C445" s="210"/>
      <c r="D445" s="210"/>
      <c r="E445" s="210"/>
      <c r="F445" s="210"/>
      <c r="G445" s="210"/>
      <c r="H445" s="210"/>
      <c r="I445" s="210"/>
      <c r="J445" s="210"/>
      <c r="K445" s="285"/>
    </row>
    <row r="446" spans="1:11" x14ac:dyDescent="0.15">
      <c r="A446" s="210"/>
      <c r="B446" s="210"/>
      <c r="C446" s="210"/>
      <c r="D446" s="210"/>
      <c r="E446" s="210"/>
      <c r="F446" s="210"/>
      <c r="G446" s="210"/>
      <c r="H446" s="210"/>
      <c r="I446" s="210"/>
      <c r="J446" s="210"/>
      <c r="K446" s="285"/>
    </row>
    <row r="447" spans="1:11" x14ac:dyDescent="0.15">
      <c r="A447" s="286"/>
      <c r="B447" s="216"/>
      <c r="C447" s="216"/>
      <c r="D447" s="216"/>
      <c r="E447" s="216"/>
      <c r="F447" s="216"/>
      <c r="G447" s="216"/>
      <c r="H447" s="216"/>
      <c r="I447" s="216"/>
      <c r="J447" s="216"/>
      <c r="K447" s="217"/>
    </row>
    <row r="448" spans="1:11" x14ac:dyDescent="0.15">
      <c r="A448" s="216"/>
      <c r="B448" s="216"/>
      <c r="C448" s="216"/>
      <c r="D448" s="216"/>
      <c r="E448" s="216"/>
      <c r="F448" s="216"/>
      <c r="G448" s="216"/>
      <c r="H448" s="216"/>
      <c r="I448" s="216"/>
      <c r="J448" s="216"/>
      <c r="K448" s="217"/>
    </row>
    <row r="449" spans="1:11" x14ac:dyDescent="0.15">
      <c r="A449" s="286"/>
      <c r="B449" s="216"/>
      <c r="C449" s="216"/>
      <c r="D449" s="216"/>
      <c r="E449" s="216"/>
      <c r="F449" s="216"/>
      <c r="G449" s="216"/>
      <c r="H449" s="216"/>
      <c r="I449" s="216"/>
      <c r="J449" s="216"/>
      <c r="K449" s="217"/>
    </row>
    <row r="450" spans="1:11" x14ac:dyDescent="0.15">
      <c r="A450" s="216"/>
      <c r="B450" s="216"/>
      <c r="C450" s="216"/>
      <c r="D450" s="216"/>
      <c r="E450" s="216"/>
      <c r="F450" s="216"/>
      <c r="G450" s="216"/>
      <c r="H450" s="216"/>
      <c r="I450" s="216"/>
      <c r="J450" s="216"/>
      <c r="K450" s="217"/>
    </row>
    <row r="451" spans="1:11" x14ac:dyDescent="0.15">
      <c r="A451" s="216"/>
      <c r="B451" s="216"/>
      <c r="C451" s="216"/>
      <c r="D451" s="216"/>
      <c r="E451" s="216"/>
      <c r="F451" s="216"/>
      <c r="G451" s="216"/>
      <c r="H451" s="216"/>
      <c r="I451" s="216"/>
      <c r="J451" s="216"/>
      <c r="K451" s="217"/>
    </row>
    <row r="452" spans="1:11" x14ac:dyDescent="0.15">
      <c r="A452" s="286"/>
      <c r="B452" s="216"/>
      <c r="C452" s="216"/>
      <c r="D452" s="216"/>
      <c r="E452" s="216"/>
      <c r="F452" s="216"/>
      <c r="G452" s="216"/>
      <c r="H452" s="216"/>
      <c r="I452" s="216"/>
      <c r="J452" s="216"/>
      <c r="K452" s="217"/>
    </row>
    <row r="453" spans="1:11" x14ac:dyDescent="0.15">
      <c r="A453" s="517"/>
      <c r="B453" s="517"/>
      <c r="C453" s="517"/>
      <c r="D453" s="517"/>
      <c r="E453" s="417"/>
      <c r="F453" s="517"/>
      <c r="G453" s="517"/>
      <c r="H453" s="517"/>
      <c r="I453" s="517"/>
      <c r="J453" s="517"/>
      <c r="K453" s="517"/>
    </row>
    <row r="454" spans="1:11" x14ac:dyDescent="0.15">
      <c r="A454" s="517"/>
      <c r="B454" s="517"/>
      <c r="C454" s="517"/>
      <c r="D454" s="517"/>
      <c r="E454" s="417"/>
      <c r="F454" s="517"/>
      <c r="G454" s="517"/>
      <c r="H454" s="517"/>
      <c r="I454" s="517"/>
      <c r="J454" s="517"/>
      <c r="K454" s="517"/>
    </row>
    <row r="455" spans="1:11" x14ac:dyDescent="0.15">
      <c r="A455" s="311"/>
      <c r="B455" s="312"/>
      <c r="C455" s="313"/>
      <c r="D455" s="292"/>
      <c r="E455" s="292"/>
      <c r="F455" s="366"/>
      <c r="G455" s="364"/>
      <c r="H455" s="293"/>
      <c r="I455" s="293"/>
      <c r="J455" s="313"/>
      <c r="K455" s="313"/>
    </row>
    <row r="456" spans="1:11" x14ac:dyDescent="0.15">
      <c r="A456" s="311"/>
      <c r="B456" s="312"/>
      <c r="C456" s="313"/>
      <c r="D456" s="292"/>
      <c r="E456" s="292"/>
      <c r="F456" s="366"/>
      <c r="G456" s="364"/>
      <c r="H456" s="293"/>
      <c r="I456" s="293"/>
      <c r="J456" s="313"/>
      <c r="K456" s="313"/>
    </row>
    <row r="457" spans="1:11" x14ac:dyDescent="0.15">
      <c r="A457" s="311"/>
      <c r="B457" s="312"/>
      <c r="C457" s="313"/>
      <c r="D457" s="292"/>
      <c r="E457" s="292"/>
      <c r="F457" s="366"/>
      <c r="G457" s="364"/>
      <c r="H457" s="293"/>
      <c r="I457" s="293"/>
      <c r="J457" s="313"/>
      <c r="K457" s="313"/>
    </row>
    <row r="458" spans="1:11" x14ac:dyDescent="0.15">
      <c r="A458" s="311"/>
      <c r="B458" s="312"/>
      <c r="C458" s="313"/>
      <c r="D458" s="292"/>
      <c r="E458" s="292"/>
      <c r="F458" s="366"/>
      <c r="G458" s="364"/>
      <c r="H458" s="293"/>
      <c r="I458" s="293"/>
      <c r="J458" s="313"/>
      <c r="K458" s="313"/>
    </row>
    <row r="459" spans="1:11" x14ac:dyDescent="0.15">
      <c r="A459" s="311"/>
      <c r="B459" s="312"/>
      <c r="C459" s="313"/>
      <c r="D459" s="292"/>
      <c r="E459" s="292"/>
      <c r="F459" s="366"/>
      <c r="G459" s="364"/>
      <c r="H459" s="293"/>
      <c r="I459" s="293"/>
      <c r="J459" s="313"/>
      <c r="K459" s="313"/>
    </row>
    <row r="460" spans="1:11" x14ac:dyDescent="0.15">
      <c r="A460" s="311"/>
      <c r="B460" s="312"/>
      <c r="C460" s="313"/>
      <c r="D460" s="292"/>
      <c r="E460" s="292"/>
      <c r="F460" s="366"/>
      <c r="G460" s="364"/>
      <c r="H460" s="293"/>
      <c r="I460" s="293"/>
      <c r="J460" s="313"/>
      <c r="K460" s="313"/>
    </row>
    <row r="461" spans="1:11" x14ac:dyDescent="0.15">
      <c r="A461" s="311"/>
      <c r="B461" s="312"/>
      <c r="C461" s="313"/>
      <c r="D461" s="292"/>
      <c r="E461" s="292"/>
      <c r="F461" s="366"/>
      <c r="G461" s="364"/>
      <c r="H461" s="293"/>
      <c r="I461" s="293"/>
      <c r="J461" s="313"/>
      <c r="K461" s="313"/>
    </row>
    <row r="462" spans="1:11" x14ac:dyDescent="0.15">
      <c r="A462" s="311"/>
      <c r="B462" s="312"/>
      <c r="C462" s="313"/>
      <c r="D462" s="292"/>
      <c r="E462" s="292"/>
      <c r="F462" s="366"/>
      <c r="G462" s="364"/>
      <c r="H462" s="293"/>
      <c r="I462" s="293"/>
      <c r="J462" s="313"/>
      <c r="K462" s="313"/>
    </row>
    <row r="463" spans="1:11" x14ac:dyDescent="0.15">
      <c r="A463" s="518"/>
      <c r="B463" s="518"/>
      <c r="C463" s="518"/>
      <c r="D463" s="518"/>
      <c r="E463" s="518"/>
      <c r="F463" s="518"/>
      <c r="G463" s="518"/>
      <c r="H463" s="518"/>
      <c r="I463" s="518"/>
      <c r="J463" s="518"/>
      <c r="K463" s="316"/>
    </row>
    <row r="464" spans="1:11" x14ac:dyDescent="0.15">
      <c r="A464" s="210"/>
      <c r="B464" s="210"/>
      <c r="C464" s="210"/>
      <c r="D464" s="210"/>
      <c r="E464" s="210"/>
      <c r="F464" s="210"/>
      <c r="G464" s="210"/>
      <c r="H464" s="210"/>
      <c r="I464" s="210"/>
      <c r="J464" s="210"/>
      <c r="K464" s="285"/>
    </row>
    <row r="465" spans="1:11" x14ac:dyDescent="0.15">
      <c r="A465" s="210"/>
      <c r="B465" s="210"/>
      <c r="C465" s="210"/>
      <c r="D465" s="210"/>
      <c r="E465" s="210"/>
      <c r="F465" s="210"/>
      <c r="G465" s="210"/>
      <c r="H465" s="210"/>
      <c r="I465" s="210"/>
      <c r="J465" s="210"/>
      <c r="K465" s="285"/>
    </row>
    <row r="466" spans="1:11" x14ac:dyDescent="0.15">
      <c r="A466" s="286"/>
      <c r="B466" s="216"/>
      <c r="C466" s="216"/>
      <c r="D466" s="216"/>
      <c r="E466" s="216"/>
      <c r="F466" s="216"/>
      <c r="G466" s="216"/>
      <c r="H466" s="210"/>
      <c r="I466" s="210"/>
      <c r="J466" s="210"/>
      <c r="K466" s="285"/>
    </row>
    <row r="467" spans="1:11" x14ac:dyDescent="0.15">
      <c r="A467" s="210"/>
      <c r="B467" s="210"/>
      <c r="C467" s="210"/>
      <c r="D467" s="210"/>
      <c r="E467" s="210"/>
      <c r="F467" s="210"/>
      <c r="G467" s="210"/>
      <c r="H467" s="210"/>
      <c r="I467" s="210"/>
      <c r="J467" s="210"/>
      <c r="K467" s="285"/>
    </row>
    <row r="468" spans="1:11" x14ac:dyDescent="0.15">
      <c r="A468" s="517"/>
      <c r="B468" s="517"/>
      <c r="C468" s="517"/>
      <c r="D468" s="517"/>
      <c r="E468" s="417"/>
      <c r="F468" s="517"/>
      <c r="G468" s="517"/>
      <c r="H468" s="517"/>
      <c r="I468" s="517"/>
      <c r="J468" s="517"/>
      <c r="K468" s="517"/>
    </row>
    <row r="469" spans="1:11" x14ac:dyDescent="0.15">
      <c r="A469" s="517"/>
      <c r="B469" s="517"/>
      <c r="C469" s="517"/>
      <c r="D469" s="517"/>
      <c r="E469" s="417"/>
      <c r="F469" s="517"/>
      <c r="G469" s="517"/>
      <c r="H469" s="517"/>
      <c r="I469" s="517"/>
      <c r="J469" s="517"/>
      <c r="K469" s="517"/>
    </row>
    <row r="470" spans="1:11" x14ac:dyDescent="0.15">
      <c r="A470" s="311"/>
      <c r="B470" s="325"/>
      <c r="C470" s="326"/>
      <c r="D470" s="367"/>
      <c r="E470" s="367"/>
      <c r="F470" s="320"/>
      <c r="G470" s="368"/>
      <c r="H470" s="328"/>
      <c r="I470" s="328"/>
      <c r="J470" s="326"/>
      <c r="K470" s="326"/>
    </row>
    <row r="471" spans="1:11" x14ac:dyDescent="0.15">
      <c r="A471" s="311"/>
      <c r="B471" s="325"/>
      <c r="C471" s="326"/>
      <c r="D471" s="367"/>
      <c r="E471" s="367"/>
      <c r="F471" s="320"/>
      <c r="G471" s="368"/>
      <c r="H471" s="328"/>
      <c r="I471" s="328"/>
      <c r="J471" s="326"/>
      <c r="K471" s="326"/>
    </row>
    <row r="472" spans="1:11" x14ac:dyDescent="0.15">
      <c r="A472" s="311"/>
      <c r="B472" s="325"/>
      <c r="C472" s="326"/>
      <c r="D472" s="367"/>
      <c r="E472" s="367"/>
      <c r="F472" s="320"/>
      <c r="G472" s="368"/>
      <c r="H472" s="328"/>
      <c r="I472" s="328"/>
      <c r="J472" s="326"/>
      <c r="K472" s="326"/>
    </row>
    <row r="473" spans="1:11" x14ac:dyDescent="0.15">
      <c r="A473" s="311"/>
      <c r="B473" s="325"/>
      <c r="C473" s="326"/>
      <c r="D473" s="367"/>
      <c r="E473" s="367"/>
      <c r="F473" s="320"/>
      <c r="G473" s="368"/>
      <c r="H473" s="328"/>
      <c r="I473" s="328"/>
      <c r="J473" s="326"/>
      <c r="K473" s="326"/>
    </row>
    <row r="474" spans="1:11" x14ac:dyDescent="0.15">
      <c r="A474" s="311"/>
      <c r="B474" s="325"/>
      <c r="C474" s="326"/>
      <c r="D474" s="367"/>
      <c r="E474" s="367"/>
      <c r="F474" s="320"/>
      <c r="G474" s="368"/>
      <c r="H474" s="328"/>
      <c r="I474" s="328"/>
      <c r="J474" s="326"/>
      <c r="K474" s="326"/>
    </row>
    <row r="475" spans="1:11" x14ac:dyDescent="0.15">
      <c r="A475" s="311"/>
      <c r="B475" s="325"/>
      <c r="C475" s="326"/>
      <c r="D475" s="367"/>
      <c r="E475" s="367"/>
      <c r="F475" s="320"/>
      <c r="G475" s="368"/>
      <c r="H475" s="328"/>
      <c r="I475" s="328"/>
      <c r="J475" s="326"/>
      <c r="K475" s="326"/>
    </row>
    <row r="476" spans="1:11" x14ac:dyDescent="0.15">
      <c r="A476" s="311"/>
      <c r="B476" s="325"/>
      <c r="C476" s="326"/>
      <c r="D476" s="369"/>
      <c r="E476" s="369"/>
      <c r="F476" s="320"/>
      <c r="G476" s="368"/>
      <c r="H476" s="328"/>
      <c r="I476" s="328"/>
      <c r="J476" s="326"/>
      <c r="K476" s="326"/>
    </row>
    <row r="477" spans="1:11" x14ac:dyDescent="0.15">
      <c r="A477" s="311"/>
      <c r="B477" s="325"/>
      <c r="C477" s="326"/>
      <c r="D477" s="369"/>
      <c r="E477" s="369"/>
      <c r="F477" s="320"/>
      <c r="G477" s="368"/>
      <c r="H477" s="328"/>
      <c r="I477" s="328"/>
      <c r="J477" s="326"/>
      <c r="K477" s="326"/>
    </row>
    <row r="478" spans="1:11" x14ac:dyDescent="0.15">
      <c r="A478" s="311"/>
      <c r="B478" s="325"/>
      <c r="C478" s="326"/>
      <c r="D478" s="369"/>
      <c r="E478" s="369"/>
      <c r="F478" s="320"/>
      <c r="G478" s="368"/>
      <c r="H478" s="328"/>
      <c r="I478" s="328"/>
      <c r="J478" s="326"/>
      <c r="K478" s="326"/>
    </row>
    <row r="479" spans="1:11" x14ac:dyDescent="0.15">
      <c r="A479" s="311"/>
      <c r="B479" s="325"/>
      <c r="C479" s="326"/>
      <c r="D479" s="369"/>
      <c r="E479" s="369"/>
      <c r="F479" s="320"/>
      <c r="G479" s="368"/>
      <c r="H479" s="328"/>
      <c r="I479" s="328"/>
      <c r="J479" s="326"/>
      <c r="K479" s="326"/>
    </row>
    <row r="480" spans="1:11" x14ac:dyDescent="0.15">
      <c r="A480" s="311"/>
      <c r="B480" s="325"/>
      <c r="C480" s="326"/>
      <c r="D480" s="369"/>
      <c r="E480" s="369"/>
      <c r="F480" s="320"/>
      <c r="G480" s="368"/>
      <c r="H480" s="328"/>
      <c r="I480" s="328"/>
      <c r="J480" s="326"/>
      <c r="K480" s="326"/>
    </row>
    <row r="481" spans="1:11" x14ac:dyDescent="0.15">
      <c r="A481" s="311"/>
      <c r="B481" s="325"/>
      <c r="C481" s="326"/>
      <c r="D481" s="369"/>
      <c r="E481" s="369"/>
      <c r="F481" s="320"/>
      <c r="G481" s="368"/>
      <c r="H481" s="328"/>
      <c r="I481" s="328"/>
      <c r="J481" s="326"/>
      <c r="K481" s="326"/>
    </row>
    <row r="482" spans="1:11" x14ac:dyDescent="0.15">
      <c r="A482" s="311"/>
      <c r="B482" s="325"/>
      <c r="C482" s="326"/>
      <c r="D482" s="369"/>
      <c r="E482" s="369"/>
      <c r="F482" s="320"/>
      <c r="G482" s="368"/>
      <c r="H482" s="328"/>
      <c r="I482" s="328"/>
      <c r="J482" s="326"/>
      <c r="K482" s="326"/>
    </row>
    <row r="483" spans="1:11" x14ac:dyDescent="0.15">
      <c r="A483" s="311"/>
      <c r="B483" s="325"/>
      <c r="C483" s="326"/>
      <c r="D483" s="369"/>
      <c r="E483" s="369"/>
      <c r="F483" s="320"/>
      <c r="G483" s="368"/>
      <c r="H483" s="328"/>
      <c r="I483" s="328"/>
      <c r="J483" s="326"/>
      <c r="K483" s="326"/>
    </row>
    <row r="484" spans="1:11" x14ac:dyDescent="0.15">
      <c r="A484" s="311"/>
      <c r="B484" s="325"/>
      <c r="C484" s="326"/>
      <c r="D484" s="369"/>
      <c r="E484" s="369"/>
      <c r="F484" s="320"/>
      <c r="G484" s="368"/>
      <c r="H484" s="328"/>
      <c r="I484" s="328"/>
      <c r="J484" s="326"/>
      <c r="K484" s="326"/>
    </row>
    <row r="485" spans="1:11" x14ac:dyDescent="0.15">
      <c r="A485" s="311"/>
      <c r="B485" s="325"/>
      <c r="C485" s="326"/>
      <c r="D485" s="369"/>
      <c r="E485" s="369"/>
      <c r="F485" s="320"/>
      <c r="G485" s="368"/>
      <c r="H485" s="328"/>
      <c r="I485" s="328"/>
      <c r="J485" s="326"/>
      <c r="K485" s="326"/>
    </row>
    <row r="486" spans="1:11" ht="14" x14ac:dyDescent="0.15">
      <c r="A486" s="519"/>
      <c r="B486" s="519"/>
      <c r="C486" s="519"/>
      <c r="D486" s="519"/>
      <c r="E486" s="519"/>
      <c r="F486" s="519"/>
      <c r="G486" s="519"/>
      <c r="H486" s="519"/>
      <c r="I486" s="519"/>
      <c r="J486" s="519"/>
      <c r="K486" s="316"/>
    </row>
    <row r="487" spans="1:11" x14ac:dyDescent="0.15">
      <c r="A487" s="210"/>
      <c r="B487" s="210"/>
      <c r="C487" s="210"/>
      <c r="D487" s="210"/>
      <c r="E487" s="210"/>
      <c r="F487" s="210"/>
      <c r="G487" s="210"/>
      <c r="H487" s="210"/>
      <c r="I487" s="210"/>
      <c r="J487" s="210"/>
      <c r="K487" s="285"/>
    </row>
    <row r="488" spans="1:11" x14ac:dyDescent="0.15">
      <c r="A488" s="210"/>
      <c r="B488" s="210"/>
      <c r="C488" s="210"/>
      <c r="D488" s="210"/>
      <c r="E488" s="210"/>
      <c r="F488" s="210"/>
      <c r="G488" s="210"/>
      <c r="H488" s="210"/>
      <c r="I488" s="210"/>
      <c r="J488" s="210"/>
      <c r="K488" s="285"/>
    </row>
    <row r="489" spans="1:11" x14ac:dyDescent="0.15">
      <c r="A489" s="286"/>
      <c r="B489" s="216"/>
      <c r="C489" s="216"/>
      <c r="D489" s="216"/>
      <c r="E489" s="216"/>
      <c r="F489" s="216"/>
      <c r="G489" s="216"/>
      <c r="H489" s="216"/>
      <c r="I489" s="216"/>
      <c r="J489" s="216"/>
      <c r="K489" s="217"/>
    </row>
    <row r="490" spans="1:11" x14ac:dyDescent="0.15">
      <c r="A490" s="216"/>
      <c r="B490" s="216"/>
      <c r="C490" s="216"/>
      <c r="D490" s="216"/>
      <c r="E490" s="216"/>
      <c r="F490" s="216"/>
      <c r="G490" s="216"/>
      <c r="H490" s="216"/>
      <c r="I490" s="216"/>
      <c r="J490" s="216"/>
      <c r="K490" s="217"/>
    </row>
    <row r="491" spans="1:11" x14ac:dyDescent="0.15">
      <c r="A491" s="517"/>
      <c r="B491" s="517"/>
      <c r="C491" s="517"/>
      <c r="D491" s="517"/>
      <c r="E491" s="417"/>
      <c r="F491" s="517"/>
      <c r="G491" s="517"/>
      <c r="H491" s="517"/>
      <c r="I491" s="517"/>
      <c r="J491" s="517"/>
      <c r="K491" s="517"/>
    </row>
    <row r="492" spans="1:11" x14ac:dyDescent="0.15">
      <c r="A492" s="517"/>
      <c r="B492" s="517"/>
      <c r="C492" s="517"/>
      <c r="D492" s="517"/>
      <c r="E492" s="417"/>
      <c r="F492" s="517"/>
      <c r="G492" s="517"/>
      <c r="H492" s="517"/>
      <c r="I492" s="517"/>
      <c r="J492" s="517"/>
      <c r="K492" s="517"/>
    </row>
    <row r="493" spans="1:11" x14ac:dyDescent="0.15">
      <c r="A493" s="311"/>
      <c r="B493" s="312"/>
      <c r="C493" s="370"/>
      <c r="D493" s="371"/>
      <c r="E493" s="371"/>
      <c r="F493" s="314"/>
      <c r="G493" s="371"/>
      <c r="H493" s="293"/>
      <c r="I493" s="293"/>
      <c r="J493" s="294"/>
      <c r="K493" s="294"/>
    </row>
    <row r="494" spans="1:11" x14ac:dyDescent="0.15">
      <c r="A494" s="311"/>
      <c r="B494" s="312"/>
      <c r="C494" s="370"/>
      <c r="D494" s="371"/>
      <c r="E494" s="371"/>
      <c r="F494" s="314"/>
      <c r="G494" s="371"/>
      <c r="H494" s="293"/>
      <c r="I494" s="293"/>
      <c r="J494" s="294"/>
      <c r="K494" s="294"/>
    </row>
    <row r="495" spans="1:11" x14ac:dyDescent="0.15">
      <c r="A495" s="311"/>
      <c r="B495" s="312"/>
      <c r="C495" s="294"/>
      <c r="D495" s="371"/>
      <c r="E495" s="371"/>
      <c r="F495" s="314"/>
      <c r="G495" s="371"/>
      <c r="H495" s="293"/>
      <c r="I495" s="293"/>
      <c r="J495" s="294"/>
      <c r="K495" s="294"/>
    </row>
    <row r="496" spans="1:11" x14ac:dyDescent="0.15">
      <c r="A496" s="311"/>
      <c r="B496" s="312"/>
      <c r="C496" s="294"/>
      <c r="D496" s="292"/>
      <c r="E496" s="292"/>
      <c r="F496" s="314"/>
      <c r="G496" s="371"/>
      <c r="H496" s="293"/>
      <c r="I496" s="293"/>
      <c r="J496" s="294"/>
      <c r="K496" s="294"/>
    </row>
    <row r="497" spans="1:12" x14ac:dyDescent="0.15">
      <c r="A497" s="518"/>
      <c r="B497" s="518"/>
      <c r="C497" s="518"/>
      <c r="D497" s="518"/>
      <c r="E497" s="518"/>
      <c r="F497" s="518"/>
      <c r="G497" s="518"/>
      <c r="H497" s="518"/>
      <c r="I497" s="518"/>
      <c r="J497" s="518"/>
      <c r="K497" s="316"/>
    </row>
    <row r="498" spans="1:12" x14ac:dyDescent="0.15">
      <c r="A498" s="210"/>
      <c r="B498" s="210"/>
      <c r="C498" s="210"/>
      <c r="D498" s="210"/>
      <c r="E498" s="210"/>
      <c r="F498" s="210"/>
      <c r="G498" s="210"/>
      <c r="H498" s="210"/>
      <c r="I498" s="210"/>
      <c r="J498" s="210"/>
      <c r="K498" s="285"/>
    </row>
    <row r="499" spans="1:12" x14ac:dyDescent="0.15">
      <c r="A499" s="210"/>
      <c r="B499" s="210"/>
      <c r="C499" s="210"/>
      <c r="D499" s="210"/>
      <c r="E499" s="210"/>
      <c r="F499" s="210"/>
      <c r="G499" s="210"/>
      <c r="H499" s="210"/>
      <c r="I499" s="210"/>
      <c r="J499" s="210"/>
      <c r="K499" s="285"/>
    </row>
    <row r="500" spans="1:12" x14ac:dyDescent="0.15">
      <c r="A500" s="286"/>
      <c r="B500" s="216"/>
      <c r="C500" s="216"/>
      <c r="D500" s="216"/>
      <c r="E500" s="216"/>
      <c r="F500" s="216"/>
      <c r="G500" s="216"/>
      <c r="H500" s="210"/>
      <c r="I500" s="210"/>
      <c r="J500" s="210"/>
      <c r="K500" s="285"/>
    </row>
    <row r="501" spans="1:12" s="210" customFormat="1" x14ac:dyDescent="0.15">
      <c r="A501" s="286"/>
      <c r="B501" s="216"/>
      <c r="C501" s="216"/>
      <c r="D501" s="216"/>
      <c r="E501" s="216"/>
      <c r="F501" s="216"/>
      <c r="G501" s="216"/>
      <c r="K501" s="285"/>
      <c r="L501" s="223"/>
    </row>
    <row r="502" spans="1:12" x14ac:dyDescent="0.15">
      <c r="A502" s="286"/>
      <c r="B502" s="210"/>
      <c r="C502" s="210"/>
      <c r="D502" s="210"/>
      <c r="E502" s="210"/>
      <c r="F502" s="210"/>
      <c r="G502" s="210"/>
      <c r="H502" s="210"/>
      <c r="I502" s="210"/>
      <c r="J502" s="210"/>
      <c r="K502" s="285"/>
    </row>
    <row r="503" spans="1:12" x14ac:dyDescent="0.15">
      <c r="A503" s="517"/>
      <c r="B503" s="517"/>
      <c r="C503" s="517"/>
      <c r="D503" s="517"/>
      <c r="E503" s="417"/>
      <c r="F503" s="517"/>
      <c r="G503" s="517"/>
      <c r="H503" s="517"/>
      <c r="I503" s="517"/>
      <c r="J503" s="517"/>
      <c r="K503" s="517"/>
    </row>
    <row r="504" spans="1:12" x14ac:dyDescent="0.15">
      <c r="A504" s="517"/>
      <c r="B504" s="517"/>
      <c r="C504" s="517"/>
      <c r="D504" s="517"/>
      <c r="E504" s="417"/>
      <c r="F504" s="517"/>
      <c r="G504" s="517"/>
      <c r="H504" s="517"/>
      <c r="I504" s="517"/>
      <c r="J504" s="517"/>
      <c r="K504" s="517"/>
    </row>
    <row r="505" spans="1:12" x14ac:dyDescent="0.15">
      <c r="A505" s="311"/>
      <c r="B505" s="325"/>
      <c r="C505" s="326"/>
      <c r="D505" s="367"/>
      <c r="E505" s="367"/>
      <c r="F505" s="320"/>
      <c r="G505" s="368"/>
      <c r="H505" s="328"/>
      <c r="I505" s="328"/>
      <c r="J505" s="326"/>
      <c r="K505" s="326"/>
    </row>
    <row r="506" spans="1:12" x14ac:dyDescent="0.15">
      <c r="A506" s="311"/>
      <c r="B506" s="325"/>
      <c r="C506" s="326"/>
      <c r="D506" s="367"/>
      <c r="E506" s="367"/>
      <c r="F506" s="320"/>
      <c r="G506" s="368"/>
      <c r="H506" s="328"/>
      <c r="I506" s="328"/>
      <c r="J506" s="326"/>
      <c r="K506" s="326"/>
    </row>
    <row r="507" spans="1:12" x14ac:dyDescent="0.15">
      <c r="A507" s="311"/>
      <c r="B507" s="325"/>
      <c r="C507" s="326"/>
      <c r="D507" s="367"/>
      <c r="E507" s="367"/>
      <c r="F507" s="320"/>
      <c r="G507" s="368"/>
      <c r="H507" s="328"/>
      <c r="I507" s="328"/>
      <c r="J507" s="326"/>
      <c r="K507" s="326"/>
    </row>
    <row r="508" spans="1:12" x14ac:dyDescent="0.15">
      <c r="A508" s="311"/>
      <c r="B508" s="325"/>
      <c r="C508" s="326"/>
      <c r="D508" s="367"/>
      <c r="E508" s="367"/>
      <c r="F508" s="320"/>
      <c r="G508" s="368"/>
      <c r="H508" s="328"/>
      <c r="I508" s="328"/>
      <c r="J508" s="326"/>
      <c r="K508" s="326"/>
    </row>
    <row r="509" spans="1:12" ht="14" x14ac:dyDescent="0.15">
      <c r="A509" s="519"/>
      <c r="B509" s="519"/>
      <c r="C509" s="519"/>
      <c r="D509" s="519"/>
      <c r="E509" s="519"/>
      <c r="F509" s="519"/>
      <c r="G509" s="519"/>
      <c r="H509" s="519"/>
      <c r="I509" s="519"/>
      <c r="J509" s="519"/>
      <c r="K509" s="316"/>
    </row>
    <row r="510" spans="1:12" x14ac:dyDescent="0.15">
      <c r="A510" s="210"/>
      <c r="B510" s="210"/>
      <c r="C510" s="210"/>
      <c r="D510" s="210"/>
      <c r="E510" s="210"/>
      <c r="F510" s="210"/>
      <c r="G510" s="210"/>
      <c r="H510" s="210"/>
      <c r="I510" s="210"/>
      <c r="J510" s="210"/>
      <c r="K510" s="285"/>
    </row>
    <row r="511" spans="1:12" x14ac:dyDescent="0.15">
      <c r="A511" s="286"/>
      <c r="B511" s="210"/>
      <c r="C511" s="210"/>
      <c r="D511" s="210"/>
      <c r="E511" s="210"/>
      <c r="F511" s="210"/>
      <c r="G511" s="210"/>
      <c r="H511" s="210"/>
      <c r="I511" s="210"/>
      <c r="J511" s="210"/>
      <c r="K511" s="285"/>
    </row>
    <row r="512" spans="1:12" x14ac:dyDescent="0.15">
      <c r="A512" s="216"/>
      <c r="B512" s="210"/>
      <c r="C512" s="210"/>
      <c r="D512" s="210"/>
      <c r="E512" s="210"/>
      <c r="F512" s="210"/>
      <c r="G512" s="210"/>
      <c r="H512" s="210"/>
      <c r="I512" s="210"/>
      <c r="J512" s="210"/>
      <c r="K512" s="285"/>
    </row>
    <row r="513" spans="1:11" x14ac:dyDescent="0.15">
      <c r="A513" s="210"/>
      <c r="B513" s="210"/>
      <c r="C513" s="210"/>
      <c r="D513" s="210"/>
      <c r="E513" s="210"/>
      <c r="F513" s="210"/>
      <c r="G513" s="210"/>
      <c r="H513" s="210"/>
      <c r="I513" s="210"/>
      <c r="J513" s="210"/>
      <c r="K513" s="285"/>
    </row>
    <row r="514" spans="1:11" x14ac:dyDescent="0.15">
      <c r="A514" s="210"/>
      <c r="B514" s="210"/>
      <c r="C514" s="210"/>
      <c r="D514" s="210"/>
      <c r="E514" s="210"/>
      <c r="F514" s="210"/>
      <c r="G514" s="210"/>
      <c r="H514" s="210"/>
      <c r="I514" s="210"/>
      <c r="J514" s="210"/>
      <c r="K514" s="285"/>
    </row>
    <row r="515" spans="1:11" x14ac:dyDescent="0.15">
      <c r="A515" s="286"/>
      <c r="B515" s="216"/>
      <c r="C515" s="216"/>
      <c r="D515" s="216"/>
      <c r="E515" s="216"/>
      <c r="F515" s="216"/>
      <c r="G515" s="216"/>
      <c r="H515" s="216"/>
      <c r="I515" s="216"/>
      <c r="J515" s="216"/>
      <c r="K515" s="217"/>
    </row>
    <row r="516" spans="1:11" x14ac:dyDescent="0.15">
      <c r="A516" s="216"/>
      <c r="B516" s="216"/>
      <c r="C516" s="216"/>
      <c r="D516" s="216"/>
      <c r="E516" s="216"/>
      <c r="F516" s="216"/>
      <c r="G516" s="216"/>
      <c r="H516" s="216"/>
      <c r="I516" s="216"/>
      <c r="J516" s="216"/>
      <c r="K516" s="217"/>
    </row>
    <row r="517" spans="1:11" x14ac:dyDescent="0.15">
      <c r="A517" s="286"/>
      <c r="B517" s="216"/>
      <c r="C517" s="216"/>
      <c r="D517" s="216"/>
      <c r="E517" s="216"/>
      <c r="F517" s="216"/>
      <c r="G517" s="216"/>
      <c r="H517" s="216"/>
      <c r="I517" s="216"/>
      <c r="J517" s="216"/>
      <c r="K517" s="217"/>
    </row>
    <row r="518" spans="1:11" x14ac:dyDescent="0.15">
      <c r="A518" s="517"/>
      <c r="B518" s="517"/>
      <c r="C518" s="517"/>
      <c r="D518" s="517"/>
      <c r="E518" s="417"/>
      <c r="F518" s="517"/>
      <c r="G518" s="517"/>
      <c r="H518" s="517"/>
      <c r="I518" s="517"/>
      <c r="J518" s="517"/>
      <c r="K518" s="517"/>
    </row>
    <row r="519" spans="1:11" x14ac:dyDescent="0.15">
      <c r="A519" s="517"/>
      <c r="B519" s="517"/>
      <c r="C519" s="517"/>
      <c r="D519" s="517"/>
      <c r="E519" s="417"/>
      <c r="F519" s="517"/>
      <c r="G519" s="517"/>
      <c r="H519" s="517"/>
      <c r="I519" s="517"/>
      <c r="J519" s="517"/>
      <c r="K519" s="517"/>
    </row>
    <row r="520" spans="1:11" x14ac:dyDescent="0.15">
      <c r="A520" s="311"/>
      <c r="B520" s="312"/>
      <c r="C520" s="333"/>
      <c r="D520" s="292"/>
      <c r="E520" s="292"/>
      <c r="F520" s="314"/>
      <c r="G520" s="292"/>
      <c r="H520" s="293"/>
      <c r="I520" s="293"/>
      <c r="J520" s="333"/>
      <c r="K520" s="333"/>
    </row>
    <row r="521" spans="1:11" x14ac:dyDescent="0.15">
      <c r="A521" s="311"/>
      <c r="B521" s="312"/>
      <c r="C521" s="333"/>
      <c r="D521" s="292"/>
      <c r="E521" s="292"/>
      <c r="F521" s="314"/>
      <c r="G521" s="292"/>
      <c r="H521" s="332"/>
      <c r="I521" s="332"/>
      <c r="J521" s="333"/>
      <c r="K521" s="333"/>
    </row>
    <row r="522" spans="1:11" x14ac:dyDescent="0.15">
      <c r="A522" s="518"/>
      <c r="B522" s="518"/>
      <c r="C522" s="518"/>
      <c r="D522" s="518"/>
      <c r="E522" s="518"/>
      <c r="F522" s="518"/>
      <c r="G522" s="518"/>
      <c r="H522" s="518"/>
      <c r="I522" s="518"/>
      <c r="J522" s="518"/>
      <c r="K522" s="316"/>
    </row>
    <row r="523" spans="1:11" x14ac:dyDescent="0.15">
      <c r="A523" s="216"/>
      <c r="B523" s="216"/>
      <c r="C523" s="216"/>
      <c r="D523" s="216"/>
      <c r="E523" s="216"/>
      <c r="F523" s="216"/>
      <c r="G523" s="216"/>
      <c r="H523" s="216"/>
      <c r="I523" s="216"/>
      <c r="J523" s="216"/>
      <c r="K523" s="217"/>
    </row>
    <row r="524" spans="1:11" x14ac:dyDescent="0.15">
      <c r="A524" s="286"/>
      <c r="B524" s="216"/>
      <c r="C524" s="216"/>
      <c r="D524" s="216"/>
      <c r="E524" s="216"/>
      <c r="F524" s="210"/>
      <c r="G524" s="210"/>
      <c r="H524" s="210"/>
      <c r="I524" s="210"/>
      <c r="J524" s="210"/>
      <c r="K524" s="285"/>
    </row>
    <row r="525" spans="1:11" x14ac:dyDescent="0.15">
      <c r="A525" s="216"/>
      <c r="B525" s="216"/>
      <c r="C525" s="216"/>
      <c r="D525" s="216"/>
      <c r="E525" s="216"/>
      <c r="F525" s="210"/>
      <c r="G525" s="210"/>
      <c r="H525" s="210"/>
      <c r="I525" s="210"/>
      <c r="J525" s="210"/>
      <c r="K525" s="285"/>
    </row>
    <row r="526" spans="1:11" x14ac:dyDescent="0.15">
      <c r="A526" s="210"/>
      <c r="B526" s="210"/>
      <c r="C526" s="210"/>
      <c r="D526" s="210"/>
      <c r="E526" s="210"/>
      <c r="F526" s="210"/>
      <c r="G526" s="210"/>
      <c r="H526" s="210"/>
      <c r="I526" s="210"/>
      <c r="J526" s="210"/>
      <c r="K526" s="285"/>
    </row>
    <row r="527" spans="1:11" x14ac:dyDescent="0.15">
      <c r="A527" s="210"/>
      <c r="B527" s="210"/>
      <c r="C527" s="210"/>
      <c r="D527" s="210"/>
      <c r="E527" s="210"/>
      <c r="F527" s="210"/>
      <c r="G527" s="210"/>
      <c r="H527" s="210"/>
      <c r="I527" s="210"/>
      <c r="J527" s="210"/>
      <c r="K527" s="285"/>
    </row>
    <row r="528" spans="1:11" x14ac:dyDescent="0.15">
      <c r="A528" s="286"/>
      <c r="B528" s="216"/>
      <c r="C528" s="216"/>
      <c r="D528" s="216"/>
      <c r="E528" s="216"/>
      <c r="F528" s="216"/>
      <c r="G528" s="216"/>
      <c r="H528" s="210"/>
      <c r="I528" s="210"/>
      <c r="J528" s="210"/>
      <c r="K528" s="285"/>
    </row>
    <row r="529" spans="1:11" x14ac:dyDescent="0.15">
      <c r="A529" s="210"/>
      <c r="B529" s="210"/>
      <c r="C529" s="210"/>
      <c r="D529" s="210"/>
      <c r="E529" s="210"/>
      <c r="F529" s="210"/>
      <c r="G529" s="210"/>
      <c r="H529" s="210"/>
      <c r="I529" s="210"/>
      <c r="J529" s="210"/>
      <c r="K529" s="285"/>
    </row>
    <row r="530" spans="1:11" x14ac:dyDescent="0.15">
      <c r="A530" s="517"/>
      <c r="B530" s="517"/>
      <c r="C530" s="517"/>
      <c r="D530" s="517"/>
      <c r="E530" s="417"/>
      <c r="F530" s="517"/>
      <c r="G530" s="517"/>
      <c r="H530" s="517"/>
      <c r="I530" s="517"/>
      <c r="J530" s="517"/>
      <c r="K530" s="517"/>
    </row>
    <row r="531" spans="1:11" x14ac:dyDescent="0.15">
      <c r="A531" s="517"/>
      <c r="B531" s="517"/>
      <c r="C531" s="517"/>
      <c r="D531" s="517"/>
      <c r="E531" s="417"/>
      <c r="F531" s="517"/>
      <c r="G531" s="517"/>
      <c r="H531" s="517"/>
      <c r="I531" s="517"/>
      <c r="J531" s="517"/>
      <c r="K531" s="517"/>
    </row>
    <row r="532" spans="1:11" x14ac:dyDescent="0.15">
      <c r="A532" s="311"/>
      <c r="B532" s="325"/>
      <c r="C532" s="326"/>
      <c r="D532" s="367"/>
      <c r="E532" s="367"/>
      <c r="F532" s="320"/>
      <c r="G532" s="368"/>
      <c r="H532" s="328"/>
      <c r="I532" s="328"/>
      <c r="J532" s="326"/>
      <c r="K532" s="326"/>
    </row>
    <row r="533" spans="1:11" x14ac:dyDescent="0.15">
      <c r="A533" s="311"/>
      <c r="B533" s="325"/>
      <c r="C533" s="326"/>
      <c r="D533" s="367"/>
      <c r="E533" s="367"/>
      <c r="F533" s="320"/>
      <c r="G533" s="368"/>
      <c r="H533" s="328"/>
      <c r="I533" s="328"/>
      <c r="J533" s="326"/>
      <c r="K533" s="326"/>
    </row>
    <row r="534" spans="1:11" x14ac:dyDescent="0.15">
      <c r="A534" s="311"/>
      <c r="B534" s="325"/>
      <c r="C534" s="326"/>
      <c r="D534" s="367"/>
      <c r="E534" s="367"/>
      <c r="F534" s="320"/>
      <c r="G534" s="368"/>
      <c r="H534" s="328"/>
      <c r="I534" s="328"/>
      <c r="J534" s="326"/>
      <c r="K534" s="326"/>
    </row>
    <row r="535" spans="1:11" ht="14" x14ac:dyDescent="0.15">
      <c r="A535" s="519"/>
      <c r="B535" s="519"/>
      <c r="C535" s="519"/>
      <c r="D535" s="519"/>
      <c r="E535" s="519"/>
      <c r="F535" s="519"/>
      <c r="G535" s="519"/>
      <c r="H535" s="519"/>
      <c r="I535" s="519"/>
      <c r="J535" s="519"/>
      <c r="K535" s="316"/>
    </row>
    <row r="536" spans="1:11" x14ac:dyDescent="0.15">
      <c r="A536" s="210"/>
      <c r="B536" s="210"/>
      <c r="C536" s="210"/>
      <c r="D536" s="210"/>
      <c r="E536" s="210"/>
      <c r="F536" s="210"/>
      <c r="G536" s="210"/>
      <c r="H536" s="210"/>
      <c r="I536" s="210"/>
      <c r="J536" s="210"/>
      <c r="K536" s="285"/>
    </row>
    <row r="537" spans="1:11" x14ac:dyDescent="0.15">
      <c r="A537" s="210"/>
      <c r="B537" s="210"/>
      <c r="C537" s="210"/>
      <c r="D537" s="210"/>
      <c r="E537" s="210"/>
      <c r="F537" s="210"/>
      <c r="G537" s="210"/>
      <c r="H537" s="210"/>
      <c r="I537" s="210"/>
      <c r="J537" s="210"/>
      <c r="K537" s="285"/>
    </row>
    <row r="538" spans="1:11" x14ac:dyDescent="0.15">
      <c r="A538" s="286"/>
      <c r="B538" s="216"/>
      <c r="C538" s="216"/>
      <c r="D538" s="216"/>
      <c r="E538" s="216"/>
      <c r="F538" s="216"/>
      <c r="G538" s="216"/>
      <c r="H538" s="216"/>
      <c r="I538" s="216"/>
      <c r="J538" s="216"/>
      <c r="K538" s="217"/>
    </row>
    <row r="539" spans="1:11" x14ac:dyDescent="0.15">
      <c r="A539" s="216"/>
      <c r="B539" s="216"/>
      <c r="C539" s="216"/>
      <c r="D539" s="216"/>
      <c r="E539" s="216"/>
      <c r="F539" s="216"/>
      <c r="G539" s="216"/>
      <c r="H539" s="216"/>
      <c r="I539" s="216"/>
      <c r="J539" s="216"/>
      <c r="K539" s="217"/>
    </row>
    <row r="540" spans="1:11" x14ac:dyDescent="0.15">
      <c r="A540" s="517"/>
      <c r="B540" s="517"/>
      <c r="C540" s="517"/>
      <c r="D540" s="517"/>
      <c r="E540" s="417"/>
      <c r="F540" s="517"/>
      <c r="G540" s="517"/>
      <c r="H540" s="517"/>
      <c r="I540" s="517"/>
      <c r="J540" s="517"/>
      <c r="K540" s="517"/>
    </row>
    <row r="541" spans="1:11" x14ac:dyDescent="0.15">
      <c r="A541" s="517"/>
      <c r="B541" s="517"/>
      <c r="C541" s="517"/>
      <c r="D541" s="517"/>
      <c r="E541" s="417"/>
      <c r="F541" s="517"/>
      <c r="G541" s="517"/>
      <c r="H541" s="517"/>
      <c r="I541" s="517"/>
      <c r="J541" s="517"/>
      <c r="K541" s="517"/>
    </row>
    <row r="542" spans="1:11" x14ac:dyDescent="0.15">
      <c r="A542" s="311"/>
      <c r="B542" s="362"/>
      <c r="C542" s="372"/>
      <c r="D542" s="292"/>
      <c r="E542" s="292"/>
      <c r="F542" s="341"/>
      <c r="G542" s="292"/>
      <c r="H542" s="342"/>
      <c r="I542" s="342"/>
      <c r="J542" s="373"/>
      <c r="K542" s="372"/>
    </row>
    <row r="543" spans="1:11" x14ac:dyDescent="0.15">
      <c r="A543" s="311"/>
      <c r="B543" s="312"/>
      <c r="C543" s="333"/>
      <c r="D543" s="292"/>
      <c r="E543" s="292"/>
      <c r="F543" s="314"/>
      <c r="G543" s="292"/>
      <c r="H543" s="332"/>
      <c r="I543" s="332"/>
      <c r="J543" s="332"/>
      <c r="K543" s="333"/>
    </row>
    <row r="544" spans="1:11" x14ac:dyDescent="0.15">
      <c r="A544" s="518"/>
      <c r="B544" s="518"/>
      <c r="C544" s="518"/>
      <c r="D544" s="518"/>
      <c r="E544" s="518"/>
      <c r="F544" s="518"/>
      <c r="G544" s="518"/>
      <c r="H544" s="518"/>
      <c r="I544" s="518"/>
      <c r="J544" s="518"/>
      <c r="K544" s="316"/>
    </row>
    <row r="545" spans="1:11" x14ac:dyDescent="0.15">
      <c r="A545" s="210"/>
      <c r="B545" s="210"/>
      <c r="C545" s="210"/>
      <c r="D545" s="210"/>
      <c r="E545" s="210"/>
      <c r="F545" s="210"/>
      <c r="G545" s="210"/>
      <c r="H545" s="210"/>
      <c r="I545" s="210"/>
      <c r="J545" s="210"/>
      <c r="K545" s="285"/>
    </row>
    <row r="546" spans="1:11" x14ac:dyDescent="0.15">
      <c r="A546" s="210"/>
      <c r="B546" s="210"/>
      <c r="C546" s="210"/>
      <c r="D546" s="210"/>
      <c r="E546" s="210"/>
      <c r="F546" s="210"/>
      <c r="G546" s="210"/>
      <c r="H546" s="210"/>
      <c r="I546" s="210"/>
      <c r="J546" s="210"/>
      <c r="K546" s="285"/>
    </row>
    <row r="547" spans="1:11" x14ac:dyDescent="0.15">
      <c r="A547" s="286"/>
      <c r="B547" s="216"/>
      <c r="C547" s="216"/>
      <c r="D547" s="216"/>
      <c r="E547" s="216"/>
      <c r="F547" s="216"/>
      <c r="G547" s="216"/>
      <c r="H547" s="216"/>
      <c r="I547" s="216"/>
      <c r="J547" s="216"/>
      <c r="K547" s="217"/>
    </row>
    <row r="548" spans="1:11" x14ac:dyDescent="0.15">
      <c r="A548" s="216"/>
      <c r="B548" s="216"/>
      <c r="C548" s="216"/>
      <c r="D548" s="216"/>
      <c r="E548" s="216"/>
      <c r="F548" s="216"/>
      <c r="G548" s="216"/>
      <c r="H548" s="216"/>
      <c r="I548" s="216"/>
      <c r="J548" s="216"/>
      <c r="K548" s="217"/>
    </row>
    <row r="549" spans="1:11" x14ac:dyDescent="0.15">
      <c r="A549" s="286"/>
      <c r="B549" s="216"/>
      <c r="C549" s="216"/>
      <c r="D549" s="216"/>
      <c r="E549" s="216"/>
      <c r="F549" s="216"/>
      <c r="G549" s="216"/>
      <c r="H549" s="216"/>
      <c r="I549" s="216"/>
      <c r="J549" s="216"/>
      <c r="K549" s="217"/>
    </row>
    <row r="550" spans="1:11" x14ac:dyDescent="0.15">
      <c r="A550" s="526"/>
      <c r="B550" s="527"/>
      <c r="C550" s="528"/>
      <c r="D550" s="527"/>
      <c r="E550" s="420"/>
      <c r="F550" s="525"/>
      <c r="G550" s="525"/>
      <c r="H550" s="525"/>
      <c r="I550" s="525"/>
      <c r="J550" s="525"/>
      <c r="K550" s="525"/>
    </row>
    <row r="551" spans="1:11" x14ac:dyDescent="0.15">
      <c r="A551" s="526"/>
      <c r="B551" s="527"/>
      <c r="C551" s="528"/>
      <c r="D551" s="527"/>
      <c r="E551" s="420"/>
      <c r="F551" s="525"/>
      <c r="G551" s="525"/>
      <c r="H551" s="525"/>
      <c r="I551" s="525"/>
      <c r="J551" s="525"/>
      <c r="K551" s="525"/>
    </row>
    <row r="552" spans="1:11" x14ac:dyDescent="0.15">
      <c r="A552" s="374"/>
      <c r="B552" s="375"/>
      <c r="C552" s="289"/>
      <c r="D552" s="376"/>
      <c r="E552" s="376"/>
      <c r="F552" s="377"/>
      <c r="G552" s="378"/>
      <c r="H552" s="293"/>
      <c r="I552" s="337"/>
      <c r="J552" s="289"/>
      <c r="K552" s="289"/>
    </row>
    <row r="553" spans="1:11" x14ac:dyDescent="0.15">
      <c r="A553" s="374"/>
      <c r="B553" s="375"/>
      <c r="C553" s="289"/>
      <c r="D553" s="376"/>
      <c r="E553" s="376"/>
      <c r="F553" s="377"/>
      <c r="G553" s="378"/>
      <c r="H553" s="293"/>
      <c r="I553" s="337"/>
      <c r="J553" s="289"/>
      <c r="K553" s="289"/>
    </row>
    <row r="554" spans="1:11" x14ac:dyDescent="0.15">
      <c r="A554" s="374"/>
      <c r="B554" s="379"/>
      <c r="C554" s="380"/>
      <c r="D554" s="376"/>
      <c r="E554" s="376"/>
      <c r="F554" s="377"/>
      <c r="G554" s="378"/>
      <c r="H554" s="293"/>
      <c r="I554" s="337"/>
      <c r="J554" s="289"/>
      <c r="K554" s="289"/>
    </row>
    <row r="555" spans="1:11" x14ac:dyDescent="0.15">
      <c r="A555" s="374"/>
      <c r="B555" s="381"/>
      <c r="C555" s="381"/>
      <c r="D555" s="382"/>
      <c r="E555" s="382"/>
      <c r="F555" s="219"/>
      <c r="G555" s="378"/>
      <c r="H555" s="383"/>
      <c r="I555" s="376"/>
      <c r="J555" s="384"/>
      <c r="K555" s="385"/>
    </row>
    <row r="556" spans="1:11" x14ac:dyDescent="0.15">
      <c r="A556" s="518"/>
      <c r="B556" s="518"/>
      <c r="C556" s="518"/>
      <c r="D556" s="518"/>
      <c r="E556" s="518"/>
      <c r="F556" s="518"/>
      <c r="G556" s="518"/>
      <c r="H556" s="518"/>
      <c r="I556" s="518"/>
      <c r="J556" s="518"/>
      <c r="K556" s="386"/>
    </row>
    <row r="557" spans="1:11" x14ac:dyDescent="0.15">
      <c r="A557" s="216"/>
      <c r="B557" s="216"/>
      <c r="C557" s="216"/>
      <c r="D557" s="216"/>
      <c r="E557" s="216"/>
      <c r="F557" s="216"/>
      <c r="G557" s="216"/>
      <c r="H557" s="216"/>
      <c r="I557" s="216"/>
      <c r="J557" s="216"/>
      <c r="K557" s="217"/>
    </row>
    <row r="558" spans="1:11" x14ac:dyDescent="0.15">
      <c r="A558" s="216"/>
      <c r="B558" s="216"/>
      <c r="C558" s="216"/>
      <c r="D558" s="216"/>
      <c r="E558" s="216"/>
      <c r="F558" s="216"/>
      <c r="G558" s="216"/>
      <c r="H558" s="216"/>
      <c r="I558" s="216"/>
      <c r="J558" s="216"/>
      <c r="K558" s="217"/>
    </row>
    <row r="559" spans="1:11" x14ac:dyDescent="0.15">
      <c r="A559" s="286"/>
      <c r="B559" s="216"/>
      <c r="C559" s="216"/>
      <c r="D559" s="216"/>
      <c r="E559" s="216"/>
      <c r="F559" s="216"/>
      <c r="G559" s="216"/>
      <c r="H559" s="216"/>
      <c r="I559" s="216"/>
      <c r="J559" s="216"/>
      <c r="K559" s="217"/>
    </row>
    <row r="560" spans="1:11" x14ac:dyDescent="0.15">
      <c r="A560" s="526"/>
      <c r="B560" s="527"/>
      <c r="C560" s="528"/>
      <c r="D560" s="527"/>
      <c r="E560" s="420"/>
      <c r="F560" s="525"/>
      <c r="G560" s="525"/>
      <c r="H560" s="525"/>
      <c r="I560" s="525"/>
      <c r="J560" s="525"/>
      <c r="K560" s="525"/>
    </row>
    <row r="561" spans="1:11" x14ac:dyDescent="0.15">
      <c r="A561" s="526"/>
      <c r="B561" s="527"/>
      <c r="C561" s="528"/>
      <c r="D561" s="527"/>
      <c r="E561" s="420"/>
      <c r="F561" s="525"/>
      <c r="G561" s="525"/>
      <c r="H561" s="525"/>
      <c r="I561" s="525"/>
      <c r="J561" s="525"/>
      <c r="K561" s="525"/>
    </row>
    <row r="562" spans="1:11" x14ac:dyDescent="0.15">
      <c r="A562" s="374"/>
      <c r="B562" s="387"/>
      <c r="C562" s="338"/>
      <c r="D562" s="376"/>
      <c r="E562" s="376"/>
      <c r="F562" s="377"/>
      <c r="G562" s="378"/>
      <c r="H562" s="293"/>
      <c r="I562" s="337"/>
      <c r="J562" s="338"/>
      <c r="K562" s="338"/>
    </row>
    <row r="563" spans="1:11" x14ac:dyDescent="0.15">
      <c r="A563" s="374"/>
      <c r="B563" s="381"/>
      <c r="C563" s="381"/>
      <c r="D563" s="381"/>
      <c r="E563" s="381"/>
      <c r="F563" s="219"/>
      <c r="G563" s="378"/>
      <c r="H563" s="377"/>
      <c r="I563" s="376"/>
      <c r="J563" s="375"/>
      <c r="K563" s="385"/>
    </row>
    <row r="564" spans="1:11" x14ac:dyDescent="0.15">
      <c r="A564" s="374"/>
      <c r="B564" s="381"/>
      <c r="C564" s="381"/>
      <c r="D564" s="381"/>
      <c r="E564" s="381"/>
      <c r="F564" s="219"/>
      <c r="G564" s="378"/>
      <c r="H564" s="377"/>
      <c r="I564" s="376"/>
      <c r="J564" s="375"/>
      <c r="K564" s="385"/>
    </row>
    <row r="565" spans="1:11" x14ac:dyDescent="0.15">
      <c r="A565" s="374"/>
      <c r="B565" s="381"/>
      <c r="C565" s="381"/>
      <c r="D565" s="382"/>
      <c r="E565" s="382"/>
      <c r="F565" s="219"/>
      <c r="G565" s="378"/>
      <c r="H565" s="383"/>
      <c r="I565" s="376"/>
      <c r="J565" s="384"/>
      <c r="K565" s="385"/>
    </row>
    <row r="566" spans="1:11" x14ac:dyDescent="0.15">
      <c r="A566" s="518"/>
      <c r="B566" s="518"/>
      <c r="C566" s="518"/>
      <c r="D566" s="518"/>
      <c r="E566" s="518"/>
      <c r="F566" s="518"/>
      <c r="G566" s="518"/>
      <c r="H566" s="518"/>
      <c r="I566" s="518"/>
      <c r="J566" s="518"/>
      <c r="K566" s="388"/>
    </row>
    <row r="567" spans="1:11" x14ac:dyDescent="0.15">
      <c r="A567" s="210"/>
      <c r="B567" s="210"/>
      <c r="C567" s="210"/>
      <c r="D567" s="210"/>
      <c r="E567" s="210"/>
      <c r="F567" s="210"/>
      <c r="G567" s="210"/>
      <c r="H567" s="210"/>
      <c r="I567" s="210"/>
      <c r="J567" s="210"/>
      <c r="K567" s="285"/>
    </row>
    <row r="568" spans="1:11" x14ac:dyDescent="0.15">
      <c r="A568" s="286"/>
      <c r="B568" s="216"/>
      <c r="C568" s="216"/>
      <c r="D568" s="216"/>
      <c r="E568" s="216"/>
      <c r="F568" s="216"/>
      <c r="G568" s="210"/>
      <c r="H568" s="210"/>
      <c r="I568" s="210"/>
      <c r="J568" s="210"/>
      <c r="K568" s="210"/>
    </row>
    <row r="569" spans="1:11" x14ac:dyDescent="0.15">
      <c r="A569" s="210"/>
      <c r="B569" s="210"/>
      <c r="C569" s="210"/>
      <c r="D569" s="210"/>
      <c r="E569" s="210"/>
      <c r="F569" s="210"/>
      <c r="G569" s="210"/>
      <c r="H569" s="210"/>
      <c r="I569" s="210"/>
      <c r="J569" s="210"/>
      <c r="K569" s="210"/>
    </row>
    <row r="570" spans="1:11" ht="12.75" customHeight="1" x14ac:dyDescent="0.15">
      <c r="A570" s="517"/>
      <c r="B570" s="517"/>
      <c r="C570" s="517"/>
      <c r="D570" s="517"/>
      <c r="E570" s="417"/>
      <c r="F570" s="517"/>
      <c r="G570" s="517"/>
      <c r="H570" s="517"/>
      <c r="I570" s="517"/>
      <c r="J570" s="517"/>
      <c r="K570" s="517"/>
    </row>
    <row r="571" spans="1:11" ht="13.5" customHeight="1" x14ac:dyDescent="0.15">
      <c r="A571" s="517"/>
      <c r="B571" s="517"/>
      <c r="C571" s="517"/>
      <c r="D571" s="517"/>
      <c r="E571" s="417"/>
      <c r="F571" s="517"/>
      <c r="G571" s="517"/>
      <c r="H571" s="517"/>
      <c r="I571" s="517"/>
      <c r="J571" s="517"/>
      <c r="K571" s="517"/>
    </row>
    <row r="572" spans="1:11" x14ac:dyDescent="0.15">
      <c r="A572" s="311"/>
      <c r="B572" s="313"/>
      <c r="C572" s="313"/>
      <c r="D572" s="355"/>
      <c r="E572" s="355"/>
      <c r="F572" s="389"/>
      <c r="G572" s="371"/>
      <c r="H572" s="293"/>
      <c r="I572" s="337"/>
      <c r="J572" s="289"/>
      <c r="K572" s="289"/>
    </row>
    <row r="573" spans="1:11" x14ac:dyDescent="0.15">
      <c r="A573" s="311"/>
      <c r="B573" s="313"/>
      <c r="C573" s="313"/>
      <c r="D573" s="355"/>
      <c r="E573" s="355"/>
      <c r="F573" s="389"/>
      <c r="G573" s="371"/>
      <c r="H573" s="293"/>
      <c r="I573" s="337"/>
      <c r="J573" s="289"/>
      <c r="K573" s="289"/>
    </row>
    <row r="574" spans="1:11" x14ac:dyDescent="0.15">
      <c r="A574" s="311"/>
      <c r="B574" s="313"/>
      <c r="C574" s="313"/>
      <c r="D574" s="355"/>
      <c r="E574" s="355"/>
      <c r="F574" s="389"/>
      <c r="G574" s="371"/>
      <c r="H574" s="293"/>
      <c r="I574" s="337"/>
      <c r="J574" s="289"/>
      <c r="K574" s="289"/>
    </row>
    <row r="575" spans="1:11" x14ac:dyDescent="0.15">
      <c r="A575" s="311"/>
      <c r="B575" s="313"/>
      <c r="C575" s="313"/>
      <c r="D575" s="355"/>
      <c r="E575" s="355"/>
      <c r="F575" s="389"/>
      <c r="G575" s="371"/>
      <c r="H575" s="293"/>
      <c r="I575" s="337"/>
      <c r="J575" s="289"/>
      <c r="K575" s="289"/>
    </row>
    <row r="576" spans="1:11" x14ac:dyDescent="0.15">
      <c r="A576" s="311"/>
      <c r="B576" s="313"/>
      <c r="C576" s="313"/>
      <c r="D576" s="355"/>
      <c r="E576" s="355"/>
      <c r="F576" s="389"/>
      <c r="G576" s="371"/>
      <c r="H576" s="293"/>
      <c r="I576" s="337"/>
      <c r="J576" s="289"/>
      <c r="K576" s="289"/>
    </row>
    <row r="577" spans="1:11" x14ac:dyDescent="0.15">
      <c r="A577" s="311"/>
      <c r="B577" s="313"/>
      <c r="C577" s="313"/>
      <c r="D577" s="355"/>
      <c r="E577" s="355"/>
      <c r="F577" s="389"/>
      <c r="G577" s="371"/>
      <c r="H577" s="293"/>
      <c r="I577" s="337"/>
      <c r="J577" s="289"/>
      <c r="K577" s="289"/>
    </row>
    <row r="578" spans="1:11" x14ac:dyDescent="0.15">
      <c r="A578" s="311"/>
      <c r="B578" s="313"/>
      <c r="C578" s="313"/>
      <c r="D578" s="355"/>
      <c r="E578" s="355"/>
      <c r="F578" s="389"/>
      <c r="G578" s="371"/>
      <c r="H578" s="293"/>
      <c r="I578" s="337"/>
      <c r="J578" s="289"/>
      <c r="K578" s="289"/>
    </row>
    <row r="579" spans="1:11" x14ac:dyDescent="0.15">
      <c r="A579" s="311"/>
      <c r="B579" s="313"/>
      <c r="C579" s="313"/>
      <c r="D579" s="355"/>
      <c r="E579" s="355"/>
      <c r="F579" s="389"/>
      <c r="G579" s="371"/>
      <c r="H579" s="293"/>
      <c r="I579" s="337"/>
      <c r="J579" s="289"/>
      <c r="K579" s="289"/>
    </row>
    <row r="580" spans="1:11" x14ac:dyDescent="0.15">
      <c r="A580" s="311"/>
      <c r="B580" s="313"/>
      <c r="C580" s="313"/>
      <c r="D580" s="355"/>
      <c r="E580" s="355"/>
      <c r="F580" s="389"/>
      <c r="G580" s="371"/>
      <c r="H580" s="293"/>
      <c r="I580" s="337"/>
      <c r="J580" s="289"/>
      <c r="K580" s="289"/>
    </row>
    <row r="581" spans="1:11" x14ac:dyDescent="0.15">
      <c r="A581" s="311"/>
      <c r="B581" s="313"/>
      <c r="C581" s="313"/>
      <c r="D581" s="355"/>
      <c r="E581" s="355"/>
      <c r="F581" s="389"/>
      <c r="G581" s="371"/>
      <c r="H581" s="293"/>
      <c r="I581" s="337"/>
      <c r="J581" s="289"/>
      <c r="K581" s="289"/>
    </row>
    <row r="582" spans="1:11" x14ac:dyDescent="0.15">
      <c r="A582" s="311"/>
      <c r="B582" s="313"/>
      <c r="C582" s="313"/>
      <c r="D582" s="355"/>
      <c r="E582" s="355"/>
      <c r="F582" s="389"/>
      <c r="G582" s="371"/>
      <c r="H582" s="293"/>
      <c r="I582" s="337"/>
      <c r="J582" s="289"/>
      <c r="K582" s="289"/>
    </row>
    <row r="583" spans="1:11" x14ac:dyDescent="0.15">
      <c r="A583" s="311"/>
      <c r="B583" s="313"/>
      <c r="C583" s="313"/>
      <c r="D583" s="355"/>
      <c r="E583" s="355"/>
      <c r="F583" s="389"/>
      <c r="G583" s="371"/>
      <c r="H583" s="293"/>
      <c r="I583" s="337"/>
      <c r="J583" s="289"/>
      <c r="K583" s="289"/>
    </row>
    <row r="584" spans="1:11" x14ac:dyDescent="0.15">
      <c r="A584" s="311"/>
      <c r="B584" s="313"/>
      <c r="C584" s="313"/>
      <c r="D584" s="355"/>
      <c r="E584" s="355"/>
      <c r="F584" s="389"/>
      <c r="G584" s="371"/>
      <c r="H584" s="293"/>
      <c r="I584" s="337"/>
      <c r="J584" s="289"/>
      <c r="K584" s="289"/>
    </row>
    <row r="585" spans="1:11" x14ac:dyDescent="0.15">
      <c r="A585" s="311"/>
      <c r="B585" s="313"/>
      <c r="C585" s="313"/>
      <c r="D585" s="355"/>
      <c r="E585" s="355"/>
      <c r="F585" s="389"/>
      <c r="G585" s="371"/>
      <c r="H585" s="293"/>
      <c r="I585" s="337"/>
      <c r="J585" s="289"/>
      <c r="K585" s="289"/>
    </row>
    <row r="586" spans="1:11" x14ac:dyDescent="0.15">
      <c r="A586" s="311"/>
      <c r="B586" s="313"/>
      <c r="C586" s="313"/>
      <c r="D586" s="355"/>
      <c r="E586" s="355"/>
      <c r="F586" s="389"/>
      <c r="G586" s="371"/>
      <c r="H586" s="293"/>
      <c r="I586" s="337"/>
      <c r="J586" s="289"/>
      <c r="K586" s="289"/>
    </row>
    <row r="587" spans="1:11" x14ac:dyDescent="0.15">
      <c r="A587" s="311"/>
      <c r="B587" s="313"/>
      <c r="C587" s="313"/>
      <c r="D587" s="355"/>
      <c r="E587" s="355"/>
      <c r="F587" s="389"/>
      <c r="G587" s="371"/>
      <c r="H587" s="293"/>
      <c r="I587" s="337"/>
      <c r="J587" s="289"/>
      <c r="K587" s="289"/>
    </row>
    <row r="588" spans="1:11" x14ac:dyDescent="0.15">
      <c r="A588" s="311"/>
      <c r="B588" s="313"/>
      <c r="C588" s="313"/>
      <c r="D588" s="355"/>
      <c r="E588" s="355"/>
      <c r="F588" s="389"/>
      <c r="G588" s="371"/>
      <c r="H588" s="293"/>
      <c r="I588" s="337"/>
      <c r="J588" s="289"/>
      <c r="K588" s="289"/>
    </row>
    <row r="589" spans="1:11" x14ac:dyDescent="0.15">
      <c r="A589" s="311"/>
      <c r="B589" s="313"/>
      <c r="C589" s="313"/>
      <c r="D589" s="355"/>
      <c r="E589" s="355"/>
      <c r="F589" s="389"/>
      <c r="G589" s="371"/>
      <c r="H589" s="293"/>
      <c r="I589" s="337"/>
      <c r="J589" s="289"/>
      <c r="K589" s="289"/>
    </row>
    <row r="590" spans="1:11" x14ac:dyDescent="0.15">
      <c r="A590" s="311"/>
      <c r="B590" s="313"/>
      <c r="C590" s="313"/>
      <c r="D590" s="355"/>
      <c r="E590" s="355"/>
      <c r="F590" s="389"/>
      <c r="G590" s="371"/>
      <c r="H590" s="293"/>
      <c r="I590" s="337"/>
      <c r="J590" s="289"/>
      <c r="K590" s="289"/>
    </row>
    <row r="591" spans="1:11" x14ac:dyDescent="0.15">
      <c r="A591" s="311"/>
      <c r="B591" s="313"/>
      <c r="C591" s="313"/>
      <c r="D591" s="355"/>
      <c r="E591" s="355"/>
      <c r="F591" s="389"/>
      <c r="G591" s="371"/>
      <c r="H591" s="293"/>
      <c r="I591" s="337"/>
      <c r="J591" s="289"/>
      <c r="K591" s="289"/>
    </row>
    <row r="592" spans="1:11" x14ac:dyDescent="0.15">
      <c r="A592" s="311"/>
      <c r="B592" s="313"/>
      <c r="C592" s="313"/>
      <c r="D592" s="355"/>
      <c r="E592" s="355"/>
      <c r="F592" s="389"/>
      <c r="G592" s="371"/>
      <c r="H592" s="293"/>
      <c r="I592" s="337"/>
      <c r="J592" s="289"/>
      <c r="K592" s="289"/>
    </row>
    <row r="593" spans="1:11" x14ac:dyDescent="0.15">
      <c r="A593" s="311"/>
      <c r="B593" s="313"/>
      <c r="C593" s="313"/>
      <c r="D593" s="355"/>
      <c r="E593" s="355"/>
      <c r="F593" s="389"/>
      <c r="G593" s="371"/>
      <c r="H593" s="293"/>
      <c r="I593" s="337"/>
      <c r="J593" s="289"/>
      <c r="K593" s="289"/>
    </row>
    <row r="594" spans="1:11" x14ac:dyDescent="0.15">
      <c r="A594" s="311"/>
      <c r="B594" s="313"/>
      <c r="C594" s="313"/>
      <c r="D594" s="355"/>
      <c r="E594" s="355"/>
      <c r="F594" s="389"/>
      <c r="G594" s="371"/>
      <c r="H594" s="293"/>
      <c r="I594" s="337"/>
      <c r="J594" s="289"/>
      <c r="K594" s="289"/>
    </row>
    <row r="595" spans="1:11" x14ac:dyDescent="0.15">
      <c r="A595" s="311"/>
      <c r="B595" s="313"/>
      <c r="C595" s="313"/>
      <c r="D595" s="355"/>
      <c r="E595" s="355"/>
      <c r="F595" s="389"/>
      <c r="G595" s="371"/>
      <c r="H595" s="293"/>
      <c r="I595" s="337"/>
      <c r="J595" s="289"/>
      <c r="K595" s="289"/>
    </row>
    <row r="596" spans="1:11" x14ac:dyDescent="0.15">
      <c r="A596" s="311"/>
      <c r="B596" s="313"/>
      <c r="C596" s="313"/>
      <c r="D596" s="355"/>
      <c r="E596" s="355"/>
      <c r="F596" s="389"/>
      <c r="G596" s="371"/>
      <c r="H596" s="293"/>
      <c r="I596" s="337"/>
      <c r="J596" s="289"/>
      <c r="K596" s="289"/>
    </row>
    <row r="597" spans="1:11" x14ac:dyDescent="0.15">
      <c r="A597" s="311"/>
      <c r="B597" s="313"/>
      <c r="C597" s="313"/>
      <c r="D597" s="355"/>
      <c r="E597" s="355"/>
      <c r="F597" s="389"/>
      <c r="G597" s="371"/>
      <c r="H597" s="293"/>
      <c r="I597" s="337"/>
      <c r="J597" s="289"/>
      <c r="K597" s="289"/>
    </row>
    <row r="598" spans="1:11" x14ac:dyDescent="0.15">
      <c r="A598" s="311"/>
      <c r="B598" s="313"/>
      <c r="C598" s="313"/>
      <c r="D598" s="355"/>
      <c r="E598" s="355"/>
      <c r="F598" s="389"/>
      <c r="G598" s="371"/>
      <c r="H598" s="293"/>
      <c r="I598" s="337"/>
      <c r="J598" s="289"/>
      <c r="K598" s="289"/>
    </row>
    <row r="599" spans="1:11" x14ac:dyDescent="0.15">
      <c r="A599" s="311"/>
      <c r="B599" s="313"/>
      <c r="C599" s="313"/>
      <c r="D599" s="355"/>
      <c r="E599" s="355"/>
      <c r="F599" s="389"/>
      <c r="G599" s="371"/>
      <c r="H599" s="293"/>
      <c r="I599" s="337"/>
      <c r="J599" s="289"/>
      <c r="K599" s="289"/>
    </row>
    <row r="600" spans="1:11" x14ac:dyDescent="0.15">
      <c r="A600" s="311"/>
      <c r="B600" s="312"/>
      <c r="C600" s="313"/>
      <c r="D600" s="312"/>
      <c r="E600" s="312"/>
      <c r="F600" s="314"/>
      <c r="G600" s="315"/>
      <c r="H600" s="312"/>
      <c r="I600" s="313"/>
      <c r="J600" s="332"/>
      <c r="K600" s="313"/>
    </row>
    <row r="601" spans="1:11" x14ac:dyDescent="0.15">
      <c r="A601" s="518"/>
      <c r="B601" s="518"/>
      <c r="C601" s="518"/>
      <c r="D601" s="518"/>
      <c r="E601" s="518"/>
      <c r="F601" s="518"/>
      <c r="G601" s="518"/>
      <c r="H601" s="518"/>
      <c r="I601" s="518"/>
      <c r="J601" s="518"/>
      <c r="K601" s="310"/>
    </row>
    <row r="602" spans="1:11" x14ac:dyDescent="0.15">
      <c r="A602" s="210"/>
      <c r="B602" s="210"/>
      <c r="C602" s="210"/>
      <c r="D602" s="210"/>
      <c r="E602" s="210"/>
      <c r="F602" s="210"/>
      <c r="G602" s="210"/>
      <c r="H602" s="210"/>
      <c r="I602" s="210"/>
      <c r="J602" s="210"/>
      <c r="K602" s="285"/>
    </row>
    <row r="603" spans="1:11" x14ac:dyDescent="0.15">
      <c r="A603" s="210"/>
      <c r="B603" s="210"/>
      <c r="C603" s="210"/>
      <c r="D603" s="210"/>
      <c r="E603" s="210"/>
      <c r="F603" s="210"/>
      <c r="G603" s="210"/>
      <c r="H603" s="210"/>
      <c r="I603" s="210"/>
      <c r="J603" s="210"/>
      <c r="K603" s="285"/>
    </row>
    <row r="604" spans="1:11" x14ac:dyDescent="0.15">
      <c r="A604" s="286"/>
      <c r="B604" s="216"/>
      <c r="C604" s="216"/>
      <c r="D604" s="216"/>
      <c r="E604" s="216"/>
      <c r="F604" s="216"/>
      <c r="G604" s="390"/>
      <c r="H604" s="390"/>
      <c r="I604" s="390"/>
      <c r="J604" s="390"/>
      <c r="K604" s="390"/>
    </row>
    <row r="605" spans="1:11" x14ac:dyDescent="0.15">
      <c r="A605" s="390"/>
      <c r="B605" s="390"/>
      <c r="C605" s="390"/>
      <c r="D605" s="390"/>
      <c r="E605" s="390"/>
      <c r="F605" s="390"/>
      <c r="G605" s="390"/>
      <c r="H605" s="390"/>
      <c r="I605" s="390"/>
      <c r="J605" s="390"/>
      <c r="K605" s="390"/>
    </row>
    <row r="606" spans="1:11" ht="12.75" customHeight="1" x14ac:dyDescent="0.15">
      <c r="A606" s="524"/>
      <c r="B606" s="524"/>
      <c r="C606" s="524"/>
      <c r="D606" s="524"/>
      <c r="E606" s="362"/>
      <c r="F606" s="524"/>
      <c r="G606" s="524"/>
      <c r="H606" s="524"/>
      <c r="I606" s="524"/>
      <c r="J606" s="524"/>
      <c r="K606" s="524"/>
    </row>
    <row r="607" spans="1:11" ht="12.75" customHeight="1" x14ac:dyDescent="0.15">
      <c r="A607" s="524"/>
      <c r="B607" s="524"/>
      <c r="C607" s="524"/>
      <c r="D607" s="524"/>
      <c r="E607" s="362"/>
      <c r="F607" s="524"/>
      <c r="G607" s="524"/>
      <c r="H607" s="524"/>
      <c r="I607" s="524"/>
      <c r="J607" s="524"/>
      <c r="K607" s="524"/>
    </row>
    <row r="608" spans="1:11" x14ac:dyDescent="0.15">
      <c r="A608" s="311"/>
      <c r="B608" s="391"/>
      <c r="C608" s="340"/>
      <c r="D608" s="392"/>
      <c r="E608" s="392"/>
      <c r="F608" s="291"/>
      <c r="G608" s="292"/>
      <c r="H608" s="293"/>
      <c r="I608" s="337"/>
      <c r="J608" s="289"/>
      <c r="K608" s="289"/>
    </row>
    <row r="609" spans="1:11" x14ac:dyDescent="0.15">
      <c r="A609" s="311"/>
      <c r="B609" s="391"/>
      <c r="C609" s="340"/>
      <c r="D609" s="392"/>
      <c r="E609" s="392"/>
      <c r="F609" s="291"/>
      <c r="G609" s="292"/>
      <c r="H609" s="293"/>
      <c r="I609" s="337"/>
      <c r="J609" s="289"/>
      <c r="K609" s="289"/>
    </row>
    <row r="610" spans="1:11" x14ac:dyDescent="0.15">
      <c r="A610" s="311"/>
      <c r="B610" s="391"/>
      <c r="C610" s="340"/>
      <c r="D610" s="392"/>
      <c r="E610" s="392"/>
      <c r="F610" s="291"/>
      <c r="G610" s="292"/>
      <c r="H610" s="293"/>
      <c r="I610" s="337"/>
      <c r="J610" s="289"/>
      <c r="K610" s="289"/>
    </row>
    <row r="611" spans="1:11" x14ac:dyDescent="0.15">
      <c r="A611" s="311"/>
      <c r="B611" s="391"/>
      <c r="C611" s="340"/>
      <c r="D611" s="392"/>
      <c r="E611" s="392"/>
      <c r="F611" s="291"/>
      <c r="G611" s="292"/>
      <c r="H611" s="293"/>
      <c r="I611" s="337"/>
      <c r="J611" s="289"/>
      <c r="K611" s="289"/>
    </row>
    <row r="612" spans="1:11" x14ac:dyDescent="0.15">
      <c r="A612" s="311"/>
      <c r="B612" s="391"/>
      <c r="C612" s="340"/>
      <c r="D612" s="392"/>
      <c r="E612" s="392"/>
      <c r="F612" s="291"/>
      <c r="G612" s="292"/>
      <c r="H612" s="293"/>
      <c r="I612" s="337"/>
      <c r="J612" s="289"/>
      <c r="K612" s="289"/>
    </row>
    <row r="613" spans="1:11" x14ac:dyDescent="0.15">
      <c r="A613" s="311"/>
      <c r="B613" s="391"/>
      <c r="C613" s="340"/>
      <c r="D613" s="392"/>
      <c r="E613" s="392"/>
      <c r="F613" s="291"/>
      <c r="G613" s="292"/>
      <c r="H613" s="293"/>
      <c r="I613" s="337"/>
      <c r="J613" s="289"/>
      <c r="K613" s="289"/>
    </row>
    <row r="614" spans="1:11" x14ac:dyDescent="0.15">
      <c r="A614" s="311"/>
      <c r="B614" s="391"/>
      <c r="C614" s="340"/>
      <c r="D614" s="392"/>
      <c r="E614" s="392"/>
      <c r="F614" s="291"/>
      <c r="G614" s="292"/>
      <c r="H614" s="293"/>
      <c r="I614" s="337"/>
      <c r="J614" s="289"/>
      <c r="K614" s="289"/>
    </row>
    <row r="615" spans="1:11" x14ac:dyDescent="0.15">
      <c r="A615" s="311"/>
      <c r="B615" s="391"/>
      <c r="C615" s="340"/>
      <c r="D615" s="392"/>
      <c r="E615" s="392"/>
      <c r="F615" s="291"/>
      <c r="G615" s="292"/>
      <c r="H615" s="293"/>
      <c r="I615" s="337"/>
      <c r="J615" s="289"/>
      <c r="K615" s="289"/>
    </row>
    <row r="616" spans="1:11" x14ac:dyDescent="0.15">
      <c r="A616" s="311"/>
      <c r="B616" s="391"/>
      <c r="C616" s="340"/>
      <c r="D616" s="392"/>
      <c r="E616" s="392"/>
      <c r="F616" s="291"/>
      <c r="G616" s="292"/>
      <c r="H616" s="293"/>
      <c r="I616" s="337"/>
      <c r="J616" s="289"/>
      <c r="K616" s="289"/>
    </row>
    <row r="617" spans="1:11" x14ac:dyDescent="0.15">
      <c r="A617" s="311"/>
      <c r="B617" s="391"/>
      <c r="C617" s="340"/>
      <c r="D617" s="392"/>
      <c r="E617" s="392"/>
      <c r="F617" s="291"/>
      <c r="G617" s="292"/>
      <c r="H617" s="293"/>
      <c r="I617" s="337"/>
      <c r="J617" s="289"/>
      <c r="K617" s="289"/>
    </row>
    <row r="618" spans="1:11" x14ac:dyDescent="0.15">
      <c r="A618" s="311"/>
      <c r="B618" s="391"/>
      <c r="C618" s="340"/>
      <c r="D618" s="392"/>
      <c r="E618" s="392"/>
      <c r="F618" s="348"/>
      <c r="G618" s="292"/>
      <c r="H618" s="293"/>
      <c r="I618" s="337"/>
      <c r="J618" s="289"/>
      <c r="K618" s="289"/>
    </row>
    <row r="619" spans="1:11" x14ac:dyDescent="0.15">
      <c r="A619" s="311"/>
      <c r="B619" s="391"/>
      <c r="C619" s="340"/>
      <c r="D619" s="392"/>
      <c r="E619" s="392"/>
      <c r="F619" s="348"/>
      <c r="G619" s="292"/>
      <c r="H619" s="293"/>
      <c r="I619" s="337"/>
      <c r="J619" s="289"/>
      <c r="K619" s="289"/>
    </row>
    <row r="620" spans="1:11" x14ac:dyDescent="0.15">
      <c r="A620" s="311"/>
      <c r="B620" s="391"/>
      <c r="C620" s="340"/>
      <c r="D620" s="392"/>
      <c r="E620" s="392"/>
      <c r="F620" s="348"/>
      <c r="G620" s="292"/>
      <c r="H620" s="293"/>
      <c r="I620" s="337"/>
      <c r="J620" s="289"/>
      <c r="K620" s="289"/>
    </row>
    <row r="621" spans="1:11" x14ac:dyDescent="0.15">
      <c r="A621" s="311"/>
      <c r="B621" s="391"/>
      <c r="C621" s="340"/>
      <c r="D621" s="392"/>
      <c r="E621" s="392"/>
      <c r="F621" s="348"/>
      <c r="G621" s="292"/>
      <c r="H621" s="293"/>
      <c r="I621" s="337"/>
      <c r="J621" s="289"/>
      <c r="K621" s="289"/>
    </row>
    <row r="622" spans="1:11" x14ac:dyDescent="0.15">
      <c r="A622" s="311"/>
      <c r="B622" s="312"/>
      <c r="C622" s="313"/>
      <c r="D622" s="292"/>
      <c r="E622" s="292"/>
      <c r="F622" s="314"/>
      <c r="G622" s="292"/>
      <c r="H622" s="332"/>
      <c r="I622" s="332"/>
      <c r="J622" s="332"/>
      <c r="K622" s="313"/>
    </row>
    <row r="623" spans="1:11" x14ac:dyDescent="0.15">
      <c r="A623" s="523"/>
      <c r="B623" s="523"/>
      <c r="C623" s="523"/>
      <c r="D623" s="523"/>
      <c r="E623" s="523"/>
      <c r="F623" s="523"/>
      <c r="G623" s="523"/>
      <c r="H623" s="523"/>
      <c r="I623" s="523"/>
      <c r="J623" s="523"/>
      <c r="K623" s="316"/>
    </row>
    <row r="624" spans="1:11" x14ac:dyDescent="0.15">
      <c r="A624" s="210"/>
      <c r="B624" s="210"/>
      <c r="C624" s="210"/>
      <c r="D624" s="210"/>
      <c r="E624" s="210"/>
      <c r="F624" s="210"/>
      <c r="G624" s="210"/>
      <c r="H624" s="210"/>
      <c r="I624" s="210"/>
      <c r="J624" s="210"/>
      <c r="K624" s="285"/>
    </row>
    <row r="625" spans="1:12" x14ac:dyDescent="0.15">
      <c r="A625" s="210"/>
      <c r="B625" s="210"/>
      <c r="C625" s="210"/>
      <c r="D625" s="210"/>
      <c r="E625" s="210"/>
      <c r="F625" s="210"/>
      <c r="G625" s="210"/>
      <c r="H625" s="210"/>
      <c r="I625" s="210"/>
      <c r="J625" s="210"/>
      <c r="K625" s="285"/>
    </row>
    <row r="626" spans="1:12" x14ac:dyDescent="0.15">
      <c r="A626" s="286"/>
      <c r="B626" s="216"/>
      <c r="C626" s="216"/>
      <c r="D626" s="216"/>
      <c r="E626" s="216"/>
      <c r="F626" s="216"/>
      <c r="G626" s="210"/>
      <c r="H626" s="210"/>
      <c r="I626" s="210"/>
      <c r="J626" s="210"/>
      <c r="K626" s="210"/>
      <c r="L626"/>
    </row>
    <row r="627" spans="1:12" x14ac:dyDescent="0.15">
      <c r="A627" s="210"/>
      <c r="B627" s="210"/>
      <c r="C627" s="210"/>
      <c r="D627" s="210"/>
      <c r="E627" s="210"/>
      <c r="F627" s="210"/>
      <c r="G627" s="210"/>
      <c r="H627" s="210"/>
      <c r="I627" s="210"/>
      <c r="J627" s="210"/>
      <c r="K627" s="210"/>
      <c r="L627"/>
    </row>
    <row r="628" spans="1:12" x14ac:dyDescent="0.15">
      <c r="A628" s="517"/>
      <c r="B628" s="517"/>
      <c r="C628" s="517"/>
      <c r="D628" s="517"/>
      <c r="E628" s="417"/>
      <c r="F628" s="517"/>
      <c r="G628" s="517"/>
      <c r="H628" s="517"/>
      <c r="I628" s="517"/>
      <c r="J628" s="517"/>
      <c r="K628" s="517"/>
      <c r="L628" s="272"/>
    </row>
    <row r="629" spans="1:12" x14ac:dyDescent="0.15">
      <c r="A629" s="517"/>
      <c r="B629" s="517"/>
      <c r="C629" s="517"/>
      <c r="D629" s="517"/>
      <c r="E629" s="417"/>
      <c r="F629" s="517"/>
      <c r="G629" s="517"/>
      <c r="H629" s="517"/>
      <c r="I629" s="517"/>
      <c r="J629" s="517"/>
      <c r="K629" s="517"/>
      <c r="L629" s="272"/>
    </row>
    <row r="630" spans="1:12" x14ac:dyDescent="0.15">
      <c r="A630" s="311"/>
      <c r="B630" s="363"/>
      <c r="C630" s="393"/>
      <c r="D630" s="392"/>
      <c r="E630" s="392"/>
      <c r="F630" s="394"/>
      <c r="G630" s="395"/>
      <c r="H630" s="311"/>
      <c r="I630" s="293"/>
      <c r="J630" s="373"/>
      <c r="K630" s="393"/>
      <c r="L630" s="277"/>
    </row>
    <row r="631" spans="1:12" x14ac:dyDescent="0.15">
      <c r="A631" s="311"/>
      <c r="B631" s="363"/>
      <c r="C631" s="393"/>
      <c r="D631" s="392"/>
      <c r="E631" s="392"/>
      <c r="F631" s="394"/>
      <c r="G631" s="395"/>
      <c r="H631" s="311"/>
      <c r="I631" s="293"/>
      <c r="J631" s="373"/>
      <c r="K631" s="393"/>
      <c r="L631" s="277"/>
    </row>
    <row r="632" spans="1:12" x14ac:dyDescent="0.15">
      <c r="A632" s="311"/>
      <c r="B632" s="363"/>
      <c r="C632" s="393"/>
      <c r="D632" s="392"/>
      <c r="E632" s="392"/>
      <c r="F632" s="394"/>
      <c r="G632" s="395"/>
      <c r="H632" s="311"/>
      <c r="I632" s="293"/>
      <c r="J632" s="373"/>
      <c r="K632" s="393"/>
      <c r="L632" s="277"/>
    </row>
    <row r="633" spans="1:12" x14ac:dyDescent="0.15">
      <c r="A633" s="311"/>
      <c r="B633" s="363"/>
      <c r="C633" s="393"/>
      <c r="D633" s="392"/>
      <c r="E633" s="392"/>
      <c r="F633" s="394"/>
      <c r="G633" s="395"/>
      <c r="H633" s="311"/>
      <c r="I633" s="293"/>
      <c r="J633" s="373"/>
      <c r="K633" s="393"/>
      <c r="L633" s="277"/>
    </row>
    <row r="634" spans="1:12" x14ac:dyDescent="0.15">
      <c r="A634" s="311"/>
      <c r="B634" s="363"/>
      <c r="C634" s="393"/>
      <c r="D634" s="392"/>
      <c r="E634" s="392"/>
      <c r="F634" s="394"/>
      <c r="G634" s="395"/>
      <c r="H634" s="311"/>
      <c r="I634" s="293"/>
      <c r="J634" s="373"/>
      <c r="K634" s="393"/>
      <c r="L634" s="277"/>
    </row>
    <row r="635" spans="1:12" x14ac:dyDescent="0.15">
      <c r="A635" s="311"/>
      <c r="B635" s="363"/>
      <c r="C635" s="393"/>
      <c r="D635" s="392"/>
      <c r="E635" s="392"/>
      <c r="F635" s="394"/>
      <c r="G635" s="395"/>
      <c r="H635" s="311"/>
      <c r="I635" s="293"/>
      <c r="J635" s="373"/>
      <c r="K635" s="393"/>
      <c r="L635" s="277"/>
    </row>
    <row r="636" spans="1:12" x14ac:dyDescent="0.15">
      <c r="A636" s="311"/>
      <c r="B636" s="363"/>
      <c r="C636" s="393"/>
      <c r="D636" s="392"/>
      <c r="E636" s="392"/>
      <c r="F636" s="394"/>
      <c r="G636" s="395"/>
      <c r="H636" s="311"/>
      <c r="I636" s="293"/>
      <c r="J636" s="373"/>
      <c r="K636" s="393"/>
      <c r="L636" s="277"/>
    </row>
    <row r="637" spans="1:12" x14ac:dyDescent="0.15">
      <c r="A637" s="311"/>
      <c r="B637" s="363"/>
      <c r="C637" s="393"/>
      <c r="D637" s="392"/>
      <c r="E637" s="392"/>
      <c r="F637" s="394"/>
      <c r="G637" s="395"/>
      <c r="H637" s="311"/>
      <c r="I637" s="293"/>
      <c r="J637" s="373"/>
      <c r="K637" s="393"/>
      <c r="L637" s="277"/>
    </row>
    <row r="638" spans="1:12" x14ac:dyDescent="0.15">
      <c r="A638" s="311"/>
      <c r="B638" s="363"/>
      <c r="C638" s="393"/>
      <c r="D638" s="392"/>
      <c r="E638" s="392"/>
      <c r="F638" s="394"/>
      <c r="G638" s="395"/>
      <c r="H638" s="311"/>
      <c r="I638" s="293"/>
      <c r="J638" s="373"/>
      <c r="K638" s="393"/>
      <c r="L638" s="277"/>
    </row>
    <row r="639" spans="1:12" x14ac:dyDescent="0.15">
      <c r="A639" s="311"/>
      <c r="B639" s="363"/>
      <c r="C639" s="393"/>
      <c r="D639" s="392"/>
      <c r="E639" s="392"/>
      <c r="F639" s="394"/>
      <c r="G639" s="395"/>
      <c r="H639" s="311"/>
      <c r="I639" s="293"/>
      <c r="J639" s="373"/>
      <c r="K639" s="393"/>
      <c r="L639" s="277"/>
    </row>
    <row r="640" spans="1:12" x14ac:dyDescent="0.15">
      <c r="A640" s="311"/>
      <c r="B640" s="363"/>
      <c r="C640" s="393"/>
      <c r="D640" s="392"/>
      <c r="E640" s="392"/>
      <c r="F640" s="394"/>
      <c r="G640" s="395"/>
      <c r="H640" s="311"/>
      <c r="I640" s="293"/>
      <c r="J640" s="373"/>
      <c r="K640" s="393"/>
      <c r="L640" s="277"/>
    </row>
    <row r="641" spans="1:12" x14ac:dyDescent="0.15">
      <c r="A641" s="311"/>
      <c r="B641" s="363"/>
      <c r="C641" s="393"/>
      <c r="D641" s="392"/>
      <c r="E641" s="392"/>
      <c r="F641" s="394"/>
      <c r="G641" s="395"/>
      <c r="H641" s="311"/>
      <c r="I641" s="293"/>
      <c r="J641" s="373"/>
      <c r="K641" s="393"/>
      <c r="L641" s="277"/>
    </row>
    <row r="642" spans="1:12" x14ac:dyDescent="0.15">
      <c r="A642" s="311"/>
      <c r="B642" s="363"/>
      <c r="C642" s="393"/>
      <c r="D642" s="392"/>
      <c r="E642" s="392"/>
      <c r="F642" s="394"/>
      <c r="G642" s="395"/>
      <c r="H642" s="311"/>
      <c r="I642" s="293"/>
      <c r="J642" s="373"/>
      <c r="K642" s="393"/>
      <c r="L642" s="277"/>
    </row>
    <row r="643" spans="1:12" x14ac:dyDescent="0.15">
      <c r="A643" s="311"/>
      <c r="B643" s="363"/>
      <c r="C643" s="393"/>
      <c r="D643" s="392"/>
      <c r="E643" s="392"/>
      <c r="F643" s="394"/>
      <c r="G643" s="395"/>
      <c r="H643" s="311"/>
      <c r="I643" s="293"/>
      <c r="J643" s="373"/>
      <c r="K643" s="393"/>
      <c r="L643" s="277"/>
    </row>
    <row r="644" spans="1:12" x14ac:dyDescent="0.15">
      <c r="A644" s="311"/>
      <c r="B644" s="363"/>
      <c r="C644" s="393"/>
      <c r="D644" s="392"/>
      <c r="E644" s="392"/>
      <c r="F644" s="394"/>
      <c r="G644" s="395"/>
      <c r="H644" s="311"/>
      <c r="I644" s="293"/>
      <c r="J644" s="373"/>
      <c r="K644" s="393"/>
      <c r="L644" s="277"/>
    </row>
    <row r="645" spans="1:12" x14ac:dyDescent="0.15">
      <c r="A645" s="311"/>
      <c r="B645" s="363"/>
      <c r="C645" s="393"/>
      <c r="D645" s="392"/>
      <c r="E645" s="392"/>
      <c r="F645" s="394"/>
      <c r="G645" s="395"/>
      <c r="H645" s="311"/>
      <c r="I645" s="293"/>
      <c r="J645" s="373"/>
      <c r="K645" s="393"/>
      <c r="L645" s="277"/>
    </row>
    <row r="646" spans="1:12" x14ac:dyDescent="0.15">
      <c r="A646" s="311"/>
      <c r="B646" s="363"/>
      <c r="C646" s="393"/>
      <c r="D646" s="392"/>
      <c r="E646" s="392"/>
      <c r="F646" s="394"/>
      <c r="G646" s="395"/>
      <c r="H646" s="311"/>
      <c r="I646" s="293"/>
      <c r="J646" s="373"/>
      <c r="K646" s="393"/>
      <c r="L646" s="277"/>
    </row>
    <row r="647" spans="1:12" x14ac:dyDescent="0.15">
      <c r="A647" s="311"/>
      <c r="B647" s="363"/>
      <c r="C647" s="393"/>
      <c r="D647" s="392"/>
      <c r="E647" s="392"/>
      <c r="F647" s="394"/>
      <c r="G647" s="395"/>
      <c r="H647" s="311"/>
      <c r="I647" s="293"/>
      <c r="J647" s="373"/>
      <c r="K647" s="393"/>
      <c r="L647" s="277"/>
    </row>
    <row r="648" spans="1:12" x14ac:dyDescent="0.15">
      <c r="A648" s="311"/>
      <c r="B648" s="363"/>
      <c r="C648" s="393"/>
      <c r="D648" s="392"/>
      <c r="E648" s="392"/>
      <c r="F648" s="394"/>
      <c r="G648" s="395"/>
      <c r="H648" s="311"/>
      <c r="I648" s="293"/>
      <c r="J648" s="373"/>
      <c r="K648" s="393"/>
      <c r="L648" s="277"/>
    </row>
    <row r="649" spans="1:12" x14ac:dyDescent="0.15">
      <c r="A649" s="311"/>
      <c r="B649" s="363"/>
      <c r="C649" s="393"/>
      <c r="D649" s="392"/>
      <c r="E649" s="392"/>
      <c r="F649" s="394"/>
      <c r="G649" s="395"/>
      <c r="H649" s="311"/>
      <c r="I649" s="293"/>
      <c r="J649" s="373"/>
      <c r="K649" s="393"/>
      <c r="L649" s="278"/>
    </row>
    <row r="650" spans="1:12" x14ac:dyDescent="0.15">
      <c r="A650" s="311"/>
      <c r="B650" s="363"/>
      <c r="C650" s="393"/>
      <c r="D650" s="392"/>
      <c r="E650" s="392"/>
      <c r="F650" s="394"/>
      <c r="G650" s="395"/>
      <c r="H650" s="311"/>
      <c r="I650" s="293"/>
      <c r="J650" s="373"/>
      <c r="K650" s="393"/>
      <c r="L650" s="277"/>
    </row>
    <row r="651" spans="1:12" x14ac:dyDescent="0.15">
      <c r="A651" s="311"/>
      <c r="B651" s="363"/>
      <c r="C651" s="393"/>
      <c r="D651" s="392"/>
      <c r="E651" s="392"/>
      <c r="F651" s="394"/>
      <c r="G651" s="395"/>
      <c r="H651" s="311"/>
      <c r="I651" s="293"/>
      <c r="J651" s="373"/>
      <c r="K651" s="393"/>
      <c r="L651" s="278"/>
    </row>
    <row r="652" spans="1:12" x14ac:dyDescent="0.15">
      <c r="A652" s="311"/>
      <c r="B652" s="363"/>
      <c r="C652" s="393"/>
      <c r="D652" s="392"/>
      <c r="E652" s="392"/>
      <c r="F652" s="394"/>
      <c r="G652" s="395"/>
      <c r="H652" s="311"/>
      <c r="I652" s="293"/>
      <c r="J652" s="373"/>
      <c r="K652" s="393"/>
      <c r="L652" s="277"/>
    </row>
    <row r="653" spans="1:12" x14ac:dyDescent="0.15">
      <c r="A653" s="311"/>
      <c r="B653" s="363"/>
      <c r="C653" s="393"/>
      <c r="D653" s="392"/>
      <c r="E653" s="392"/>
      <c r="F653" s="394"/>
      <c r="G653" s="395"/>
      <c r="H653" s="311"/>
      <c r="I653" s="293"/>
      <c r="J653" s="373"/>
      <c r="K653" s="393"/>
      <c r="L653" s="277"/>
    </row>
    <row r="654" spans="1:12" x14ac:dyDescent="0.15">
      <c r="A654" s="311"/>
      <c r="B654" s="363"/>
      <c r="C654" s="393"/>
      <c r="D654" s="392"/>
      <c r="E654" s="392"/>
      <c r="F654" s="394"/>
      <c r="G654" s="395"/>
      <c r="H654" s="311"/>
      <c r="I654" s="293"/>
      <c r="J654" s="373"/>
      <c r="K654" s="393"/>
      <c r="L654" s="277"/>
    </row>
    <row r="655" spans="1:12" x14ac:dyDescent="0.15">
      <c r="A655" s="311"/>
      <c r="B655" s="363"/>
      <c r="C655" s="393"/>
      <c r="D655" s="392"/>
      <c r="E655" s="392"/>
      <c r="F655" s="394"/>
      <c r="G655" s="395"/>
      <c r="H655" s="311"/>
      <c r="I655" s="293"/>
      <c r="J655" s="373"/>
      <c r="K655" s="393"/>
      <c r="L655" s="277"/>
    </row>
    <row r="656" spans="1:12" x14ac:dyDescent="0.15">
      <c r="A656" s="311"/>
      <c r="B656" s="363"/>
      <c r="C656" s="393"/>
      <c r="D656" s="392"/>
      <c r="E656" s="392"/>
      <c r="F656" s="394"/>
      <c r="G656" s="395"/>
      <c r="H656" s="311"/>
      <c r="I656" s="293"/>
      <c r="J656" s="373"/>
      <c r="K656" s="393"/>
      <c r="L656" s="277"/>
    </row>
    <row r="657" spans="1:12" x14ac:dyDescent="0.15">
      <c r="A657" s="311"/>
      <c r="B657" s="363"/>
      <c r="C657" s="393"/>
      <c r="D657" s="392"/>
      <c r="E657" s="392"/>
      <c r="F657" s="396"/>
      <c r="G657" s="395"/>
      <c r="H657" s="311"/>
      <c r="I657" s="293"/>
      <c r="J657" s="373"/>
      <c r="K657" s="393"/>
      <c r="L657" s="277"/>
    </row>
    <row r="658" spans="1:12" x14ac:dyDescent="0.15">
      <c r="A658" s="518"/>
      <c r="B658" s="518"/>
      <c r="C658" s="518"/>
      <c r="D658" s="518"/>
      <c r="E658" s="518"/>
      <c r="F658" s="518"/>
      <c r="G658" s="518"/>
      <c r="H658" s="518"/>
      <c r="I658" s="518"/>
      <c r="J658" s="518"/>
      <c r="K658" s="397"/>
      <c r="L658" s="258"/>
    </row>
    <row r="659" spans="1:12" x14ac:dyDescent="0.15">
      <c r="A659" s="210"/>
      <c r="B659" s="210"/>
      <c r="C659" s="210"/>
      <c r="D659" s="210"/>
      <c r="E659" s="210"/>
      <c r="F659" s="210"/>
      <c r="G659" s="210"/>
      <c r="H659" s="210"/>
      <c r="I659" s="210"/>
      <c r="J659" s="210"/>
      <c r="K659" s="285"/>
    </row>
    <row r="660" spans="1:12" x14ac:dyDescent="0.15">
      <c r="A660" s="210"/>
      <c r="B660" s="210"/>
      <c r="C660" s="210"/>
      <c r="D660" s="210"/>
      <c r="E660" s="210"/>
      <c r="F660" s="210"/>
      <c r="G660" s="210"/>
      <c r="H660" s="210"/>
      <c r="I660" s="210"/>
      <c r="J660" s="210"/>
      <c r="K660" s="285"/>
    </row>
    <row r="661" spans="1:12" x14ac:dyDescent="0.15">
      <c r="A661" s="286"/>
      <c r="B661" s="216"/>
      <c r="C661" s="216"/>
      <c r="D661" s="216"/>
      <c r="E661" s="216"/>
      <c r="F661" s="216"/>
      <c r="G661" s="210"/>
      <c r="H661" s="210"/>
      <c r="I661" s="210"/>
      <c r="J661" s="210"/>
      <c r="K661" s="285"/>
    </row>
    <row r="662" spans="1:12" x14ac:dyDescent="0.15">
      <c r="A662" s="210"/>
      <c r="B662" s="210"/>
      <c r="C662" s="210"/>
      <c r="D662" s="210"/>
      <c r="E662" s="210"/>
      <c r="F662" s="210"/>
      <c r="G662" s="210"/>
      <c r="H662" s="210"/>
      <c r="I662" s="210"/>
      <c r="J662" s="210"/>
      <c r="K662" s="285"/>
    </row>
    <row r="663" spans="1:12" x14ac:dyDescent="0.15">
      <c r="A663" s="517"/>
      <c r="B663" s="517"/>
      <c r="C663" s="517"/>
      <c r="D663" s="517"/>
      <c r="E663" s="417"/>
      <c r="F663" s="517"/>
      <c r="G663" s="517"/>
      <c r="H663" s="517"/>
      <c r="I663" s="517"/>
      <c r="J663" s="517"/>
      <c r="K663" s="517"/>
    </row>
    <row r="664" spans="1:12" x14ac:dyDescent="0.15">
      <c r="A664" s="517"/>
      <c r="B664" s="517"/>
      <c r="C664" s="517"/>
      <c r="D664" s="517"/>
      <c r="E664" s="417"/>
      <c r="F664" s="517"/>
      <c r="G664" s="517"/>
      <c r="H664" s="517"/>
      <c r="I664" s="517"/>
      <c r="J664" s="517"/>
      <c r="K664" s="517"/>
    </row>
    <row r="665" spans="1:12" x14ac:dyDescent="0.15">
      <c r="A665" s="311"/>
      <c r="B665" s="312"/>
      <c r="C665" s="313"/>
      <c r="D665" s="355"/>
      <c r="E665" s="355"/>
      <c r="F665" s="398"/>
      <c r="G665" s="371"/>
      <c r="H665" s="312"/>
      <c r="I665" s="312"/>
      <c r="J665" s="313"/>
      <c r="K665" s="313"/>
    </row>
    <row r="666" spans="1:12" x14ac:dyDescent="0.15">
      <c r="A666" s="311"/>
      <c r="B666" s="312"/>
      <c r="C666" s="313"/>
      <c r="D666" s="355"/>
      <c r="E666" s="355"/>
      <c r="F666" s="398"/>
      <c r="G666" s="371"/>
      <c r="H666" s="312"/>
      <c r="I666" s="312"/>
      <c r="J666" s="313"/>
      <c r="K666" s="313"/>
    </row>
    <row r="667" spans="1:12" x14ac:dyDescent="0.15">
      <c r="A667" s="311"/>
      <c r="B667" s="312"/>
      <c r="C667" s="313"/>
      <c r="D667" s="355"/>
      <c r="E667" s="355"/>
      <c r="F667" s="398"/>
      <c r="G667" s="371"/>
      <c r="H667" s="312"/>
      <c r="I667" s="312"/>
      <c r="J667" s="313"/>
      <c r="K667" s="313"/>
    </row>
    <row r="668" spans="1:12" x14ac:dyDescent="0.15">
      <c r="A668" s="311"/>
      <c r="B668" s="312"/>
      <c r="C668" s="313"/>
      <c r="D668" s="355"/>
      <c r="E668" s="355"/>
      <c r="F668" s="398"/>
      <c r="G668" s="371"/>
      <c r="H668" s="312"/>
      <c r="I668" s="312"/>
      <c r="J668" s="313"/>
      <c r="K668" s="313"/>
    </row>
    <row r="669" spans="1:12" x14ac:dyDescent="0.15">
      <c r="A669" s="311"/>
      <c r="B669" s="312"/>
      <c r="C669" s="313"/>
      <c r="D669" s="355"/>
      <c r="E669" s="355"/>
      <c r="F669" s="398"/>
      <c r="G669" s="371"/>
      <c r="H669" s="312"/>
      <c r="I669" s="312"/>
      <c r="J669" s="313"/>
      <c r="K669" s="313"/>
    </row>
    <row r="670" spans="1:12" x14ac:dyDescent="0.15">
      <c r="A670" s="311"/>
      <c r="B670" s="312"/>
      <c r="C670" s="313"/>
      <c r="D670" s="355"/>
      <c r="E670" s="355"/>
      <c r="F670" s="398"/>
      <c r="G670" s="371"/>
      <c r="H670" s="312"/>
      <c r="I670" s="312"/>
      <c r="J670" s="313"/>
      <c r="K670" s="313"/>
    </row>
    <row r="671" spans="1:12" x14ac:dyDescent="0.15">
      <c r="A671" s="311"/>
      <c r="B671" s="312"/>
      <c r="C671" s="313"/>
      <c r="D671" s="355"/>
      <c r="E671" s="355"/>
      <c r="F671" s="398"/>
      <c r="G671" s="371"/>
      <c r="H671" s="312"/>
      <c r="I671" s="312"/>
      <c r="J671" s="313"/>
      <c r="K671" s="313"/>
    </row>
    <row r="672" spans="1:12" x14ac:dyDescent="0.15">
      <c r="A672" s="311"/>
      <c r="B672" s="312"/>
      <c r="C672" s="313"/>
      <c r="D672" s="355"/>
      <c r="E672" s="355"/>
      <c r="F672" s="398"/>
      <c r="G672" s="371"/>
      <c r="H672" s="312"/>
      <c r="I672" s="312"/>
      <c r="J672" s="313"/>
      <c r="K672" s="313"/>
    </row>
    <row r="673" spans="1:11" x14ac:dyDescent="0.15">
      <c r="A673" s="311"/>
      <c r="B673" s="312"/>
      <c r="C673" s="313"/>
      <c r="D673" s="355"/>
      <c r="E673" s="355"/>
      <c r="F673" s="398"/>
      <c r="G673" s="371"/>
      <c r="H673" s="312"/>
      <c r="I673" s="312"/>
      <c r="J673" s="313"/>
      <c r="K673" s="313"/>
    </row>
    <row r="674" spans="1:11" x14ac:dyDescent="0.15">
      <c r="A674" s="311"/>
      <c r="B674" s="312"/>
      <c r="C674" s="313"/>
      <c r="D674" s="355"/>
      <c r="E674" s="355"/>
      <c r="F674" s="398"/>
      <c r="G674" s="371"/>
      <c r="H674" s="312"/>
      <c r="I674" s="312"/>
      <c r="J674" s="313"/>
      <c r="K674" s="313"/>
    </row>
    <row r="675" spans="1:11" x14ac:dyDescent="0.15">
      <c r="A675" s="311"/>
      <c r="B675" s="312"/>
      <c r="C675" s="313"/>
      <c r="D675" s="355"/>
      <c r="E675" s="355"/>
      <c r="F675" s="398"/>
      <c r="G675" s="371"/>
      <c r="H675" s="312"/>
      <c r="I675" s="312"/>
      <c r="J675" s="313"/>
      <c r="K675" s="313"/>
    </row>
    <row r="676" spans="1:11" x14ac:dyDescent="0.15">
      <c r="A676" s="311"/>
      <c r="B676" s="312"/>
      <c r="C676" s="313"/>
      <c r="D676" s="355"/>
      <c r="E676" s="355"/>
      <c r="F676" s="398"/>
      <c r="G676" s="371"/>
      <c r="H676" s="312"/>
      <c r="I676" s="312"/>
      <c r="J676" s="313"/>
      <c r="K676" s="313"/>
    </row>
    <row r="677" spans="1:11" x14ac:dyDescent="0.15">
      <c r="A677" s="311"/>
      <c r="B677" s="312"/>
      <c r="C677" s="313"/>
      <c r="D677" s="355"/>
      <c r="E677" s="355"/>
      <c r="F677" s="398"/>
      <c r="G677" s="371"/>
      <c r="H677" s="312"/>
      <c r="I677" s="312"/>
      <c r="J677" s="313"/>
      <c r="K677" s="313"/>
    </row>
    <row r="678" spans="1:11" x14ac:dyDescent="0.15">
      <c r="A678" s="311"/>
      <c r="B678" s="312"/>
      <c r="C678" s="313"/>
      <c r="D678" s="355"/>
      <c r="E678" s="355"/>
      <c r="F678" s="398"/>
      <c r="G678" s="371"/>
      <c r="H678" s="312"/>
      <c r="I678" s="312"/>
      <c r="J678" s="313"/>
      <c r="K678" s="313"/>
    </row>
    <row r="679" spans="1:11" x14ac:dyDescent="0.15">
      <c r="A679" s="311"/>
      <c r="B679" s="312"/>
      <c r="C679" s="313"/>
      <c r="D679" s="355"/>
      <c r="E679" s="355"/>
      <c r="F679" s="398"/>
      <c r="G679" s="371"/>
      <c r="H679" s="312"/>
      <c r="I679" s="312"/>
      <c r="J679" s="313"/>
      <c r="K679" s="313"/>
    </row>
    <row r="680" spans="1:11" x14ac:dyDescent="0.15">
      <c r="A680" s="518"/>
      <c r="B680" s="518"/>
      <c r="C680" s="518"/>
      <c r="D680" s="518"/>
      <c r="E680" s="518"/>
      <c r="F680" s="518"/>
      <c r="G680" s="518"/>
      <c r="H680" s="518"/>
      <c r="I680" s="518"/>
      <c r="J680" s="518"/>
      <c r="K680" s="316"/>
    </row>
    <row r="681" spans="1:11" x14ac:dyDescent="0.15">
      <c r="A681" s="210"/>
      <c r="B681" s="210"/>
      <c r="C681" s="210"/>
      <c r="D681" s="210"/>
      <c r="E681" s="210"/>
      <c r="F681" s="210"/>
      <c r="G681" s="210"/>
      <c r="H681" s="210"/>
      <c r="I681" s="210"/>
      <c r="J681" s="210"/>
      <c r="K681" s="285"/>
    </row>
    <row r="682" spans="1:11" x14ac:dyDescent="0.15">
      <c r="A682" s="210"/>
      <c r="B682" s="210"/>
      <c r="C682" s="210"/>
      <c r="D682" s="210"/>
      <c r="E682" s="210"/>
      <c r="F682" s="210"/>
      <c r="G682" s="210"/>
      <c r="H682" s="210"/>
      <c r="I682" s="210"/>
      <c r="J682" s="210"/>
      <c r="K682" s="285"/>
    </row>
    <row r="683" spans="1:11" x14ac:dyDescent="0.15">
      <c r="A683" s="286"/>
      <c r="B683" s="216"/>
      <c r="C683" s="216"/>
      <c r="D683" s="216"/>
      <c r="E683" s="216"/>
      <c r="F683" s="216"/>
      <c r="G683" s="210"/>
      <c r="H683" s="210"/>
      <c r="I683" s="210"/>
      <c r="J683" s="210"/>
      <c r="K683" s="285"/>
    </row>
    <row r="684" spans="1:11" x14ac:dyDescent="0.15">
      <c r="A684" s="216"/>
      <c r="B684" s="210"/>
      <c r="C684" s="210"/>
      <c r="D684" s="210"/>
      <c r="E684" s="210"/>
      <c r="F684" s="210"/>
      <c r="G684" s="210"/>
      <c r="H684" s="210"/>
      <c r="I684" s="210"/>
      <c r="J684" s="210"/>
      <c r="K684" s="285"/>
    </row>
    <row r="685" spans="1:11" x14ac:dyDescent="0.15">
      <c r="A685" s="210"/>
      <c r="B685" s="210"/>
      <c r="C685" s="210"/>
      <c r="D685" s="210"/>
      <c r="E685" s="210"/>
      <c r="F685" s="210"/>
      <c r="G685" s="210"/>
      <c r="H685" s="210"/>
      <c r="I685" s="210"/>
      <c r="J685" s="210"/>
      <c r="K685" s="285"/>
    </row>
    <row r="686" spans="1:11" x14ac:dyDescent="0.15">
      <c r="A686" s="210"/>
      <c r="B686" s="210"/>
      <c r="C686" s="210"/>
      <c r="D686" s="210"/>
      <c r="E686" s="210"/>
      <c r="F686" s="210"/>
      <c r="G686" s="210"/>
      <c r="H686" s="210"/>
      <c r="I686" s="210"/>
      <c r="J686" s="210"/>
      <c r="K686" s="285"/>
    </row>
    <row r="687" spans="1:11" x14ac:dyDescent="0.15">
      <c r="A687" s="286"/>
      <c r="B687" s="216"/>
      <c r="C687" s="216"/>
      <c r="D687" s="216"/>
      <c r="E687" s="216"/>
      <c r="F687" s="216"/>
      <c r="G687" s="216"/>
      <c r="H687" s="216"/>
      <c r="I687" s="216"/>
      <c r="J687" s="216"/>
      <c r="K687" s="217"/>
    </row>
    <row r="688" spans="1:11" x14ac:dyDescent="0.15">
      <c r="A688" s="216"/>
      <c r="B688" s="216"/>
      <c r="C688" s="216"/>
      <c r="D688" s="216"/>
      <c r="E688" s="216"/>
      <c r="F688" s="216"/>
      <c r="G688" s="216"/>
      <c r="H688" s="216"/>
      <c r="I688" s="216"/>
      <c r="J688" s="216"/>
      <c r="K688" s="217"/>
    </row>
    <row r="689" spans="1:11" x14ac:dyDescent="0.15">
      <c r="A689" s="286"/>
      <c r="B689" s="216"/>
      <c r="C689" s="216"/>
      <c r="D689" s="216"/>
      <c r="E689" s="216"/>
      <c r="F689" s="216"/>
      <c r="G689" s="216"/>
      <c r="H689" s="216"/>
      <c r="I689" s="216"/>
      <c r="J689" s="216"/>
      <c r="K689" s="217"/>
    </row>
    <row r="690" spans="1:11" x14ac:dyDescent="0.15">
      <c r="A690" s="517"/>
      <c r="B690" s="517"/>
      <c r="C690" s="517"/>
      <c r="D690" s="517"/>
      <c r="E690" s="417"/>
      <c r="F690" s="517"/>
      <c r="G690" s="517"/>
      <c r="H690" s="517"/>
      <c r="I690" s="517"/>
      <c r="J690" s="517"/>
      <c r="K690" s="517"/>
    </row>
    <row r="691" spans="1:11" x14ac:dyDescent="0.15">
      <c r="A691" s="517"/>
      <c r="B691" s="517"/>
      <c r="C691" s="517"/>
      <c r="D691" s="517"/>
      <c r="E691" s="417"/>
      <c r="F691" s="517"/>
      <c r="G691" s="517"/>
      <c r="H691" s="517"/>
      <c r="I691" s="517"/>
      <c r="J691" s="517"/>
      <c r="K691" s="517"/>
    </row>
    <row r="692" spans="1:11" x14ac:dyDescent="0.15">
      <c r="A692" s="311"/>
      <c r="B692" s="312"/>
      <c r="C692" s="313"/>
      <c r="D692" s="292"/>
      <c r="E692" s="292"/>
      <c r="F692" s="314"/>
      <c r="G692" s="292"/>
      <c r="H692" s="293"/>
      <c r="I692" s="293"/>
      <c r="J692" s="315"/>
      <c r="K692" s="315"/>
    </row>
    <row r="693" spans="1:11" x14ac:dyDescent="0.15">
      <c r="A693" s="311"/>
      <c r="B693" s="312"/>
      <c r="C693" s="313"/>
      <c r="D693" s="292"/>
      <c r="E693" s="292"/>
      <c r="F693" s="314"/>
      <c r="G693" s="292"/>
      <c r="H693" s="293"/>
      <c r="I693" s="293"/>
      <c r="J693" s="315"/>
      <c r="K693" s="315"/>
    </row>
    <row r="694" spans="1:11" x14ac:dyDescent="0.15">
      <c r="A694" s="311"/>
      <c r="B694" s="312"/>
      <c r="C694" s="313"/>
      <c r="D694" s="292"/>
      <c r="E694" s="292"/>
      <c r="F694" s="314"/>
      <c r="G694" s="292"/>
      <c r="H694" s="293"/>
      <c r="I694" s="293"/>
      <c r="J694" s="315"/>
      <c r="K694" s="315"/>
    </row>
    <row r="695" spans="1:11" x14ac:dyDescent="0.15">
      <c r="A695" s="311"/>
      <c r="B695" s="312"/>
      <c r="C695" s="313"/>
      <c r="D695" s="292"/>
      <c r="E695" s="292"/>
      <c r="F695" s="314"/>
      <c r="G695" s="292"/>
      <c r="H695" s="293"/>
      <c r="I695" s="293"/>
      <c r="J695" s="315"/>
      <c r="K695" s="315"/>
    </row>
    <row r="696" spans="1:11" x14ac:dyDescent="0.15">
      <c r="A696" s="311"/>
      <c r="B696" s="312"/>
      <c r="C696" s="313"/>
      <c r="D696" s="292"/>
      <c r="E696" s="292"/>
      <c r="F696" s="314"/>
      <c r="G696" s="292"/>
      <c r="H696" s="293"/>
      <c r="I696" s="293"/>
      <c r="J696" s="315"/>
      <c r="K696" s="315"/>
    </row>
    <row r="697" spans="1:11" x14ac:dyDescent="0.15">
      <c r="A697" s="311"/>
      <c r="B697" s="312"/>
      <c r="C697" s="313"/>
      <c r="D697" s="292"/>
      <c r="E697" s="292"/>
      <c r="F697" s="314"/>
      <c r="G697" s="292"/>
      <c r="H697" s="293"/>
      <c r="I697" s="293"/>
      <c r="J697" s="315"/>
      <c r="K697" s="315"/>
    </row>
    <row r="698" spans="1:11" x14ac:dyDescent="0.15">
      <c r="A698" s="311"/>
      <c r="B698" s="312"/>
      <c r="C698" s="313"/>
      <c r="D698" s="292"/>
      <c r="E698" s="292"/>
      <c r="F698" s="314"/>
      <c r="G698" s="292"/>
      <c r="H698" s="293"/>
      <c r="I698" s="293"/>
      <c r="J698" s="315"/>
      <c r="K698" s="315"/>
    </row>
    <row r="699" spans="1:11" x14ac:dyDescent="0.15">
      <c r="A699" s="311"/>
      <c r="B699" s="312"/>
      <c r="C699" s="313"/>
      <c r="D699" s="292"/>
      <c r="E699" s="292"/>
      <c r="F699" s="314"/>
      <c r="G699" s="292"/>
      <c r="H699" s="293"/>
      <c r="I699" s="293"/>
      <c r="J699" s="315"/>
      <c r="K699" s="315"/>
    </row>
    <row r="700" spans="1:11" x14ac:dyDescent="0.15">
      <c r="A700" s="311"/>
      <c r="B700" s="312"/>
      <c r="C700" s="313"/>
      <c r="D700" s="292"/>
      <c r="E700" s="292"/>
      <c r="F700" s="314"/>
      <c r="G700" s="292"/>
      <c r="H700" s="293"/>
      <c r="I700" s="293"/>
      <c r="J700" s="315"/>
      <c r="K700" s="315"/>
    </row>
    <row r="701" spans="1:11" x14ac:dyDescent="0.15">
      <c r="A701" s="518"/>
      <c r="B701" s="518"/>
      <c r="C701" s="518"/>
      <c r="D701" s="518"/>
      <c r="E701" s="518"/>
      <c r="F701" s="518"/>
      <c r="G701" s="518"/>
      <c r="H701" s="518"/>
      <c r="I701" s="518"/>
      <c r="J701" s="518"/>
      <c r="K701" s="316"/>
    </row>
    <row r="702" spans="1:11" x14ac:dyDescent="0.15">
      <c r="A702" s="216"/>
      <c r="B702" s="216"/>
      <c r="C702" s="216"/>
      <c r="D702" s="216"/>
      <c r="E702" s="216"/>
      <c r="F702" s="216"/>
      <c r="G702" s="216"/>
      <c r="H702" s="216"/>
      <c r="I702" s="216"/>
      <c r="J702" s="216"/>
      <c r="K702" s="217"/>
    </row>
    <row r="703" spans="1:11" x14ac:dyDescent="0.15">
      <c r="A703" s="286"/>
      <c r="B703" s="216"/>
      <c r="C703" s="216"/>
      <c r="D703" s="216"/>
      <c r="E703" s="216"/>
      <c r="F703" s="216"/>
      <c r="G703" s="216"/>
      <c r="H703" s="216"/>
      <c r="I703" s="216"/>
      <c r="J703" s="216"/>
      <c r="K703" s="217"/>
    </row>
    <row r="704" spans="1:11" ht="41.25" customHeight="1" x14ac:dyDescent="0.15">
      <c r="A704" s="317"/>
      <c r="B704" s="317"/>
      <c r="C704" s="317"/>
      <c r="D704" s="318"/>
      <c r="E704" s="318"/>
      <c r="F704" s="317"/>
      <c r="G704" s="318"/>
      <c r="H704" s="318"/>
      <c r="I704" s="318"/>
      <c r="J704" s="318"/>
      <c r="K704" s="318"/>
    </row>
    <row r="705" spans="1:11" x14ac:dyDescent="0.15">
      <c r="A705" s="319"/>
      <c r="B705" s="219"/>
      <c r="C705" s="399"/>
      <c r="D705" s="400"/>
      <c r="E705" s="400"/>
      <c r="F705" s="320"/>
      <c r="G705" s="292"/>
      <c r="H705" s="401"/>
      <c r="I705" s="401"/>
      <c r="J705" s="322"/>
      <c r="K705" s="322"/>
    </row>
    <row r="706" spans="1:11" x14ac:dyDescent="0.15">
      <c r="A706" s="319"/>
      <c r="B706" s="219"/>
      <c r="C706" s="399"/>
      <c r="D706" s="400"/>
      <c r="E706" s="400"/>
      <c r="F706" s="320"/>
      <c r="G706" s="292"/>
      <c r="H706" s="401"/>
      <c r="I706" s="401"/>
      <c r="J706" s="322"/>
      <c r="K706" s="322"/>
    </row>
    <row r="707" spans="1:11" x14ac:dyDescent="0.15">
      <c r="A707" s="319"/>
      <c r="B707" s="219"/>
      <c r="C707" s="399"/>
      <c r="D707" s="400"/>
      <c r="E707" s="400"/>
      <c r="F707" s="320"/>
      <c r="G707" s="292"/>
      <c r="H707" s="401"/>
      <c r="I707" s="401"/>
      <c r="J707" s="322"/>
      <c r="K707" s="322"/>
    </row>
    <row r="708" spans="1:11" x14ac:dyDescent="0.15">
      <c r="A708" s="319"/>
      <c r="B708" s="219"/>
      <c r="C708" s="399"/>
      <c r="D708" s="402"/>
      <c r="E708" s="402"/>
      <c r="F708" s="320"/>
      <c r="G708" s="292"/>
      <c r="H708" s="401"/>
      <c r="I708" s="401"/>
      <c r="J708" s="322"/>
      <c r="K708" s="322"/>
    </row>
    <row r="709" spans="1:11" x14ac:dyDescent="0.15">
      <c r="A709" s="319"/>
      <c r="B709" s="219"/>
      <c r="C709" s="399"/>
      <c r="D709" s="402"/>
      <c r="E709" s="402"/>
      <c r="F709" s="320"/>
      <c r="G709" s="292"/>
      <c r="H709" s="401"/>
      <c r="I709" s="401"/>
      <c r="J709" s="322"/>
      <c r="K709" s="322"/>
    </row>
    <row r="710" spans="1:11" x14ac:dyDescent="0.15">
      <c r="A710" s="522"/>
      <c r="B710" s="522"/>
      <c r="C710" s="522"/>
      <c r="D710" s="522"/>
      <c r="E710" s="522"/>
      <c r="F710" s="522"/>
      <c r="G710" s="522"/>
      <c r="H710" s="522"/>
      <c r="I710" s="522"/>
      <c r="J710" s="522"/>
      <c r="K710" s="323"/>
    </row>
    <row r="711" spans="1:11" x14ac:dyDescent="0.15">
      <c r="A711" s="210"/>
      <c r="B711" s="210"/>
      <c r="C711" s="210"/>
      <c r="D711" s="210"/>
      <c r="E711" s="210"/>
      <c r="F711" s="210"/>
      <c r="G711" s="210"/>
      <c r="H711" s="210"/>
      <c r="I711" s="210"/>
      <c r="J711" s="210"/>
      <c r="K711" s="285"/>
    </row>
    <row r="712" spans="1:11" x14ac:dyDescent="0.15">
      <c r="A712" s="210"/>
      <c r="B712" s="210"/>
      <c r="C712" s="210"/>
      <c r="D712" s="210"/>
      <c r="E712" s="210"/>
      <c r="F712" s="210"/>
      <c r="G712" s="210"/>
      <c r="H712" s="210"/>
      <c r="I712" s="210"/>
      <c r="J712" s="210"/>
      <c r="K712" s="285"/>
    </row>
    <row r="713" spans="1:11" x14ac:dyDescent="0.15">
      <c r="A713" s="286"/>
      <c r="B713" s="216"/>
      <c r="C713" s="216"/>
      <c r="D713" s="216"/>
      <c r="E713" s="216"/>
      <c r="F713" s="216"/>
      <c r="G713" s="216"/>
      <c r="H713" s="210"/>
      <c r="I713" s="210"/>
      <c r="J713" s="210"/>
      <c r="K713" s="285"/>
    </row>
    <row r="714" spans="1:11" x14ac:dyDescent="0.15">
      <c r="A714" s="216"/>
      <c r="B714" s="216"/>
      <c r="C714" s="216"/>
      <c r="D714" s="216"/>
      <c r="E714" s="216"/>
      <c r="F714" s="216"/>
      <c r="G714" s="216"/>
      <c r="H714" s="210"/>
      <c r="I714" s="210"/>
      <c r="J714" s="210"/>
      <c r="K714" s="285"/>
    </row>
    <row r="715" spans="1:11" x14ac:dyDescent="0.15">
      <c r="A715" s="216"/>
      <c r="B715" s="216"/>
      <c r="C715" s="216"/>
      <c r="D715" s="216"/>
      <c r="E715" s="216"/>
      <c r="F715" s="216"/>
      <c r="G715" s="216"/>
      <c r="H715" s="210"/>
      <c r="I715" s="210"/>
      <c r="J715" s="210"/>
      <c r="K715" s="285"/>
    </row>
    <row r="716" spans="1:11" x14ac:dyDescent="0.15">
      <c r="A716" s="210"/>
      <c r="B716" s="210"/>
      <c r="C716" s="210"/>
      <c r="D716" s="210"/>
      <c r="E716" s="210"/>
      <c r="F716" s="210"/>
      <c r="G716" s="210"/>
      <c r="H716" s="210"/>
      <c r="I716" s="210"/>
      <c r="J716" s="210"/>
      <c r="K716" s="285"/>
    </row>
    <row r="717" spans="1:11" x14ac:dyDescent="0.15">
      <c r="A717" s="210"/>
      <c r="B717" s="210"/>
      <c r="C717" s="210"/>
      <c r="D717" s="210"/>
      <c r="E717" s="210"/>
      <c r="F717" s="210"/>
      <c r="G717" s="210"/>
      <c r="H717" s="210"/>
      <c r="I717" s="210"/>
      <c r="J717" s="210"/>
      <c r="K717" s="285"/>
    </row>
    <row r="718" spans="1:11" x14ac:dyDescent="0.15">
      <c r="A718" s="286"/>
      <c r="B718" s="216"/>
      <c r="C718" s="216"/>
      <c r="D718" s="216"/>
      <c r="E718" s="216"/>
      <c r="F718" s="216"/>
      <c r="G718" s="216"/>
      <c r="H718" s="210"/>
      <c r="I718" s="210"/>
      <c r="J718" s="210"/>
      <c r="K718" s="285"/>
    </row>
    <row r="719" spans="1:11" x14ac:dyDescent="0.15">
      <c r="A719" s="210"/>
      <c r="B719" s="210"/>
      <c r="C719" s="210"/>
      <c r="D719" s="210"/>
      <c r="E719" s="210"/>
      <c r="F719" s="210"/>
      <c r="G719" s="210"/>
      <c r="H719" s="210"/>
      <c r="I719" s="210"/>
      <c r="J719" s="210"/>
      <c r="K719" s="285"/>
    </row>
    <row r="720" spans="1:11" x14ac:dyDescent="0.15">
      <c r="A720" s="286"/>
      <c r="B720" s="210"/>
      <c r="C720" s="210"/>
      <c r="D720" s="210"/>
      <c r="E720" s="210"/>
      <c r="F720" s="210"/>
      <c r="G720" s="210"/>
      <c r="H720" s="210"/>
      <c r="I720" s="210"/>
      <c r="J720" s="210"/>
      <c r="K720" s="285"/>
    </row>
    <row r="721" spans="1:11" x14ac:dyDescent="0.15">
      <c r="A721" s="517"/>
      <c r="B721" s="517"/>
      <c r="C721" s="517"/>
      <c r="D721" s="517"/>
      <c r="E721" s="417"/>
      <c r="F721" s="517"/>
      <c r="G721" s="517"/>
      <c r="H721" s="517"/>
      <c r="I721" s="517"/>
      <c r="J721" s="517"/>
      <c r="K721" s="517"/>
    </row>
    <row r="722" spans="1:11" x14ac:dyDescent="0.15">
      <c r="A722" s="517"/>
      <c r="B722" s="517"/>
      <c r="C722" s="517"/>
      <c r="D722" s="517"/>
      <c r="E722" s="417"/>
      <c r="F722" s="517"/>
      <c r="G722" s="517"/>
      <c r="H722" s="517"/>
      <c r="I722" s="517"/>
      <c r="J722" s="517"/>
      <c r="K722" s="517"/>
    </row>
    <row r="723" spans="1:11" x14ac:dyDescent="0.15">
      <c r="A723" s="311"/>
      <c r="B723" s="325"/>
      <c r="C723" s="520"/>
      <c r="D723" s="521"/>
      <c r="E723" s="521"/>
      <c r="F723" s="521"/>
      <c r="G723" s="521"/>
      <c r="H723" s="403"/>
      <c r="I723" s="403"/>
      <c r="J723" s="403"/>
      <c r="K723" s="326"/>
    </row>
    <row r="724" spans="1:11" x14ac:dyDescent="0.15">
      <c r="A724" s="311"/>
      <c r="B724" s="325"/>
      <c r="C724" s="521"/>
      <c r="D724" s="521"/>
      <c r="E724" s="521"/>
      <c r="F724" s="521"/>
      <c r="G724" s="521"/>
      <c r="H724" s="403"/>
      <c r="I724" s="403"/>
      <c r="J724" s="403"/>
      <c r="K724" s="326"/>
    </row>
    <row r="725" spans="1:11" x14ac:dyDescent="0.15">
      <c r="A725" s="311"/>
      <c r="B725" s="325"/>
      <c r="C725" s="521"/>
      <c r="D725" s="521"/>
      <c r="E725" s="521"/>
      <c r="F725" s="521"/>
      <c r="G725" s="521"/>
      <c r="H725" s="403"/>
      <c r="I725" s="403"/>
      <c r="J725" s="403"/>
      <c r="K725" s="326"/>
    </row>
    <row r="726" spans="1:11" x14ac:dyDescent="0.15">
      <c r="A726" s="311"/>
      <c r="B726" s="325"/>
      <c r="C726" s="521"/>
      <c r="D726" s="521"/>
      <c r="E726" s="521"/>
      <c r="F726" s="521"/>
      <c r="G726" s="521"/>
      <c r="H726" s="403"/>
      <c r="I726" s="403"/>
      <c r="J726" s="403"/>
      <c r="K726" s="326"/>
    </row>
    <row r="727" spans="1:11" ht="14" x14ac:dyDescent="0.15">
      <c r="A727" s="519"/>
      <c r="B727" s="519"/>
      <c r="C727" s="519"/>
      <c r="D727" s="519"/>
      <c r="E727" s="519"/>
      <c r="F727" s="519"/>
      <c r="G727" s="519"/>
      <c r="H727" s="519"/>
      <c r="I727" s="519"/>
      <c r="J727" s="519"/>
      <c r="K727" s="316"/>
    </row>
    <row r="728" spans="1:11" x14ac:dyDescent="0.15">
      <c r="A728" s="210"/>
      <c r="B728" s="210"/>
      <c r="C728" s="210"/>
      <c r="D728" s="210"/>
      <c r="E728" s="210"/>
      <c r="F728" s="210"/>
      <c r="G728" s="210"/>
      <c r="H728" s="210"/>
      <c r="I728" s="210"/>
      <c r="J728" s="210"/>
      <c r="K728" s="285"/>
    </row>
    <row r="729" spans="1:11" x14ac:dyDescent="0.15">
      <c r="A729" s="286"/>
      <c r="B729" s="210"/>
      <c r="C729" s="210"/>
      <c r="D729" s="210"/>
      <c r="E729" s="210"/>
      <c r="F729" s="210"/>
      <c r="G729" s="210"/>
      <c r="H729" s="210"/>
      <c r="I729" s="210"/>
      <c r="J729" s="210"/>
      <c r="K729" s="285"/>
    </row>
    <row r="730" spans="1:11" x14ac:dyDescent="0.15">
      <c r="A730" s="517"/>
      <c r="B730" s="517"/>
      <c r="C730" s="517"/>
      <c r="D730" s="517"/>
      <c r="E730" s="417"/>
      <c r="F730" s="517"/>
      <c r="G730" s="517"/>
      <c r="H730" s="517"/>
      <c r="I730" s="517"/>
      <c r="J730" s="517"/>
      <c r="K730" s="517"/>
    </row>
    <row r="731" spans="1:11" x14ac:dyDescent="0.15">
      <c r="A731" s="517"/>
      <c r="B731" s="517"/>
      <c r="C731" s="517"/>
      <c r="D731" s="517"/>
      <c r="E731" s="417"/>
      <c r="F731" s="517"/>
      <c r="G731" s="517"/>
      <c r="H731" s="517"/>
      <c r="I731" s="517"/>
      <c r="J731" s="517"/>
      <c r="K731" s="517"/>
    </row>
    <row r="732" spans="1:11" x14ac:dyDescent="0.15">
      <c r="A732" s="311"/>
      <c r="B732" s="325"/>
      <c r="C732" s="326"/>
      <c r="D732" s="307"/>
      <c r="E732" s="307"/>
      <c r="F732" s="327"/>
      <c r="G732" s="307"/>
      <c r="H732" s="328"/>
      <c r="I732" s="328"/>
      <c r="J732" s="404"/>
      <c r="K732" s="326"/>
    </row>
    <row r="733" spans="1:11" x14ac:dyDescent="0.15">
      <c r="A733" s="311"/>
      <c r="B733" s="325"/>
      <c r="C733" s="326"/>
      <c r="D733" s="307"/>
      <c r="E733" s="307"/>
      <c r="F733" s="327"/>
      <c r="G733" s="307"/>
      <c r="H733" s="328"/>
      <c r="I733" s="328"/>
      <c r="J733" s="404"/>
      <c r="K733" s="326"/>
    </row>
    <row r="734" spans="1:11" x14ac:dyDescent="0.15">
      <c r="A734" s="311"/>
      <c r="B734" s="325"/>
      <c r="C734" s="326"/>
      <c r="D734" s="307"/>
      <c r="E734" s="307"/>
      <c r="F734" s="327"/>
      <c r="G734" s="307"/>
      <c r="H734" s="328"/>
      <c r="I734" s="328"/>
      <c r="J734" s="404"/>
      <c r="K734" s="326"/>
    </row>
    <row r="735" spans="1:11" x14ac:dyDescent="0.15">
      <c r="A735" s="311"/>
      <c r="B735" s="325"/>
      <c r="C735" s="326"/>
      <c r="D735" s="307"/>
      <c r="E735" s="307"/>
      <c r="F735" s="327"/>
      <c r="G735" s="307"/>
      <c r="H735" s="328"/>
      <c r="I735" s="328"/>
      <c r="J735" s="404"/>
      <c r="K735" s="326"/>
    </row>
    <row r="736" spans="1:11" x14ac:dyDescent="0.15">
      <c r="A736" s="311"/>
      <c r="B736" s="325"/>
      <c r="C736" s="326"/>
      <c r="D736" s="307"/>
      <c r="E736" s="307"/>
      <c r="F736" s="327"/>
      <c r="G736" s="307"/>
      <c r="H736" s="328"/>
      <c r="I736" s="328"/>
      <c r="J736" s="404"/>
      <c r="K736" s="326"/>
    </row>
    <row r="737" spans="1:11" x14ac:dyDescent="0.15">
      <c r="A737" s="311"/>
      <c r="B737" s="325"/>
      <c r="C737" s="326"/>
      <c r="D737" s="307"/>
      <c r="E737" s="307"/>
      <c r="F737" s="327"/>
      <c r="G737" s="307"/>
      <c r="H737" s="328"/>
      <c r="I737" s="328"/>
      <c r="J737" s="404"/>
      <c r="K737" s="326"/>
    </row>
    <row r="738" spans="1:11" x14ac:dyDescent="0.15">
      <c r="A738" s="311"/>
      <c r="B738" s="325"/>
      <c r="C738" s="326"/>
      <c r="D738" s="307"/>
      <c r="E738" s="307"/>
      <c r="F738" s="327"/>
      <c r="G738" s="307"/>
      <c r="H738" s="328"/>
      <c r="I738" s="328"/>
      <c r="J738" s="404"/>
      <c r="K738" s="326"/>
    </row>
    <row r="739" spans="1:11" x14ac:dyDescent="0.15">
      <c r="A739" s="311"/>
      <c r="B739" s="325"/>
      <c r="C739" s="326"/>
      <c r="D739" s="307"/>
      <c r="E739" s="307"/>
      <c r="F739" s="327"/>
      <c r="G739" s="307"/>
      <c r="H739" s="328"/>
      <c r="I739" s="328"/>
      <c r="J739" s="404"/>
      <c r="K739" s="326"/>
    </row>
    <row r="740" spans="1:11" x14ac:dyDescent="0.15">
      <c r="A740" s="311"/>
      <c r="B740" s="325"/>
      <c r="C740" s="326"/>
      <c r="D740" s="307"/>
      <c r="E740" s="307"/>
      <c r="F740" s="327"/>
      <c r="G740" s="307"/>
      <c r="H740" s="328"/>
      <c r="I740" s="328"/>
      <c r="J740" s="404"/>
      <c r="K740" s="326"/>
    </row>
    <row r="741" spans="1:11" x14ac:dyDescent="0.15">
      <c r="A741" s="311"/>
      <c r="B741" s="325"/>
      <c r="C741" s="326"/>
      <c r="D741" s="307"/>
      <c r="E741" s="307"/>
      <c r="F741" s="327"/>
      <c r="G741" s="307"/>
      <c r="H741" s="403"/>
      <c r="I741" s="403"/>
      <c r="J741" s="403"/>
      <c r="K741" s="326"/>
    </row>
    <row r="742" spans="1:11" ht="14" x14ac:dyDescent="0.15">
      <c r="A742" s="519"/>
      <c r="B742" s="519"/>
      <c r="C742" s="519"/>
      <c r="D742" s="519"/>
      <c r="E742" s="519"/>
      <c r="F742" s="519"/>
      <c r="G742" s="519"/>
      <c r="H742" s="519"/>
      <c r="I742" s="519"/>
      <c r="J742" s="519"/>
      <c r="K742" s="316"/>
    </row>
    <row r="743" spans="1:11" x14ac:dyDescent="0.15">
      <c r="A743" s="210"/>
      <c r="B743" s="210"/>
      <c r="C743" s="210"/>
      <c r="D743" s="210"/>
      <c r="E743" s="210"/>
      <c r="F743" s="210"/>
      <c r="G743" s="210"/>
      <c r="H743" s="210"/>
      <c r="I743" s="210"/>
      <c r="J743" s="210"/>
      <c r="K743" s="285"/>
    </row>
    <row r="744" spans="1:11" x14ac:dyDescent="0.15">
      <c r="A744" s="286"/>
      <c r="B744" s="210"/>
      <c r="C744" s="210"/>
      <c r="D744" s="210"/>
      <c r="E744" s="210"/>
      <c r="F744" s="210"/>
      <c r="G744" s="210"/>
      <c r="H744" s="210"/>
      <c r="I744" s="210"/>
      <c r="J744" s="210"/>
      <c r="K744" s="285"/>
    </row>
    <row r="745" spans="1:11" x14ac:dyDescent="0.15">
      <c r="A745" s="517"/>
      <c r="B745" s="517"/>
      <c r="C745" s="517"/>
      <c r="D745" s="517"/>
      <c r="E745" s="417"/>
      <c r="F745" s="517"/>
      <c r="G745" s="517"/>
      <c r="H745" s="517"/>
      <c r="I745" s="517"/>
      <c r="J745" s="517"/>
      <c r="K745" s="517"/>
    </row>
    <row r="746" spans="1:11" x14ac:dyDescent="0.15">
      <c r="A746" s="517"/>
      <c r="B746" s="517"/>
      <c r="C746" s="517"/>
      <c r="D746" s="517"/>
      <c r="E746" s="417"/>
      <c r="F746" s="517"/>
      <c r="G746" s="517"/>
      <c r="H746" s="517"/>
      <c r="I746" s="517"/>
      <c r="J746" s="517"/>
      <c r="K746" s="517"/>
    </row>
    <row r="747" spans="1:11" x14ac:dyDescent="0.15">
      <c r="A747" s="311"/>
      <c r="B747" s="312"/>
      <c r="C747" s="313"/>
      <c r="D747" s="292"/>
      <c r="E747" s="292"/>
      <c r="F747" s="314"/>
      <c r="G747" s="292"/>
      <c r="H747" s="293"/>
      <c r="I747" s="293"/>
      <c r="J747" s="332"/>
      <c r="K747" s="313"/>
    </row>
    <row r="748" spans="1:11" x14ac:dyDescent="0.15">
      <c r="A748" s="311"/>
      <c r="B748" s="312"/>
      <c r="C748" s="313"/>
      <c r="D748" s="292"/>
      <c r="E748" s="292"/>
      <c r="F748" s="314"/>
      <c r="G748" s="292"/>
      <c r="H748" s="293"/>
      <c r="I748" s="293"/>
      <c r="J748" s="332"/>
      <c r="K748" s="313"/>
    </row>
    <row r="749" spans="1:11" x14ac:dyDescent="0.15">
      <c r="A749" s="311"/>
      <c r="B749" s="312"/>
      <c r="C749" s="313"/>
      <c r="D749" s="292"/>
      <c r="E749" s="292"/>
      <c r="F749" s="314"/>
      <c r="G749" s="292"/>
      <c r="H749" s="293"/>
      <c r="I749" s="293"/>
      <c r="J749" s="332"/>
      <c r="K749" s="313"/>
    </row>
    <row r="750" spans="1:11" x14ac:dyDescent="0.15">
      <c r="A750" s="311"/>
      <c r="B750" s="312"/>
      <c r="C750" s="313"/>
      <c r="D750" s="292"/>
      <c r="E750" s="292"/>
      <c r="F750" s="314"/>
      <c r="G750" s="292"/>
      <c r="H750" s="293"/>
      <c r="I750" s="293"/>
      <c r="J750" s="332"/>
      <c r="K750" s="313"/>
    </row>
    <row r="751" spans="1:11" x14ac:dyDescent="0.15">
      <c r="A751" s="311"/>
      <c r="B751" s="312"/>
      <c r="C751" s="313"/>
      <c r="D751" s="292"/>
      <c r="E751" s="292"/>
      <c r="F751" s="314"/>
      <c r="G751" s="292"/>
      <c r="H751" s="293"/>
      <c r="I751" s="293"/>
      <c r="J751" s="332"/>
      <c r="K751" s="313"/>
    </row>
    <row r="752" spans="1:11" x14ac:dyDescent="0.15">
      <c r="A752" s="311"/>
      <c r="B752" s="312"/>
      <c r="C752" s="313"/>
      <c r="D752" s="292"/>
      <c r="E752" s="292"/>
      <c r="F752" s="314"/>
      <c r="G752" s="292"/>
      <c r="H752" s="293"/>
      <c r="I752" s="293"/>
      <c r="J752" s="332"/>
      <c r="K752" s="313"/>
    </row>
    <row r="753" spans="1:11" x14ac:dyDescent="0.15">
      <c r="A753" s="311"/>
      <c r="B753" s="312"/>
      <c r="C753" s="313"/>
      <c r="D753" s="292"/>
      <c r="E753" s="292"/>
      <c r="F753" s="314"/>
      <c r="G753" s="292"/>
      <c r="H753" s="293"/>
      <c r="I753" s="293"/>
      <c r="J753" s="332"/>
      <c r="K753" s="313"/>
    </row>
    <row r="754" spans="1:11" x14ac:dyDescent="0.15">
      <c r="A754" s="311"/>
      <c r="B754" s="312"/>
      <c r="C754" s="313"/>
      <c r="D754" s="292"/>
      <c r="E754" s="292"/>
      <c r="F754" s="314"/>
      <c r="G754" s="292"/>
      <c r="H754" s="293"/>
      <c r="I754" s="293"/>
      <c r="J754" s="332"/>
      <c r="K754" s="313"/>
    </row>
    <row r="755" spans="1:11" x14ac:dyDescent="0.15">
      <c r="A755" s="311"/>
      <c r="B755" s="312"/>
      <c r="C755" s="313"/>
      <c r="D755" s="292"/>
      <c r="E755" s="292"/>
      <c r="F755" s="314"/>
      <c r="G755" s="292"/>
      <c r="H755" s="293"/>
      <c r="I755" s="293"/>
      <c r="J755" s="332"/>
      <c r="K755" s="313"/>
    </row>
    <row r="756" spans="1:11" x14ac:dyDescent="0.15">
      <c r="A756" s="311"/>
      <c r="B756" s="312"/>
      <c r="C756" s="313"/>
      <c r="D756" s="292"/>
      <c r="E756" s="292"/>
      <c r="F756" s="314"/>
      <c r="G756" s="292"/>
      <c r="H756" s="293"/>
      <c r="I756" s="293"/>
      <c r="J756" s="332"/>
      <c r="K756" s="313"/>
    </row>
    <row r="757" spans="1:11" x14ac:dyDescent="0.15">
      <c r="A757" s="311"/>
      <c r="B757" s="312"/>
      <c r="C757" s="313"/>
      <c r="D757" s="292"/>
      <c r="E757" s="292"/>
      <c r="F757" s="314"/>
      <c r="G757" s="292"/>
      <c r="H757" s="293"/>
      <c r="I757" s="293"/>
      <c r="J757" s="332"/>
      <c r="K757" s="313"/>
    </row>
    <row r="758" spans="1:11" x14ac:dyDescent="0.15">
      <c r="A758" s="518"/>
      <c r="B758" s="518"/>
      <c r="C758" s="518"/>
      <c r="D758" s="518"/>
      <c r="E758" s="518"/>
      <c r="F758" s="518"/>
      <c r="G758" s="518"/>
      <c r="H758" s="518"/>
      <c r="I758" s="518"/>
      <c r="J758" s="518"/>
      <c r="K758" s="316"/>
    </row>
    <row r="759" spans="1:11" x14ac:dyDescent="0.15">
      <c r="A759" s="210"/>
      <c r="B759" s="210"/>
      <c r="C759" s="210"/>
      <c r="D759" s="210"/>
      <c r="E759" s="210"/>
      <c r="F759" s="210"/>
      <c r="G759" s="210"/>
      <c r="H759" s="210"/>
      <c r="I759" s="210"/>
      <c r="J759" s="210"/>
      <c r="K759" s="285"/>
    </row>
    <row r="760" spans="1:11" x14ac:dyDescent="0.15">
      <c r="A760" s="210"/>
      <c r="B760" s="210"/>
      <c r="C760" s="210"/>
      <c r="D760" s="210"/>
      <c r="E760" s="210"/>
      <c r="F760" s="210"/>
      <c r="G760" s="210"/>
      <c r="H760" s="210"/>
      <c r="I760" s="210"/>
      <c r="J760" s="210"/>
      <c r="K760" s="285"/>
    </row>
    <row r="761" spans="1:11" x14ac:dyDescent="0.15">
      <c r="A761" s="286"/>
      <c r="B761" s="216"/>
      <c r="C761" s="216"/>
      <c r="D761" s="216"/>
      <c r="E761" s="216"/>
      <c r="F761" s="216"/>
      <c r="G761" s="216"/>
      <c r="H761" s="216"/>
      <c r="I761" s="216"/>
      <c r="J761" s="216"/>
      <c r="K761" s="217"/>
    </row>
    <row r="762" spans="1:11" x14ac:dyDescent="0.15">
      <c r="A762" s="216"/>
      <c r="B762" s="216"/>
      <c r="C762" s="216"/>
      <c r="D762" s="216"/>
      <c r="E762" s="216"/>
      <c r="F762" s="216"/>
      <c r="G762" s="216"/>
      <c r="H762" s="216"/>
      <c r="I762" s="216"/>
      <c r="J762" s="216"/>
      <c r="K762" s="217"/>
    </row>
    <row r="763" spans="1:11" x14ac:dyDescent="0.15">
      <c r="A763" s="517"/>
      <c r="B763" s="517"/>
      <c r="C763" s="517"/>
      <c r="D763" s="517"/>
      <c r="E763" s="417"/>
      <c r="F763" s="517"/>
      <c r="G763" s="517"/>
      <c r="H763" s="517"/>
      <c r="I763" s="517"/>
      <c r="J763" s="517"/>
      <c r="K763" s="517"/>
    </row>
    <row r="764" spans="1:11" x14ac:dyDescent="0.15">
      <c r="A764" s="517"/>
      <c r="B764" s="517"/>
      <c r="C764" s="517"/>
      <c r="D764" s="517"/>
      <c r="E764" s="417"/>
      <c r="F764" s="517"/>
      <c r="G764" s="517"/>
      <c r="H764" s="517"/>
      <c r="I764" s="517"/>
      <c r="J764" s="517"/>
      <c r="K764" s="517"/>
    </row>
    <row r="765" spans="1:11" x14ac:dyDescent="0.15">
      <c r="A765" s="311"/>
      <c r="B765" s="332"/>
      <c r="C765" s="405"/>
      <c r="D765" s="292"/>
      <c r="E765" s="292"/>
      <c r="F765" s="389"/>
      <c r="G765" s="292"/>
      <c r="H765" s="293"/>
      <c r="I765" s="293"/>
      <c r="J765" s="405"/>
      <c r="K765" s="405"/>
    </row>
    <row r="766" spans="1:11" x14ac:dyDescent="0.15">
      <c r="A766" s="311"/>
      <c r="B766" s="332"/>
      <c r="C766" s="405"/>
      <c r="D766" s="292"/>
      <c r="E766" s="292"/>
      <c r="F766" s="389"/>
      <c r="G766" s="292"/>
      <c r="H766" s="293"/>
      <c r="I766" s="293"/>
      <c r="J766" s="405"/>
      <c r="K766" s="405"/>
    </row>
    <row r="767" spans="1:11" x14ac:dyDescent="0.15">
      <c r="A767" s="311"/>
      <c r="B767" s="332"/>
      <c r="C767" s="405"/>
      <c r="D767" s="292"/>
      <c r="E767" s="292"/>
      <c r="F767" s="389"/>
      <c r="G767" s="292"/>
      <c r="H767" s="293"/>
      <c r="I767" s="293"/>
      <c r="J767" s="405"/>
      <c r="K767" s="405"/>
    </row>
    <row r="768" spans="1:11" x14ac:dyDescent="0.15">
      <c r="A768" s="311"/>
      <c r="B768" s="332"/>
      <c r="C768" s="405"/>
      <c r="D768" s="292"/>
      <c r="E768" s="292"/>
      <c r="F768" s="389"/>
      <c r="G768" s="292"/>
      <c r="H768" s="293"/>
      <c r="I768" s="293"/>
      <c r="J768" s="405"/>
      <c r="K768" s="405"/>
    </row>
    <row r="769" spans="1:11" x14ac:dyDescent="0.15">
      <c r="A769" s="311"/>
      <c r="B769" s="332"/>
      <c r="C769" s="405"/>
      <c r="D769" s="292"/>
      <c r="E769" s="292"/>
      <c r="F769" s="389"/>
      <c r="G769" s="292"/>
      <c r="H769" s="406"/>
      <c r="I769" s="293"/>
      <c r="J769" s="405"/>
      <c r="K769" s="405"/>
    </row>
    <row r="770" spans="1:11" x14ac:dyDescent="0.15">
      <c r="A770" s="311"/>
      <c r="B770" s="332"/>
      <c r="C770" s="405"/>
      <c r="D770" s="292"/>
      <c r="E770" s="292"/>
      <c r="F770" s="389"/>
      <c r="G770" s="292"/>
      <c r="H770" s="293"/>
      <c r="I770" s="293"/>
      <c r="J770" s="405"/>
      <c r="K770" s="405"/>
    </row>
    <row r="771" spans="1:11" x14ac:dyDescent="0.15">
      <c r="A771" s="311"/>
      <c r="B771" s="332"/>
      <c r="C771" s="405"/>
      <c r="D771" s="292"/>
      <c r="E771" s="292"/>
      <c r="F771" s="389"/>
      <c r="G771" s="292"/>
      <c r="H771" s="293"/>
      <c r="I771" s="293"/>
      <c r="J771" s="405"/>
      <c r="K771" s="405"/>
    </row>
    <row r="772" spans="1:11" x14ac:dyDescent="0.15">
      <c r="A772" s="311"/>
      <c r="B772" s="332"/>
      <c r="C772" s="405"/>
      <c r="D772" s="292"/>
      <c r="E772" s="292"/>
      <c r="F772" s="389"/>
      <c r="G772" s="292"/>
      <c r="H772" s="293"/>
      <c r="I772" s="293"/>
      <c r="J772" s="405"/>
      <c r="K772" s="405"/>
    </row>
    <row r="773" spans="1:11" x14ac:dyDescent="0.15">
      <c r="A773" s="311"/>
      <c r="B773" s="332"/>
      <c r="C773" s="405"/>
      <c r="D773" s="292"/>
      <c r="E773" s="292"/>
      <c r="F773" s="389"/>
      <c r="G773" s="292"/>
      <c r="H773" s="293"/>
      <c r="I773" s="293"/>
      <c r="J773" s="405"/>
      <c r="K773" s="405"/>
    </row>
    <row r="774" spans="1:11" x14ac:dyDescent="0.15">
      <c r="A774" s="311"/>
      <c r="B774" s="332"/>
      <c r="C774" s="405"/>
      <c r="D774" s="292"/>
      <c r="E774" s="292"/>
      <c r="F774" s="389"/>
      <c r="G774" s="292"/>
      <c r="H774" s="293"/>
      <c r="I774" s="293"/>
      <c r="J774" s="405"/>
      <c r="K774" s="405"/>
    </row>
    <row r="775" spans="1:11" x14ac:dyDescent="0.15">
      <c r="A775" s="311"/>
      <c r="B775" s="332"/>
      <c r="C775" s="405"/>
      <c r="D775" s="292"/>
      <c r="E775" s="292"/>
      <c r="F775" s="389"/>
      <c r="G775" s="292"/>
      <c r="H775" s="293"/>
      <c r="I775" s="293"/>
      <c r="J775" s="405"/>
      <c r="K775" s="405"/>
    </row>
    <row r="776" spans="1:11" x14ac:dyDescent="0.15">
      <c r="A776" s="311"/>
      <c r="B776" s="332"/>
      <c r="C776" s="405"/>
      <c r="D776" s="292"/>
      <c r="E776" s="292"/>
      <c r="F776" s="389"/>
      <c r="G776" s="292"/>
      <c r="H776" s="293"/>
      <c r="I776" s="293"/>
      <c r="J776" s="405"/>
      <c r="K776" s="405"/>
    </row>
    <row r="777" spans="1:11" x14ac:dyDescent="0.15">
      <c r="A777" s="311"/>
      <c r="B777" s="332"/>
      <c r="C777" s="405"/>
      <c r="D777" s="292"/>
      <c r="E777" s="292"/>
      <c r="F777" s="389"/>
      <c r="G777" s="292"/>
      <c r="H777" s="293"/>
      <c r="I777" s="293"/>
      <c r="J777" s="405"/>
      <c r="K777" s="405"/>
    </row>
    <row r="778" spans="1:11" x14ac:dyDescent="0.15">
      <c r="A778" s="311"/>
      <c r="B778" s="332"/>
      <c r="C778" s="405"/>
      <c r="D778" s="292"/>
      <c r="E778" s="292"/>
      <c r="F778" s="389"/>
      <c r="G778" s="292"/>
      <c r="H778" s="293"/>
      <c r="I778" s="293"/>
      <c r="J778" s="405"/>
      <c r="K778" s="405"/>
    </row>
    <row r="779" spans="1:11" x14ac:dyDescent="0.15">
      <c r="A779" s="518"/>
      <c r="B779" s="518"/>
      <c r="C779" s="518"/>
      <c r="D779" s="518"/>
      <c r="E779" s="518"/>
      <c r="F779" s="518"/>
      <c r="G779" s="518"/>
      <c r="H779" s="518"/>
      <c r="I779" s="518"/>
      <c r="J779" s="518"/>
      <c r="K779" s="397"/>
    </row>
    <row r="780" spans="1:11" x14ac:dyDescent="0.15">
      <c r="A780" s="210"/>
      <c r="B780" s="210"/>
      <c r="C780" s="210"/>
      <c r="D780" s="210"/>
      <c r="E780" s="210"/>
      <c r="F780" s="210"/>
      <c r="G780" s="210"/>
      <c r="H780" s="210"/>
      <c r="I780" s="210"/>
      <c r="J780" s="210"/>
      <c r="K780" s="285"/>
    </row>
    <row r="781" spans="1:11" x14ac:dyDescent="0.15">
      <c r="A781" s="210"/>
      <c r="B781" s="210"/>
      <c r="C781" s="210"/>
      <c r="D781" s="210"/>
      <c r="E781" s="210"/>
      <c r="F781" s="210"/>
      <c r="G781" s="210"/>
      <c r="H781" s="210"/>
      <c r="I781" s="210"/>
      <c r="J781" s="210"/>
      <c r="K781" s="285"/>
    </row>
    <row r="782" spans="1:11" x14ac:dyDescent="0.15">
      <c r="A782" s="286"/>
      <c r="B782" s="216"/>
      <c r="C782" s="216"/>
      <c r="D782" s="216"/>
      <c r="E782" s="216"/>
      <c r="F782" s="216"/>
      <c r="G782" s="210"/>
      <c r="H782" s="210"/>
      <c r="I782" s="210"/>
      <c r="J782" s="210"/>
      <c r="K782" s="285"/>
    </row>
    <row r="783" spans="1:11" x14ac:dyDescent="0.15">
      <c r="A783" s="210"/>
      <c r="B783" s="210"/>
      <c r="C783" s="210"/>
      <c r="D783" s="210"/>
      <c r="E783" s="210"/>
      <c r="F783" s="210"/>
      <c r="G783" s="210"/>
      <c r="H783" s="210"/>
      <c r="I783" s="210"/>
      <c r="J783" s="210"/>
      <c r="K783" s="285"/>
    </row>
    <row r="784" spans="1:11" x14ac:dyDescent="0.15">
      <c r="A784" s="517"/>
      <c r="B784" s="517"/>
      <c r="C784" s="517"/>
      <c r="D784" s="517"/>
      <c r="E784" s="417"/>
      <c r="F784" s="517"/>
      <c r="G784" s="517"/>
      <c r="H784" s="517"/>
      <c r="I784" s="517"/>
      <c r="J784" s="517"/>
      <c r="K784" s="517"/>
    </row>
    <row r="785" spans="1:11" x14ac:dyDescent="0.15">
      <c r="A785" s="517"/>
      <c r="B785" s="517"/>
      <c r="C785" s="517"/>
      <c r="D785" s="517"/>
      <c r="E785" s="417"/>
      <c r="F785" s="517"/>
      <c r="G785" s="517"/>
      <c r="H785" s="517"/>
      <c r="I785" s="517"/>
      <c r="J785" s="517"/>
      <c r="K785" s="517"/>
    </row>
    <row r="786" spans="1:11" x14ac:dyDescent="0.15">
      <c r="A786" s="311"/>
      <c r="B786" s="312"/>
      <c r="C786" s="313"/>
      <c r="D786" s="292"/>
      <c r="E786" s="292"/>
      <c r="F786" s="407"/>
      <c r="G786" s="292"/>
      <c r="H786" s="293"/>
      <c r="I786" s="293"/>
      <c r="J786" s="331"/>
      <c r="K786" s="313"/>
    </row>
    <row r="787" spans="1:11" x14ac:dyDescent="0.15">
      <c r="A787" s="311"/>
      <c r="B787" s="312"/>
      <c r="C787" s="313"/>
      <c r="D787" s="292"/>
      <c r="E787" s="292"/>
      <c r="F787" s="407"/>
      <c r="G787" s="292"/>
      <c r="H787" s="293"/>
      <c r="I787" s="293"/>
      <c r="J787" s="331"/>
      <c r="K787" s="313"/>
    </row>
    <row r="788" spans="1:11" x14ac:dyDescent="0.15">
      <c r="A788" s="311"/>
      <c r="B788" s="312"/>
      <c r="C788" s="313"/>
      <c r="D788" s="292"/>
      <c r="E788" s="292"/>
      <c r="F788" s="407"/>
      <c r="G788" s="292"/>
      <c r="H788" s="293"/>
      <c r="I788" s="293"/>
      <c r="J788" s="331"/>
      <c r="K788" s="313"/>
    </row>
    <row r="789" spans="1:11" x14ac:dyDescent="0.15">
      <c r="A789" s="311"/>
      <c r="B789" s="312"/>
      <c r="C789" s="313"/>
      <c r="D789" s="292"/>
      <c r="E789" s="292"/>
      <c r="F789" s="407"/>
      <c r="G789" s="292"/>
      <c r="H789" s="293"/>
      <c r="I789" s="293"/>
      <c r="J789" s="331"/>
      <c r="K789" s="313"/>
    </row>
    <row r="790" spans="1:11" x14ac:dyDescent="0.15">
      <c r="A790" s="311"/>
      <c r="B790" s="312"/>
      <c r="C790" s="313"/>
      <c r="D790" s="292"/>
      <c r="E790" s="292"/>
      <c r="F790" s="407"/>
      <c r="G790" s="292"/>
      <c r="H790" s="293"/>
      <c r="I790" s="293"/>
      <c r="J790" s="331"/>
      <c r="K790" s="313"/>
    </row>
    <row r="791" spans="1:11" x14ac:dyDescent="0.15">
      <c r="A791" s="311"/>
      <c r="B791" s="312"/>
      <c r="C791" s="313"/>
      <c r="D791" s="292"/>
      <c r="E791" s="292"/>
      <c r="F791" s="407"/>
      <c r="G791" s="292"/>
      <c r="H791" s="293"/>
      <c r="I791" s="293"/>
      <c r="J791" s="331"/>
      <c r="K791" s="313"/>
    </row>
    <row r="792" spans="1:11" x14ac:dyDescent="0.15">
      <c r="A792" s="311"/>
      <c r="B792" s="312"/>
      <c r="C792" s="313"/>
      <c r="D792" s="292"/>
      <c r="E792" s="292"/>
      <c r="F792" s="407"/>
      <c r="G792" s="292"/>
      <c r="H792" s="293"/>
      <c r="I792" s="293"/>
      <c r="J792" s="331"/>
      <c r="K792" s="313"/>
    </row>
    <row r="793" spans="1:11" x14ac:dyDescent="0.15">
      <c r="A793" s="518"/>
      <c r="B793" s="518"/>
      <c r="C793" s="518"/>
      <c r="D793" s="518"/>
      <c r="E793" s="518"/>
      <c r="F793" s="518"/>
      <c r="G793" s="518"/>
      <c r="H793" s="518"/>
      <c r="I793" s="518"/>
      <c r="J793" s="518"/>
      <c r="K793" s="316"/>
    </row>
    <row r="794" spans="1:11" x14ac:dyDescent="0.15">
      <c r="A794" s="210"/>
      <c r="B794" s="210"/>
      <c r="C794" s="210"/>
      <c r="D794" s="210"/>
      <c r="E794" s="210"/>
      <c r="F794" s="210"/>
      <c r="G794" s="210"/>
      <c r="H794" s="210"/>
      <c r="I794" s="210"/>
      <c r="J794" s="210"/>
      <c r="K794" s="285"/>
    </row>
    <row r="795" spans="1:11" x14ac:dyDescent="0.15">
      <c r="A795" s="210"/>
      <c r="B795" s="210"/>
      <c r="C795" s="210"/>
      <c r="D795" s="210"/>
      <c r="E795" s="210"/>
      <c r="F795" s="210"/>
      <c r="G795" s="210"/>
      <c r="H795" s="210"/>
      <c r="I795" s="210"/>
      <c r="J795" s="210"/>
      <c r="K795" s="285"/>
    </row>
    <row r="796" spans="1:11" x14ac:dyDescent="0.15">
      <c r="A796" s="286"/>
      <c r="B796" s="216"/>
      <c r="C796" s="216"/>
      <c r="D796" s="216"/>
      <c r="E796" s="216"/>
      <c r="F796" s="216"/>
      <c r="G796" s="216"/>
      <c r="H796" s="216"/>
      <c r="I796" s="216"/>
      <c r="J796" s="216"/>
      <c r="K796" s="217"/>
    </row>
    <row r="797" spans="1:11" x14ac:dyDescent="0.15">
      <c r="A797" s="216"/>
      <c r="B797" s="216"/>
      <c r="C797" s="216"/>
      <c r="D797" s="216"/>
      <c r="E797" s="216"/>
      <c r="F797" s="216"/>
      <c r="G797" s="216"/>
      <c r="H797" s="216"/>
      <c r="I797" s="216"/>
      <c r="J797" s="216"/>
      <c r="K797" s="217"/>
    </row>
    <row r="798" spans="1:11" x14ac:dyDescent="0.15">
      <c r="A798" s="517"/>
      <c r="B798" s="517"/>
      <c r="C798" s="517"/>
      <c r="D798" s="517"/>
      <c r="E798" s="417"/>
      <c r="F798" s="517"/>
      <c r="G798" s="517"/>
      <c r="H798" s="517"/>
      <c r="I798" s="517"/>
      <c r="J798" s="517"/>
      <c r="K798" s="517"/>
    </row>
    <row r="799" spans="1:11" x14ac:dyDescent="0.15">
      <c r="A799" s="517"/>
      <c r="B799" s="517"/>
      <c r="C799" s="517"/>
      <c r="D799" s="517"/>
      <c r="E799" s="417"/>
      <c r="F799" s="517"/>
      <c r="G799" s="517"/>
      <c r="H799" s="517"/>
      <c r="I799" s="517"/>
      <c r="J799" s="517"/>
      <c r="K799" s="517"/>
    </row>
    <row r="800" spans="1:11" x14ac:dyDescent="0.15">
      <c r="A800" s="311"/>
      <c r="B800" s="312"/>
      <c r="C800" s="356"/>
      <c r="D800" s="292"/>
      <c r="E800" s="292"/>
      <c r="F800" s="408"/>
      <c r="G800" s="292"/>
      <c r="H800" s="293"/>
      <c r="I800" s="293"/>
      <c r="J800" s="356"/>
      <c r="K800" s="356"/>
    </row>
    <row r="801" spans="1:11" x14ac:dyDescent="0.15">
      <c r="A801" s="311"/>
      <c r="B801" s="312"/>
      <c r="C801" s="356"/>
      <c r="D801" s="292"/>
      <c r="E801" s="292"/>
      <c r="F801" s="408"/>
      <c r="G801" s="292"/>
      <c r="H801" s="293"/>
      <c r="I801" s="293"/>
      <c r="J801" s="356"/>
      <c r="K801" s="356"/>
    </row>
    <row r="802" spans="1:11" x14ac:dyDescent="0.15">
      <c r="A802" s="311"/>
      <c r="B802" s="312"/>
      <c r="C802" s="356"/>
      <c r="D802" s="292"/>
      <c r="E802" s="292"/>
      <c r="F802" s="408"/>
      <c r="G802" s="292"/>
      <c r="H802" s="293"/>
      <c r="I802" s="293"/>
      <c r="J802" s="356"/>
      <c r="K802" s="356"/>
    </row>
    <row r="803" spans="1:11" x14ac:dyDescent="0.15">
      <c r="A803" s="311"/>
      <c r="B803" s="312"/>
      <c r="C803" s="356"/>
      <c r="D803" s="292"/>
      <c r="E803" s="292"/>
      <c r="F803" s="408"/>
      <c r="G803" s="292"/>
      <c r="H803" s="293"/>
      <c r="I803" s="293"/>
      <c r="J803" s="356"/>
      <c r="K803" s="356"/>
    </row>
    <row r="804" spans="1:11" x14ac:dyDescent="0.15">
      <c r="A804" s="311"/>
      <c r="B804" s="312"/>
      <c r="C804" s="356"/>
      <c r="D804" s="292"/>
      <c r="E804" s="292"/>
      <c r="F804" s="408"/>
      <c r="G804" s="292"/>
      <c r="H804" s="293"/>
      <c r="I804" s="293"/>
      <c r="J804" s="356"/>
      <c r="K804" s="356"/>
    </row>
    <row r="805" spans="1:11" x14ac:dyDescent="0.15">
      <c r="A805" s="311"/>
      <c r="B805" s="312"/>
      <c r="C805" s="356"/>
      <c r="D805" s="292"/>
      <c r="E805" s="292"/>
      <c r="F805" s="408"/>
      <c r="G805" s="292"/>
      <c r="H805" s="293"/>
      <c r="I805" s="293"/>
      <c r="J805" s="356"/>
      <c r="K805" s="356"/>
    </row>
    <row r="806" spans="1:11" x14ac:dyDescent="0.15">
      <c r="A806" s="311"/>
      <c r="B806" s="312"/>
      <c r="C806" s="356"/>
      <c r="D806" s="292"/>
      <c r="E806" s="292"/>
      <c r="F806" s="408"/>
      <c r="G806" s="292"/>
      <c r="H806" s="293"/>
      <c r="I806" s="293"/>
      <c r="J806" s="356"/>
      <c r="K806" s="356"/>
    </row>
    <row r="807" spans="1:11" x14ac:dyDescent="0.15">
      <c r="A807" s="518"/>
      <c r="B807" s="518"/>
      <c r="C807" s="518"/>
      <c r="D807" s="518"/>
      <c r="E807" s="518"/>
      <c r="F807" s="518"/>
      <c r="G807" s="518"/>
      <c r="H807" s="518"/>
      <c r="I807" s="518"/>
      <c r="J807" s="518"/>
      <c r="K807" s="316"/>
    </row>
    <row r="808" spans="1:11" x14ac:dyDescent="0.15">
      <c r="A808" s="210"/>
      <c r="B808" s="210"/>
      <c r="C808" s="210"/>
      <c r="D808" s="210"/>
      <c r="E808" s="210"/>
      <c r="F808" s="210"/>
      <c r="G808" s="210"/>
      <c r="H808" s="210"/>
      <c r="I808" s="210"/>
      <c r="J808" s="210"/>
      <c r="K808" s="285"/>
    </row>
    <row r="809" spans="1:11" x14ac:dyDescent="0.15">
      <c r="A809" s="210"/>
      <c r="B809" s="210"/>
      <c r="C809" s="210"/>
      <c r="D809" s="210"/>
      <c r="E809" s="210"/>
      <c r="F809" s="210"/>
      <c r="G809" s="210"/>
      <c r="H809" s="210"/>
      <c r="I809" s="210"/>
      <c r="J809" s="210"/>
      <c r="K809" s="285"/>
    </row>
    <row r="810" spans="1:11" x14ac:dyDescent="0.15">
      <c r="A810" s="286"/>
      <c r="B810" s="216"/>
      <c r="C810" s="216"/>
      <c r="D810" s="216"/>
      <c r="E810" s="216"/>
      <c r="F810" s="216"/>
      <c r="G810" s="210"/>
      <c r="H810" s="210"/>
      <c r="I810" s="210"/>
      <c r="J810" s="210"/>
      <c r="K810" s="285"/>
    </row>
    <row r="811" spans="1:11" x14ac:dyDescent="0.15">
      <c r="A811" s="210"/>
      <c r="B811" s="210"/>
      <c r="C811" s="210"/>
      <c r="D811" s="210"/>
      <c r="E811" s="210"/>
      <c r="F811" s="210"/>
      <c r="G811" s="210"/>
      <c r="H811" s="210"/>
      <c r="I811" s="210"/>
      <c r="J811" s="210"/>
      <c r="K811" s="285"/>
    </row>
    <row r="812" spans="1:11" x14ac:dyDescent="0.15">
      <c r="A812" s="286"/>
      <c r="B812" s="210"/>
      <c r="C812" s="210"/>
      <c r="D812" s="210"/>
      <c r="E812" s="210"/>
      <c r="F812" s="210"/>
      <c r="G812" s="210"/>
      <c r="H812" s="210"/>
      <c r="I812" s="210"/>
      <c r="J812" s="210"/>
      <c r="K812" s="285"/>
    </row>
    <row r="813" spans="1:11" x14ac:dyDescent="0.15">
      <c r="A813" s="517"/>
      <c r="B813" s="517"/>
      <c r="C813" s="517"/>
      <c r="D813" s="517"/>
      <c r="E813" s="417"/>
      <c r="F813" s="517"/>
      <c r="G813" s="517"/>
      <c r="H813" s="517"/>
      <c r="I813" s="517"/>
      <c r="J813" s="517"/>
      <c r="K813" s="517"/>
    </row>
    <row r="814" spans="1:11" x14ac:dyDescent="0.15">
      <c r="A814" s="517"/>
      <c r="B814" s="517"/>
      <c r="C814" s="517"/>
      <c r="D814" s="517"/>
      <c r="E814" s="417"/>
      <c r="F814" s="517"/>
      <c r="G814" s="517"/>
      <c r="H814" s="517"/>
      <c r="I814" s="517"/>
      <c r="J814" s="517"/>
      <c r="K814" s="517"/>
    </row>
    <row r="815" spans="1:11" x14ac:dyDescent="0.15">
      <c r="A815" s="311"/>
      <c r="B815" s="312"/>
      <c r="C815" s="356"/>
      <c r="D815" s="292"/>
      <c r="E815" s="292"/>
      <c r="F815" s="408"/>
      <c r="G815" s="292"/>
      <c r="H815" s="293"/>
      <c r="I815" s="293"/>
      <c r="J815" s="356"/>
      <c r="K815" s="356"/>
    </row>
    <row r="816" spans="1:11" x14ac:dyDescent="0.15">
      <c r="A816" s="311"/>
      <c r="B816" s="312"/>
      <c r="C816" s="356"/>
      <c r="D816" s="292"/>
      <c r="E816" s="292"/>
      <c r="F816" s="408"/>
      <c r="G816" s="292"/>
      <c r="H816" s="293"/>
      <c r="I816" s="293"/>
      <c r="J816" s="356"/>
      <c r="K816" s="356"/>
    </row>
    <row r="817" spans="1:11" x14ac:dyDescent="0.15">
      <c r="A817" s="311"/>
      <c r="B817" s="312"/>
      <c r="C817" s="356"/>
      <c r="D817" s="292"/>
      <c r="E817" s="292"/>
      <c r="F817" s="408"/>
      <c r="G817" s="292"/>
      <c r="H817" s="293"/>
      <c r="I817" s="293"/>
      <c r="J817" s="356"/>
      <c r="K817" s="356"/>
    </row>
    <row r="818" spans="1:11" x14ac:dyDescent="0.15">
      <c r="A818" s="518"/>
      <c r="B818" s="518"/>
      <c r="C818" s="518"/>
      <c r="D818" s="518"/>
      <c r="E818" s="518"/>
      <c r="F818" s="518"/>
      <c r="G818" s="518"/>
      <c r="H818" s="518"/>
      <c r="I818" s="518"/>
      <c r="J818" s="518"/>
      <c r="K818" s="316"/>
    </row>
    <row r="819" spans="1:11" x14ac:dyDescent="0.15">
      <c r="A819" s="210"/>
      <c r="B819" s="210"/>
      <c r="C819" s="210"/>
      <c r="D819" s="210"/>
      <c r="E819" s="210"/>
      <c r="F819" s="210"/>
      <c r="G819" s="210"/>
      <c r="H819" s="210"/>
      <c r="I819" s="210"/>
      <c r="J819" s="210"/>
      <c r="K819" s="285"/>
    </row>
    <row r="820" spans="1:11" x14ac:dyDescent="0.15">
      <c r="A820" s="210"/>
      <c r="B820" s="210"/>
      <c r="C820" s="210"/>
      <c r="D820" s="210"/>
      <c r="E820" s="210"/>
      <c r="F820" s="210"/>
      <c r="G820" s="210"/>
      <c r="H820" s="210"/>
      <c r="I820" s="210"/>
      <c r="J820" s="210"/>
      <c r="K820" s="285"/>
    </row>
    <row r="821" spans="1:11" x14ac:dyDescent="0.15">
      <c r="A821" s="517"/>
      <c r="B821" s="517"/>
      <c r="C821" s="517"/>
      <c r="D821" s="517"/>
      <c r="E821" s="417"/>
      <c r="F821" s="517"/>
      <c r="G821" s="517"/>
      <c r="H821" s="517"/>
      <c r="I821" s="517"/>
      <c r="J821" s="517"/>
      <c r="K821" s="517"/>
    </row>
    <row r="822" spans="1:11" x14ac:dyDescent="0.15">
      <c r="A822" s="517"/>
      <c r="B822" s="517"/>
      <c r="C822" s="517"/>
      <c r="D822" s="517"/>
      <c r="E822" s="417"/>
      <c r="F822" s="517"/>
      <c r="G822" s="517"/>
      <c r="H822" s="517"/>
      <c r="I822" s="517"/>
      <c r="J822" s="517"/>
      <c r="K822" s="517"/>
    </row>
    <row r="823" spans="1:11" x14ac:dyDescent="0.15">
      <c r="A823" s="311"/>
      <c r="B823" s="312"/>
      <c r="C823" s="356"/>
      <c r="D823" s="292"/>
      <c r="E823" s="292"/>
      <c r="F823" s="408"/>
      <c r="G823" s="292"/>
      <c r="H823" s="293"/>
      <c r="I823" s="293"/>
      <c r="J823" s="356"/>
      <c r="K823" s="356"/>
    </row>
    <row r="824" spans="1:11" x14ac:dyDescent="0.15">
      <c r="A824" s="311"/>
      <c r="B824" s="312"/>
      <c r="C824" s="356"/>
      <c r="D824" s="292"/>
      <c r="E824" s="292"/>
      <c r="F824" s="408"/>
      <c r="G824" s="292"/>
      <c r="H824" s="293"/>
      <c r="I824" s="293"/>
      <c r="J824" s="356"/>
      <c r="K824" s="356"/>
    </row>
    <row r="825" spans="1:11" x14ac:dyDescent="0.15">
      <c r="A825" s="311"/>
      <c r="B825" s="312"/>
      <c r="C825" s="356"/>
      <c r="D825" s="292"/>
      <c r="E825" s="292"/>
      <c r="F825" s="408"/>
      <c r="G825" s="292"/>
      <c r="H825" s="293"/>
      <c r="I825" s="293"/>
      <c r="J825" s="356"/>
      <c r="K825" s="356"/>
    </row>
    <row r="826" spans="1:11" x14ac:dyDescent="0.15">
      <c r="A826" s="311"/>
      <c r="B826" s="312"/>
      <c r="C826" s="356"/>
      <c r="D826" s="292"/>
      <c r="E826" s="292"/>
      <c r="F826" s="408"/>
      <c r="G826" s="292"/>
      <c r="H826" s="293"/>
      <c r="I826" s="293"/>
      <c r="J826" s="356"/>
      <c r="K826" s="356"/>
    </row>
    <row r="827" spans="1:11" x14ac:dyDescent="0.15">
      <c r="A827" s="311"/>
      <c r="B827" s="312"/>
      <c r="C827" s="356"/>
      <c r="D827" s="292"/>
      <c r="E827" s="292"/>
      <c r="F827" s="408"/>
      <c r="G827" s="292"/>
      <c r="H827" s="293"/>
      <c r="I827" s="293"/>
      <c r="J827" s="356"/>
      <c r="K827" s="356"/>
    </row>
    <row r="828" spans="1:11" x14ac:dyDescent="0.15">
      <c r="A828" s="311"/>
      <c r="B828" s="312"/>
      <c r="C828" s="356"/>
      <c r="D828" s="292"/>
      <c r="E828" s="292"/>
      <c r="F828" s="408"/>
      <c r="G828" s="292"/>
      <c r="H828" s="293"/>
      <c r="I828" s="293"/>
      <c r="J828" s="356"/>
      <c r="K828" s="356"/>
    </row>
    <row r="829" spans="1:11" hidden="1" x14ac:dyDescent="0.15">
      <c r="A829" s="311"/>
      <c r="B829" s="312"/>
      <c r="C829" s="356"/>
      <c r="D829" s="292"/>
      <c r="E829" s="292"/>
      <c r="F829" s="408"/>
      <c r="G829" s="292"/>
      <c r="H829" s="293"/>
      <c r="I829" s="293"/>
      <c r="J829" s="356"/>
      <c r="K829" s="356"/>
    </row>
    <row r="830" spans="1:11" x14ac:dyDescent="0.15">
      <c r="A830" s="518"/>
      <c r="B830" s="518"/>
      <c r="C830" s="518"/>
      <c r="D830" s="518"/>
      <c r="E830" s="518"/>
      <c r="F830" s="518"/>
      <c r="G830" s="518"/>
      <c r="H830" s="518"/>
      <c r="I830" s="518"/>
      <c r="J830" s="518"/>
      <c r="K830" s="316"/>
    </row>
    <row r="831" spans="1:11" x14ac:dyDescent="0.15">
      <c r="A831" s="210"/>
      <c r="B831" s="210"/>
      <c r="C831" s="210"/>
      <c r="D831" s="210"/>
      <c r="E831" s="210"/>
      <c r="F831" s="210"/>
      <c r="G831" s="210"/>
      <c r="H831" s="210"/>
      <c r="I831" s="210"/>
      <c r="J831" s="210"/>
      <c r="K831" s="285"/>
    </row>
    <row r="832" spans="1:11" x14ac:dyDescent="0.15">
      <c r="A832" s="210"/>
      <c r="B832" s="210"/>
      <c r="C832" s="210"/>
      <c r="D832" s="210"/>
      <c r="E832" s="210"/>
      <c r="F832" s="210"/>
      <c r="G832" s="210"/>
      <c r="H832" s="210"/>
      <c r="I832" s="210"/>
      <c r="J832" s="210"/>
      <c r="K832" s="285"/>
    </row>
    <row r="833" spans="1:11" x14ac:dyDescent="0.15">
      <c r="A833" s="286"/>
      <c r="B833" s="216"/>
      <c r="C833" s="216"/>
      <c r="D833" s="216"/>
      <c r="E833" s="216"/>
      <c r="F833" s="216"/>
      <c r="G833" s="216"/>
      <c r="H833" s="216"/>
      <c r="I833" s="216"/>
      <c r="J833" s="216"/>
      <c r="K833" s="217"/>
    </row>
    <row r="834" spans="1:11" x14ac:dyDescent="0.15">
      <c r="A834" s="216"/>
      <c r="B834" s="216"/>
      <c r="C834" s="216"/>
      <c r="D834" s="216"/>
      <c r="E834" s="216"/>
      <c r="F834" s="216"/>
      <c r="G834" s="216"/>
      <c r="H834" s="216"/>
      <c r="I834" s="216"/>
      <c r="J834" s="216"/>
      <c r="K834" s="217"/>
    </row>
    <row r="835" spans="1:11" x14ac:dyDescent="0.15">
      <c r="A835" s="286"/>
      <c r="B835" s="216"/>
      <c r="C835" s="216"/>
      <c r="D835" s="216"/>
      <c r="E835" s="216"/>
      <c r="F835" s="216"/>
      <c r="G835" s="216"/>
      <c r="H835" s="216"/>
      <c r="I835" s="216"/>
      <c r="J835" s="216"/>
      <c r="K835" s="217"/>
    </row>
    <row r="836" spans="1:11" x14ac:dyDescent="0.15">
      <c r="A836" s="517"/>
      <c r="B836" s="517"/>
      <c r="C836" s="517"/>
      <c r="D836" s="517"/>
      <c r="E836" s="417"/>
      <c r="F836" s="517"/>
      <c r="G836" s="517"/>
      <c r="H836" s="517"/>
      <c r="I836" s="517"/>
      <c r="J836" s="517"/>
      <c r="K836" s="517"/>
    </row>
    <row r="837" spans="1:11" x14ac:dyDescent="0.15">
      <c r="A837" s="517"/>
      <c r="B837" s="517"/>
      <c r="C837" s="517"/>
      <c r="D837" s="517"/>
      <c r="E837" s="417"/>
      <c r="F837" s="517"/>
      <c r="G837" s="517"/>
      <c r="H837" s="517"/>
      <c r="I837" s="517"/>
      <c r="J837" s="517"/>
      <c r="K837" s="517"/>
    </row>
    <row r="838" spans="1:11" x14ac:dyDescent="0.15">
      <c r="A838" s="311"/>
      <c r="B838" s="312"/>
      <c r="C838" s="409"/>
      <c r="D838" s="292"/>
      <c r="E838" s="292"/>
      <c r="F838" s="410"/>
      <c r="G838" s="292"/>
      <c r="H838" s="293"/>
      <c r="I838" s="293"/>
      <c r="J838" s="294"/>
      <c r="K838" s="294"/>
    </row>
    <row r="839" spans="1:11" x14ac:dyDescent="0.15">
      <c r="A839" s="311"/>
      <c r="B839" s="312"/>
      <c r="C839" s="409"/>
      <c r="D839" s="292"/>
      <c r="E839" s="292"/>
      <c r="F839" s="410"/>
      <c r="G839" s="292"/>
      <c r="H839" s="293"/>
      <c r="I839" s="293"/>
      <c r="J839" s="294"/>
      <c r="K839" s="294"/>
    </row>
    <row r="840" spans="1:11" x14ac:dyDescent="0.15">
      <c r="A840" s="411"/>
      <c r="B840" s="411"/>
      <c r="C840" s="411"/>
      <c r="D840" s="411"/>
      <c r="E840" s="411"/>
      <c r="F840" s="411"/>
      <c r="G840" s="411"/>
      <c r="H840" s="411"/>
      <c r="I840" s="411"/>
      <c r="J840" s="411"/>
      <c r="K840" s="411"/>
    </row>
    <row r="841" spans="1:11" x14ac:dyDescent="0.15">
      <c r="A841" s="518"/>
      <c r="B841" s="518"/>
      <c r="C841" s="518"/>
      <c r="D841" s="518"/>
      <c r="E841" s="518"/>
      <c r="F841" s="518"/>
      <c r="G841" s="518"/>
      <c r="H841" s="518"/>
      <c r="I841" s="518"/>
      <c r="J841" s="518"/>
      <c r="K841" s="217"/>
    </row>
    <row r="842" spans="1:11" x14ac:dyDescent="0.15">
      <c r="A842" s="216"/>
      <c r="B842" s="216"/>
      <c r="C842" s="216"/>
      <c r="D842" s="216"/>
      <c r="E842" s="216"/>
      <c r="F842" s="216"/>
      <c r="G842" s="216"/>
      <c r="H842" s="216"/>
      <c r="I842" s="216"/>
      <c r="J842" s="216"/>
      <c r="K842" s="217"/>
    </row>
    <row r="843" spans="1:11" x14ac:dyDescent="0.15">
      <c r="A843" s="286"/>
      <c r="B843" s="216"/>
      <c r="C843" s="216"/>
      <c r="D843" s="216"/>
      <c r="E843" s="216"/>
      <c r="F843" s="216"/>
      <c r="G843" s="216"/>
      <c r="H843" s="216"/>
      <c r="I843" s="216"/>
      <c r="J843" s="216"/>
      <c r="K843" s="217"/>
    </row>
    <row r="844" spans="1:11" x14ac:dyDescent="0.15">
      <c r="A844" s="517"/>
      <c r="B844" s="517"/>
      <c r="C844" s="517"/>
      <c r="D844" s="517"/>
      <c r="E844" s="417"/>
      <c r="F844" s="517"/>
      <c r="G844" s="517"/>
      <c r="H844" s="517"/>
      <c r="I844" s="517"/>
      <c r="J844" s="517"/>
      <c r="K844" s="517"/>
    </row>
    <row r="845" spans="1:11" x14ac:dyDescent="0.15">
      <c r="A845" s="517"/>
      <c r="B845" s="517"/>
      <c r="C845" s="517"/>
      <c r="D845" s="517"/>
      <c r="E845" s="417"/>
      <c r="F845" s="517"/>
      <c r="G845" s="517"/>
      <c r="H845" s="517"/>
      <c r="I845" s="517"/>
      <c r="J845" s="517"/>
      <c r="K845" s="517"/>
    </row>
    <row r="846" spans="1:11" x14ac:dyDescent="0.15">
      <c r="A846" s="311"/>
      <c r="B846" s="412"/>
      <c r="C846" s="409"/>
      <c r="D846" s="400"/>
      <c r="E846" s="400"/>
      <c r="F846" s="410"/>
      <c r="G846" s="400"/>
      <c r="H846" s="293"/>
      <c r="I846" s="293"/>
      <c r="J846" s="294"/>
      <c r="K846" s="294"/>
    </row>
    <row r="847" spans="1:11" x14ac:dyDescent="0.15">
      <c r="A847" s="311"/>
      <c r="B847" s="412"/>
      <c r="C847" s="409"/>
      <c r="D847" s="400"/>
      <c r="E847" s="400"/>
      <c r="F847" s="410"/>
      <c r="G847" s="400"/>
      <c r="H847" s="293"/>
      <c r="I847" s="293"/>
      <c r="J847" s="294"/>
      <c r="K847" s="294"/>
    </row>
    <row r="848" spans="1:11" x14ac:dyDescent="0.15">
      <c r="A848" s="311"/>
      <c r="B848" s="412"/>
      <c r="C848" s="409"/>
      <c r="D848" s="400"/>
      <c r="E848" s="400"/>
      <c r="F848" s="410"/>
      <c r="G848" s="400"/>
      <c r="H848" s="293"/>
      <c r="I848" s="293"/>
      <c r="J848" s="294"/>
      <c r="K848" s="294"/>
    </row>
    <row r="849" spans="1:11" x14ac:dyDescent="0.15">
      <c r="A849" s="311"/>
      <c r="B849" s="412"/>
      <c r="C849" s="409"/>
      <c r="D849" s="400"/>
      <c r="E849" s="400"/>
      <c r="F849" s="410"/>
      <c r="G849" s="400"/>
      <c r="H849" s="293"/>
      <c r="I849" s="293"/>
      <c r="J849" s="294"/>
      <c r="K849" s="294"/>
    </row>
    <row r="850" spans="1:11" x14ac:dyDescent="0.15">
      <c r="A850" s="311"/>
      <c r="B850" s="412"/>
      <c r="C850" s="409"/>
      <c r="D850" s="400"/>
      <c r="E850" s="400"/>
      <c r="F850" s="410"/>
      <c r="G850" s="400"/>
      <c r="H850" s="293"/>
      <c r="I850" s="293"/>
      <c r="J850" s="294"/>
      <c r="K850" s="294"/>
    </row>
    <row r="851" spans="1:11" x14ac:dyDescent="0.15">
      <c r="A851" s="518"/>
      <c r="B851" s="518"/>
      <c r="C851" s="518"/>
      <c r="D851" s="518"/>
      <c r="E851" s="518"/>
      <c r="F851" s="518"/>
      <c r="G851" s="518"/>
      <c r="H851" s="518"/>
      <c r="I851" s="518"/>
      <c r="J851" s="518"/>
      <c r="K851" s="217"/>
    </row>
    <row r="852" spans="1:11" x14ac:dyDescent="0.15">
      <c r="A852" s="216"/>
      <c r="B852" s="216"/>
      <c r="C852" s="216"/>
      <c r="D852" s="216"/>
      <c r="E852" s="216"/>
      <c r="F852" s="216"/>
      <c r="G852" s="216"/>
      <c r="H852" s="216"/>
      <c r="I852" s="216"/>
      <c r="J852" s="216"/>
      <c r="K852" s="217"/>
    </row>
    <row r="853" spans="1:11" x14ac:dyDescent="0.15">
      <c r="A853" s="286"/>
      <c r="B853" s="216"/>
      <c r="C853" s="216"/>
      <c r="D853" s="216"/>
      <c r="E853" s="216"/>
      <c r="F853" s="216"/>
      <c r="G853" s="216"/>
      <c r="H853" s="216"/>
      <c r="I853" s="216"/>
      <c r="J853" s="216"/>
      <c r="K853" s="217"/>
    </row>
    <row r="854" spans="1:11" x14ac:dyDescent="0.15">
      <c r="A854" s="216"/>
      <c r="B854" s="216"/>
      <c r="C854" s="216"/>
      <c r="D854" s="216"/>
      <c r="E854" s="216"/>
      <c r="F854" s="216"/>
      <c r="G854" s="216"/>
      <c r="H854" s="216"/>
      <c r="I854" s="216"/>
      <c r="J854" s="216"/>
      <c r="K854" s="217"/>
    </row>
    <row r="855" spans="1:11" x14ac:dyDescent="0.15">
      <c r="A855" s="216"/>
      <c r="B855" s="216"/>
      <c r="C855" s="216"/>
      <c r="D855" s="216"/>
      <c r="E855" s="216"/>
      <c r="F855" s="216"/>
      <c r="G855" s="216"/>
      <c r="H855" s="216"/>
      <c r="I855" s="216"/>
      <c r="J855" s="216"/>
      <c r="K855" s="217"/>
    </row>
    <row r="856" spans="1:11" x14ac:dyDescent="0.15">
      <c r="A856" s="216"/>
      <c r="B856" s="216"/>
      <c r="C856" s="216"/>
      <c r="D856" s="216"/>
      <c r="E856" s="216"/>
      <c r="F856" s="216"/>
      <c r="G856" s="216"/>
      <c r="H856" s="216"/>
      <c r="I856" s="216"/>
      <c r="J856" s="216"/>
      <c r="K856" s="217"/>
    </row>
    <row r="857" spans="1:11" x14ac:dyDescent="0.15">
      <c r="A857" s="286"/>
      <c r="B857" s="216"/>
      <c r="C857" s="216"/>
      <c r="D857" s="216"/>
      <c r="E857" s="216"/>
      <c r="F857" s="216"/>
      <c r="G857" s="210"/>
      <c r="H857" s="210"/>
      <c r="I857" s="210"/>
      <c r="J857" s="210"/>
      <c r="K857" s="285"/>
    </row>
    <row r="858" spans="1:11" x14ac:dyDescent="0.15">
      <c r="A858" s="210"/>
      <c r="B858" s="210"/>
      <c r="C858" s="210"/>
      <c r="D858" s="210"/>
      <c r="E858" s="210"/>
      <c r="F858" s="210"/>
      <c r="G858" s="210"/>
      <c r="H858" s="210"/>
      <c r="I858" s="210"/>
      <c r="J858" s="210"/>
      <c r="K858" s="210"/>
    </row>
    <row r="859" spans="1:11" x14ac:dyDescent="0.15">
      <c r="A859" s="517"/>
      <c r="B859" s="517"/>
      <c r="C859" s="517"/>
      <c r="D859" s="517"/>
      <c r="E859" s="417"/>
      <c r="F859" s="517"/>
      <c r="G859" s="517"/>
      <c r="H859" s="517"/>
      <c r="I859" s="517"/>
      <c r="J859" s="517"/>
      <c r="K859" s="517"/>
    </row>
    <row r="860" spans="1:11" x14ac:dyDescent="0.15">
      <c r="A860" s="517"/>
      <c r="B860" s="517"/>
      <c r="C860" s="517"/>
      <c r="D860" s="517"/>
      <c r="E860" s="417"/>
      <c r="F860" s="517"/>
      <c r="G860" s="517"/>
      <c r="H860" s="517"/>
      <c r="I860" s="517"/>
      <c r="J860" s="517"/>
      <c r="K860" s="517"/>
    </row>
    <row r="861" spans="1:11" x14ac:dyDescent="0.15">
      <c r="A861" s="362"/>
      <c r="B861" s="413"/>
      <c r="C861" s="414"/>
      <c r="D861" s="292"/>
      <c r="E861" s="292"/>
      <c r="F861" s="394"/>
      <c r="G861" s="292"/>
      <c r="H861" s="413"/>
      <c r="I861" s="413"/>
      <c r="J861" s="415"/>
      <c r="K861" s="416"/>
    </row>
    <row r="862" spans="1:11" x14ac:dyDescent="0.15">
      <c r="A862" s="311"/>
      <c r="B862" s="342"/>
      <c r="C862" s="414"/>
      <c r="D862" s="292"/>
      <c r="E862" s="292"/>
      <c r="F862" s="394"/>
      <c r="G862" s="292"/>
      <c r="H862" s="413"/>
      <c r="I862" s="413"/>
      <c r="J862" s="415"/>
      <c r="K862" s="416"/>
    </row>
    <row r="863" spans="1:11" x14ac:dyDescent="0.15">
      <c r="A863" s="362"/>
      <c r="B863" s="342"/>
      <c r="C863" s="414"/>
      <c r="D863" s="292"/>
      <c r="E863" s="292"/>
      <c r="F863" s="394"/>
      <c r="G863" s="292"/>
      <c r="H863" s="413"/>
      <c r="I863" s="413"/>
      <c r="J863" s="415"/>
      <c r="K863" s="416"/>
    </row>
    <row r="864" spans="1:11" x14ac:dyDescent="0.15">
      <c r="A864" s="311"/>
      <c r="B864" s="413"/>
      <c r="C864" s="414"/>
      <c r="D864" s="292"/>
      <c r="E864" s="292"/>
      <c r="F864" s="394"/>
      <c r="G864" s="292"/>
      <c r="H864" s="413"/>
      <c r="I864" s="413"/>
      <c r="J864" s="415"/>
      <c r="K864" s="416"/>
    </row>
    <row r="865" spans="1:11" x14ac:dyDescent="0.15">
      <c r="A865" s="362"/>
      <c r="B865" s="413"/>
      <c r="C865" s="414"/>
      <c r="D865" s="292"/>
      <c r="E865" s="292"/>
      <c r="F865" s="394"/>
      <c r="G865" s="292"/>
      <c r="H865" s="413"/>
      <c r="I865" s="413"/>
      <c r="J865" s="415"/>
      <c r="K865" s="416"/>
    </row>
    <row r="866" spans="1:11" x14ac:dyDescent="0.15">
      <c r="A866" s="311"/>
      <c r="B866" s="413"/>
      <c r="C866" s="414"/>
      <c r="D866" s="292"/>
      <c r="E866" s="292"/>
      <c r="F866" s="394"/>
      <c r="G866" s="292"/>
      <c r="H866" s="413"/>
      <c r="I866" s="413"/>
      <c r="J866" s="415"/>
      <c r="K866" s="416"/>
    </row>
    <row r="867" spans="1:11" x14ac:dyDescent="0.15">
      <c r="A867" s="311"/>
      <c r="B867" s="413"/>
      <c r="C867" s="414"/>
      <c r="D867" s="292"/>
      <c r="E867" s="292"/>
      <c r="F867" s="394"/>
      <c r="G867" s="292"/>
      <c r="H867" s="413"/>
      <c r="I867" s="413"/>
      <c r="J867" s="415"/>
      <c r="K867" s="416"/>
    </row>
    <row r="868" spans="1:11" x14ac:dyDescent="0.15">
      <c r="A868" s="311"/>
      <c r="B868" s="413"/>
      <c r="C868" s="414"/>
      <c r="D868" s="292"/>
      <c r="E868" s="292"/>
      <c r="F868" s="394"/>
      <c r="G868" s="292"/>
      <c r="H868" s="413"/>
      <c r="I868" s="413"/>
      <c r="J868" s="415"/>
      <c r="K868" s="416"/>
    </row>
    <row r="869" spans="1:11" x14ac:dyDescent="0.15">
      <c r="A869" s="311"/>
      <c r="B869" s="413"/>
      <c r="C869" s="414"/>
      <c r="D869" s="292"/>
      <c r="E869" s="292"/>
      <c r="F869" s="394"/>
      <c r="G869" s="292"/>
      <c r="H869" s="413"/>
      <c r="I869" s="413"/>
      <c r="J869" s="415"/>
      <c r="K869" s="416"/>
    </row>
    <row r="870" spans="1:11" x14ac:dyDescent="0.15">
      <c r="A870" s="311"/>
      <c r="B870" s="413"/>
      <c r="C870" s="414"/>
      <c r="D870" s="292"/>
      <c r="E870" s="292"/>
      <c r="F870" s="394"/>
      <c r="G870" s="292"/>
      <c r="H870" s="413"/>
      <c r="I870" s="413"/>
      <c r="J870" s="415"/>
      <c r="K870" s="416"/>
    </row>
    <row r="871" spans="1:11" x14ac:dyDescent="0.15">
      <c r="A871" s="311"/>
      <c r="B871" s="413"/>
      <c r="C871" s="414"/>
      <c r="D871" s="292"/>
      <c r="E871" s="292"/>
      <c r="F871" s="394"/>
      <c r="G871" s="292"/>
      <c r="H871" s="413"/>
      <c r="I871" s="413"/>
      <c r="J871" s="415"/>
      <c r="K871" s="416"/>
    </row>
    <row r="872" spans="1:11" x14ac:dyDescent="0.15">
      <c r="A872" s="311"/>
      <c r="B872" s="413"/>
      <c r="C872" s="414"/>
      <c r="D872" s="292"/>
      <c r="E872" s="292"/>
      <c r="F872" s="394"/>
      <c r="G872" s="292"/>
      <c r="H872" s="413"/>
      <c r="I872" s="413"/>
      <c r="J872" s="415"/>
      <c r="K872" s="416"/>
    </row>
    <row r="873" spans="1:11" x14ac:dyDescent="0.15">
      <c r="A873" s="518"/>
      <c r="B873" s="518"/>
      <c r="C873" s="518"/>
      <c r="D873" s="518"/>
      <c r="E873" s="518"/>
      <c r="F873" s="518"/>
      <c r="G873" s="518"/>
      <c r="H873" s="518"/>
      <c r="I873" s="518"/>
      <c r="J873" s="518"/>
      <c r="K873" s="316"/>
    </row>
    <row r="874" spans="1:11" x14ac:dyDescent="0.15">
      <c r="A874" s="210"/>
      <c r="B874" s="210"/>
      <c r="C874" s="210"/>
      <c r="D874" s="210"/>
      <c r="E874" s="210"/>
      <c r="F874" s="210"/>
      <c r="G874" s="210"/>
      <c r="H874" s="210"/>
      <c r="I874" s="210"/>
      <c r="J874" s="210"/>
      <c r="K874" s="285"/>
    </row>
    <row r="875" spans="1:11" x14ac:dyDescent="0.15">
      <c r="A875" s="210"/>
      <c r="B875" s="210"/>
      <c r="C875" s="210"/>
      <c r="D875" s="210"/>
      <c r="E875" s="210"/>
      <c r="F875" s="210"/>
      <c r="G875" s="210"/>
      <c r="H875" s="210"/>
      <c r="I875" s="210"/>
      <c r="J875" s="210"/>
      <c r="K875" s="285"/>
    </row>
    <row r="876" spans="1:11" x14ac:dyDescent="0.15">
      <c r="A876" s="286"/>
      <c r="B876" s="216"/>
      <c r="C876" s="216"/>
      <c r="D876" s="216"/>
      <c r="E876" s="216"/>
      <c r="F876" s="216"/>
      <c r="G876" s="216"/>
      <c r="H876" s="216"/>
      <c r="I876" s="216"/>
      <c r="J876" s="216"/>
      <c r="K876" s="217"/>
    </row>
    <row r="877" spans="1:11" x14ac:dyDescent="0.15">
      <c r="A877" s="216"/>
      <c r="B877" s="216"/>
      <c r="C877" s="216"/>
      <c r="D877" s="216"/>
      <c r="E877" s="216"/>
      <c r="F877" s="216"/>
      <c r="G877" s="216"/>
      <c r="H877" s="216"/>
      <c r="I877" s="216"/>
      <c r="J877" s="216"/>
      <c r="K877" s="217"/>
    </row>
    <row r="878" spans="1:11" x14ac:dyDescent="0.15">
      <c r="A878" s="286"/>
      <c r="B878" s="216"/>
      <c r="C878" s="216"/>
      <c r="D878" s="216"/>
      <c r="E878" s="216"/>
      <c r="F878" s="216"/>
      <c r="G878" s="216"/>
      <c r="H878" s="216"/>
      <c r="I878" s="216"/>
      <c r="J878" s="216"/>
      <c r="K878" s="217"/>
    </row>
    <row r="879" spans="1:11" x14ac:dyDescent="0.15">
      <c r="A879" s="517"/>
      <c r="B879" s="517"/>
      <c r="C879" s="517"/>
      <c r="D879" s="517"/>
      <c r="E879" s="417"/>
      <c r="F879" s="517"/>
      <c r="G879" s="517"/>
      <c r="H879" s="517"/>
      <c r="I879" s="517"/>
      <c r="J879" s="517"/>
      <c r="K879" s="517"/>
    </row>
    <row r="880" spans="1:11" x14ac:dyDescent="0.15">
      <c r="A880" s="517"/>
      <c r="B880" s="517"/>
      <c r="C880" s="517"/>
      <c r="D880" s="517"/>
      <c r="E880" s="417"/>
      <c r="F880" s="517"/>
      <c r="G880" s="517"/>
      <c r="H880" s="517"/>
      <c r="I880" s="517"/>
      <c r="J880" s="517"/>
      <c r="K880" s="517"/>
    </row>
    <row r="881" spans="1:11" x14ac:dyDescent="0.15">
      <c r="A881" s="311"/>
      <c r="B881" s="312"/>
      <c r="C881" s="356"/>
      <c r="D881" s="292"/>
      <c r="E881" s="292"/>
      <c r="F881" s="408"/>
      <c r="G881" s="292"/>
      <c r="H881" s="293"/>
      <c r="I881" s="293"/>
      <c r="J881" s="356"/>
      <c r="K881" s="356"/>
    </row>
    <row r="882" spans="1:11" x14ac:dyDescent="0.15">
      <c r="A882" s="311"/>
      <c r="B882" s="312"/>
      <c r="C882" s="356"/>
      <c r="D882" s="292"/>
      <c r="E882" s="292"/>
      <c r="F882" s="408"/>
      <c r="G882" s="292"/>
      <c r="H882" s="293"/>
      <c r="I882" s="293"/>
      <c r="J882" s="356"/>
      <c r="K882" s="356"/>
    </row>
    <row r="883" spans="1:11" x14ac:dyDescent="0.15">
      <c r="A883" s="311"/>
      <c r="B883" s="312"/>
      <c r="C883" s="356"/>
      <c r="D883" s="292"/>
      <c r="E883" s="292"/>
      <c r="F883" s="408"/>
      <c r="G883" s="292"/>
      <c r="H883" s="293"/>
      <c r="I883" s="293"/>
      <c r="J883" s="356"/>
      <c r="K883" s="356"/>
    </row>
    <row r="884" spans="1:11" x14ac:dyDescent="0.15">
      <c r="A884" s="311"/>
      <c r="B884" s="312"/>
      <c r="C884" s="356"/>
      <c r="D884" s="292"/>
      <c r="E884" s="292"/>
      <c r="F884" s="408"/>
      <c r="G884" s="292"/>
      <c r="H884" s="293"/>
      <c r="I884" s="293"/>
      <c r="J884" s="356"/>
      <c r="K884" s="356"/>
    </row>
    <row r="885" spans="1:11" x14ac:dyDescent="0.15">
      <c r="A885" s="311"/>
      <c r="B885" s="312"/>
      <c r="C885" s="356"/>
      <c r="D885" s="292"/>
      <c r="E885" s="292"/>
      <c r="F885" s="408"/>
      <c r="G885" s="292"/>
      <c r="H885" s="332"/>
      <c r="I885" s="332"/>
      <c r="J885" s="356"/>
      <c r="K885" s="356"/>
    </row>
    <row r="886" spans="1:11" x14ac:dyDescent="0.15">
      <c r="A886" s="518"/>
      <c r="B886" s="518"/>
      <c r="C886" s="518"/>
      <c r="D886" s="518"/>
      <c r="E886" s="518"/>
      <c r="F886" s="518"/>
      <c r="G886" s="518"/>
      <c r="H886" s="518"/>
      <c r="I886" s="518"/>
      <c r="J886" s="518"/>
      <c r="K886" s="316"/>
    </row>
    <row r="887" spans="1:11" x14ac:dyDescent="0.15">
      <c r="A887" s="216"/>
      <c r="B887" s="216"/>
      <c r="C887" s="216"/>
      <c r="D887" s="216"/>
      <c r="E887" s="216"/>
      <c r="F887" s="216"/>
      <c r="G887" s="216"/>
      <c r="H887" s="216"/>
      <c r="I887" s="216"/>
      <c r="J887" s="216"/>
      <c r="K887" s="217"/>
    </row>
    <row r="888" spans="1:11" x14ac:dyDescent="0.15">
      <c r="A888" s="286"/>
      <c r="B888" s="216"/>
      <c r="C888" s="216"/>
      <c r="D888" s="216"/>
      <c r="E888" s="216"/>
      <c r="F888" s="216"/>
      <c r="G888" s="216"/>
      <c r="H888" s="216"/>
      <c r="I888" s="216"/>
      <c r="J888" s="216"/>
      <c r="K888" s="217"/>
    </row>
    <row r="889" spans="1:11" x14ac:dyDescent="0.15">
      <c r="A889" s="517"/>
      <c r="B889" s="517"/>
      <c r="C889" s="517"/>
      <c r="D889" s="517"/>
      <c r="E889" s="417"/>
      <c r="F889" s="517"/>
      <c r="G889" s="517"/>
      <c r="H889" s="517"/>
      <c r="I889" s="517"/>
      <c r="J889" s="517"/>
      <c r="K889" s="517"/>
    </row>
    <row r="890" spans="1:11" x14ac:dyDescent="0.15">
      <c r="A890" s="517"/>
      <c r="B890" s="517"/>
      <c r="C890" s="517"/>
      <c r="D890" s="517"/>
      <c r="E890" s="417"/>
      <c r="F890" s="517"/>
      <c r="G890" s="517"/>
      <c r="H890" s="517"/>
      <c r="I890" s="517"/>
      <c r="J890" s="517"/>
      <c r="K890" s="517"/>
    </row>
    <row r="891" spans="1:11" x14ac:dyDescent="0.15">
      <c r="A891" s="311"/>
      <c r="B891" s="312"/>
      <c r="C891" s="356"/>
      <c r="D891" s="292"/>
      <c r="E891" s="292"/>
      <c r="F891" s="408"/>
      <c r="G891" s="292"/>
      <c r="H891" s="293"/>
      <c r="I891" s="293"/>
      <c r="J891" s="356"/>
      <c r="K891" s="356"/>
    </row>
    <row r="892" spans="1:11" x14ac:dyDescent="0.15">
      <c r="A892" s="311"/>
      <c r="B892" s="312"/>
      <c r="C892" s="356"/>
      <c r="D892" s="292"/>
      <c r="E892" s="292"/>
      <c r="F892" s="408"/>
      <c r="G892" s="292"/>
      <c r="H892" s="332"/>
      <c r="I892" s="332"/>
      <c r="J892" s="356"/>
      <c r="K892" s="356"/>
    </row>
    <row r="893" spans="1:11" x14ac:dyDescent="0.15">
      <c r="A893" s="518"/>
      <c r="B893" s="518"/>
      <c r="C893" s="518"/>
      <c r="D893" s="518"/>
      <c r="E893" s="518"/>
      <c r="F893" s="518"/>
      <c r="G893" s="518"/>
      <c r="H893" s="518"/>
      <c r="I893" s="518"/>
      <c r="J893" s="518"/>
      <c r="K893" s="316"/>
    </row>
    <row r="894" spans="1:11" x14ac:dyDescent="0.15">
      <c r="A894" s="210"/>
      <c r="B894" s="210"/>
      <c r="C894" s="210"/>
      <c r="D894" s="210"/>
      <c r="E894" s="210"/>
      <c r="F894" s="210"/>
      <c r="G894" s="210"/>
      <c r="H894" s="210"/>
      <c r="I894" s="210"/>
      <c r="J894" s="210"/>
      <c r="K894" s="285"/>
    </row>
    <row r="895" spans="1:11" x14ac:dyDescent="0.15">
      <c r="A895" s="286"/>
      <c r="B895" s="216"/>
      <c r="C895" s="216"/>
      <c r="D895" s="216"/>
      <c r="E895" s="216"/>
      <c r="F895" s="216"/>
      <c r="G895" s="216"/>
      <c r="H895" s="216"/>
      <c r="I895" s="216"/>
      <c r="J895" s="216"/>
      <c r="K895" s="217"/>
    </row>
    <row r="896" spans="1:11" x14ac:dyDescent="0.15">
      <c r="A896" s="517"/>
      <c r="B896" s="517"/>
      <c r="C896" s="517"/>
      <c r="D896" s="517"/>
      <c r="E896" s="417"/>
      <c r="F896" s="517"/>
      <c r="G896" s="517"/>
      <c r="H896" s="517"/>
      <c r="I896" s="517"/>
      <c r="J896" s="517"/>
      <c r="K896" s="517"/>
    </row>
    <row r="897" spans="1:11" x14ac:dyDescent="0.15">
      <c r="A897" s="517"/>
      <c r="B897" s="517"/>
      <c r="C897" s="517"/>
      <c r="D897" s="517"/>
      <c r="E897" s="417"/>
      <c r="F897" s="517"/>
      <c r="G897" s="517"/>
      <c r="H897" s="517"/>
      <c r="I897" s="517"/>
      <c r="J897" s="517"/>
      <c r="K897" s="517"/>
    </row>
    <row r="898" spans="1:11" x14ac:dyDescent="0.15">
      <c r="A898" s="311"/>
      <c r="B898" s="312"/>
      <c r="C898" s="356"/>
      <c r="D898" s="292"/>
      <c r="E898" s="292"/>
      <c r="F898" s="408"/>
      <c r="G898" s="292"/>
      <c r="H898" s="293"/>
      <c r="I898" s="293"/>
      <c r="J898" s="356"/>
      <c r="K898" s="356"/>
    </row>
    <row r="899" spans="1:11" x14ac:dyDescent="0.15">
      <c r="A899" s="311"/>
      <c r="B899" s="312"/>
      <c r="C899" s="356"/>
      <c r="D899" s="292"/>
      <c r="E899" s="292"/>
      <c r="F899" s="408"/>
      <c r="G899" s="292"/>
      <c r="H899" s="293"/>
      <c r="I899" s="293"/>
      <c r="J899" s="356"/>
      <c r="K899" s="356"/>
    </row>
    <row r="900" spans="1:11" x14ac:dyDescent="0.15">
      <c r="A900" s="311"/>
      <c r="B900" s="312"/>
      <c r="C900" s="356"/>
      <c r="D900" s="292"/>
      <c r="E900" s="292"/>
      <c r="F900" s="408"/>
      <c r="G900" s="292"/>
      <c r="H900" s="293"/>
      <c r="I900" s="293"/>
      <c r="J900" s="356"/>
      <c r="K900" s="356"/>
    </row>
    <row r="901" spans="1:11" x14ac:dyDescent="0.15">
      <c r="A901" s="311"/>
      <c r="B901" s="312"/>
      <c r="C901" s="356"/>
      <c r="D901" s="292"/>
      <c r="E901" s="292"/>
      <c r="F901" s="408"/>
      <c r="G901" s="292"/>
      <c r="H901" s="332"/>
      <c r="I901" s="332"/>
      <c r="J901" s="356"/>
      <c r="K901" s="356"/>
    </row>
    <row r="902" spans="1:11" x14ac:dyDescent="0.15">
      <c r="A902" s="518"/>
      <c r="B902" s="518"/>
      <c r="C902" s="518"/>
      <c r="D902" s="518"/>
      <c r="E902" s="518"/>
      <c r="F902" s="518"/>
      <c r="G902" s="518"/>
      <c r="H902" s="518"/>
      <c r="I902" s="518"/>
      <c r="J902" s="518"/>
      <c r="K902" s="316"/>
    </row>
    <row r="903" spans="1:11" x14ac:dyDescent="0.15">
      <c r="A903" s="210"/>
      <c r="B903" s="210"/>
      <c r="C903" s="210"/>
      <c r="D903" s="210"/>
      <c r="E903" s="210"/>
      <c r="F903" s="210"/>
      <c r="G903" s="210"/>
      <c r="H903" s="210"/>
      <c r="I903" s="210"/>
      <c r="J903" s="210"/>
      <c r="K903" s="285"/>
    </row>
    <row r="904" spans="1:11" x14ac:dyDescent="0.15">
      <c r="A904" s="210"/>
      <c r="B904" s="210"/>
      <c r="C904" s="210"/>
      <c r="D904" s="210"/>
      <c r="E904" s="210"/>
      <c r="F904" s="210"/>
      <c r="G904" s="210"/>
      <c r="H904" s="210"/>
      <c r="I904" s="210"/>
      <c r="J904" s="210"/>
      <c r="K904" s="285"/>
    </row>
    <row r="905" spans="1:11" x14ac:dyDescent="0.15">
      <c r="A905" s="286"/>
      <c r="B905" s="216"/>
      <c r="C905" s="216"/>
      <c r="D905" s="216"/>
      <c r="E905" s="216"/>
      <c r="F905" s="216"/>
      <c r="G905" s="216"/>
      <c r="H905" s="216"/>
      <c r="I905" s="216"/>
      <c r="J905" s="216"/>
      <c r="K905" s="217"/>
    </row>
    <row r="906" spans="1:11" x14ac:dyDescent="0.15">
      <c r="A906" s="216"/>
      <c r="B906" s="216"/>
      <c r="C906" s="216"/>
      <c r="D906" s="216"/>
      <c r="E906" s="216"/>
      <c r="F906" s="216"/>
      <c r="G906" s="216"/>
      <c r="H906" s="216"/>
      <c r="I906" s="216"/>
      <c r="J906" s="216"/>
      <c r="K906" s="217"/>
    </row>
    <row r="907" spans="1:11" x14ac:dyDescent="0.15">
      <c r="A907" s="517"/>
      <c r="B907" s="517"/>
      <c r="C907" s="417"/>
      <c r="D907" s="517"/>
      <c r="E907" s="417"/>
      <c r="F907" s="417"/>
      <c r="G907" s="517"/>
      <c r="H907" s="517"/>
      <c r="I907" s="517"/>
      <c r="J907" s="517"/>
      <c r="K907" s="517"/>
    </row>
    <row r="908" spans="1:11" x14ac:dyDescent="0.15">
      <c r="A908" s="517"/>
      <c r="B908" s="517"/>
      <c r="C908" s="417"/>
      <c r="D908" s="517"/>
      <c r="E908" s="417"/>
      <c r="F908" s="417"/>
      <c r="G908" s="517"/>
      <c r="H908" s="517"/>
      <c r="I908" s="517"/>
      <c r="J908" s="517"/>
      <c r="K908" s="517"/>
    </row>
    <row r="909" spans="1:11" x14ac:dyDescent="0.15">
      <c r="A909" s="311"/>
      <c r="B909" s="312"/>
      <c r="C909" s="294"/>
      <c r="D909" s="292"/>
      <c r="E909" s="292"/>
      <c r="F909" s="314"/>
      <c r="G909" s="292"/>
      <c r="H909" s="293"/>
      <c r="I909" s="293"/>
      <c r="J909" s="333"/>
      <c r="K909" s="333"/>
    </row>
    <row r="910" spans="1:11" x14ac:dyDescent="0.15">
      <c r="A910" s="311"/>
      <c r="B910" s="312"/>
      <c r="C910" s="294"/>
      <c r="D910" s="292"/>
      <c r="E910" s="292"/>
      <c r="F910" s="314"/>
      <c r="G910" s="292"/>
      <c r="H910" s="293"/>
      <c r="I910" s="293"/>
      <c r="J910" s="333"/>
      <c r="K910" s="333"/>
    </row>
    <row r="911" spans="1:11" x14ac:dyDescent="0.15">
      <c r="A911" s="311"/>
      <c r="B911" s="312"/>
      <c r="C911" s="294"/>
      <c r="D911" s="292"/>
      <c r="E911" s="292"/>
      <c r="F911" s="314"/>
      <c r="G911" s="292"/>
      <c r="H911" s="293"/>
      <c r="I911" s="293"/>
      <c r="J911" s="333"/>
      <c r="K911" s="333"/>
    </row>
    <row r="912" spans="1:11" x14ac:dyDescent="0.15">
      <c r="A912" s="311"/>
      <c r="B912" s="332"/>
      <c r="C912" s="294"/>
      <c r="D912" s="292"/>
      <c r="E912" s="292"/>
      <c r="F912" s="314"/>
      <c r="G912" s="292"/>
      <c r="H912" s="293"/>
      <c r="I912" s="293"/>
      <c r="J912" s="333"/>
      <c r="K912" s="333"/>
    </row>
    <row r="913" spans="1:11" x14ac:dyDescent="0.15">
      <c r="A913" s="311"/>
      <c r="B913" s="332"/>
      <c r="C913" s="333"/>
      <c r="D913" s="292"/>
      <c r="E913" s="292"/>
      <c r="F913" s="314"/>
      <c r="G913" s="292"/>
      <c r="H913" s="332"/>
      <c r="I913" s="332"/>
      <c r="J913" s="333"/>
      <c r="K913" s="333"/>
    </row>
    <row r="914" spans="1:11" x14ac:dyDescent="0.15">
      <c r="A914" s="518"/>
      <c r="B914" s="518"/>
      <c r="C914" s="518"/>
      <c r="D914" s="518"/>
      <c r="E914" s="518"/>
      <c r="F914" s="518"/>
      <c r="G914" s="518"/>
      <c r="H914" s="518"/>
      <c r="I914" s="518"/>
      <c r="J914" s="518"/>
      <c r="K914" s="316"/>
    </row>
    <row r="915" spans="1:11" x14ac:dyDescent="0.15">
      <c r="A915" s="210"/>
      <c r="B915" s="210"/>
      <c r="C915" s="210"/>
      <c r="D915" s="210"/>
      <c r="E915" s="210"/>
      <c r="F915" s="210"/>
      <c r="G915" s="210"/>
      <c r="H915" s="210"/>
      <c r="I915" s="210"/>
      <c r="J915" s="210"/>
      <c r="K915" s="285"/>
    </row>
    <row r="916" spans="1:11" x14ac:dyDescent="0.15">
      <c r="A916" s="210"/>
      <c r="B916" s="210"/>
      <c r="C916" s="210"/>
      <c r="D916" s="210"/>
      <c r="E916" s="210"/>
      <c r="F916" s="210"/>
      <c r="G916" s="210"/>
      <c r="H916" s="210"/>
      <c r="I916" s="210"/>
      <c r="J916" s="210"/>
      <c r="K916" s="285"/>
    </row>
    <row r="917" spans="1:11" x14ac:dyDescent="0.15">
      <c r="A917" s="210"/>
      <c r="B917" s="210"/>
      <c r="C917" s="210"/>
      <c r="D917" s="210"/>
      <c r="E917" s="210"/>
      <c r="F917" s="210"/>
      <c r="G917" s="210"/>
      <c r="H917" s="210"/>
      <c r="I917" s="210"/>
      <c r="J917" s="210"/>
      <c r="K917" s="285"/>
    </row>
    <row r="918" spans="1:11" x14ac:dyDescent="0.15">
      <c r="A918" s="210"/>
      <c r="B918" s="210"/>
      <c r="C918" s="210"/>
      <c r="D918" s="210"/>
      <c r="E918" s="210"/>
      <c r="F918" s="210"/>
      <c r="G918" s="210"/>
      <c r="H918" s="210"/>
      <c r="I918" s="210"/>
      <c r="J918" s="210"/>
      <c r="K918" s="285"/>
    </row>
    <row r="919" spans="1:11" x14ac:dyDescent="0.15">
      <c r="A919" s="210"/>
      <c r="B919" s="210"/>
      <c r="C919" s="210"/>
      <c r="D919" s="210"/>
      <c r="E919" s="210"/>
      <c r="F919" s="210"/>
      <c r="G919" s="210"/>
      <c r="H919" s="210"/>
      <c r="I919" s="210"/>
      <c r="J919" s="210"/>
      <c r="K919" s="285"/>
    </row>
    <row r="920" spans="1:11" x14ac:dyDescent="0.15">
      <c r="A920" s="210"/>
      <c r="B920" s="210"/>
      <c r="C920" s="210"/>
      <c r="D920" s="210"/>
      <c r="E920" s="210"/>
      <c r="F920" s="210"/>
      <c r="G920" s="210"/>
      <c r="H920" s="210"/>
      <c r="I920" s="210"/>
      <c r="J920" s="210"/>
      <c r="K920" s="285"/>
    </row>
    <row r="921" spans="1:11" x14ac:dyDescent="0.15">
      <c r="A921" s="210"/>
      <c r="B921" s="210"/>
      <c r="C921" s="210"/>
      <c r="D921" s="210"/>
      <c r="E921" s="210"/>
      <c r="F921" s="210"/>
      <c r="G921" s="210"/>
      <c r="H921" s="210"/>
      <c r="I921" s="210"/>
      <c r="J921" s="210"/>
      <c r="K921" s="285"/>
    </row>
    <row r="922" spans="1:11" x14ac:dyDescent="0.15">
      <c r="A922" s="210"/>
      <c r="B922" s="210"/>
      <c r="C922" s="210"/>
      <c r="D922" s="210"/>
      <c r="E922" s="210"/>
      <c r="F922" s="210"/>
      <c r="G922" s="210"/>
      <c r="H922" s="210"/>
      <c r="I922" s="210"/>
      <c r="J922" s="210"/>
      <c r="K922" s="285"/>
    </row>
    <row r="923" spans="1:11" x14ac:dyDescent="0.15">
      <c r="A923" s="210"/>
      <c r="B923" s="210"/>
      <c r="C923" s="210"/>
      <c r="D923" s="210"/>
      <c r="E923" s="210"/>
      <c r="F923" s="210"/>
      <c r="G923" s="210"/>
      <c r="H923" s="210"/>
      <c r="I923" s="210"/>
      <c r="J923" s="210"/>
      <c r="K923" s="285"/>
    </row>
    <row r="924" spans="1:11" x14ac:dyDescent="0.15">
      <c r="A924" s="210"/>
      <c r="B924" s="210"/>
      <c r="C924" s="210"/>
      <c r="D924" s="210"/>
      <c r="E924" s="210"/>
      <c r="F924" s="210"/>
      <c r="G924" s="210"/>
      <c r="H924" s="210"/>
      <c r="I924" s="210"/>
      <c r="J924" s="210"/>
      <c r="K924" s="285"/>
    </row>
    <row r="925" spans="1:11" x14ac:dyDescent="0.15">
      <c r="A925" s="210"/>
      <c r="B925" s="210"/>
      <c r="C925" s="210"/>
      <c r="D925" s="210"/>
      <c r="E925" s="210"/>
      <c r="F925" s="210"/>
      <c r="G925" s="210"/>
      <c r="H925" s="210"/>
      <c r="I925" s="210"/>
      <c r="J925" s="210"/>
      <c r="K925" s="285"/>
    </row>
    <row r="926" spans="1:11" x14ac:dyDescent="0.15">
      <c r="A926" s="210"/>
      <c r="B926" s="210"/>
      <c r="C926" s="210"/>
      <c r="D926" s="210"/>
      <c r="E926" s="210"/>
      <c r="F926" s="210"/>
      <c r="G926" s="210"/>
      <c r="H926" s="210"/>
      <c r="I926" s="210"/>
      <c r="J926" s="210"/>
      <c r="K926" s="285"/>
    </row>
    <row r="927" spans="1:11" x14ac:dyDescent="0.15">
      <c r="A927" s="210"/>
      <c r="B927" s="210"/>
      <c r="C927" s="210"/>
      <c r="D927" s="210"/>
      <c r="E927" s="210"/>
      <c r="F927" s="210"/>
      <c r="G927" s="210"/>
      <c r="H927" s="210"/>
      <c r="I927" s="210"/>
      <c r="J927" s="210"/>
      <c r="K927" s="285"/>
    </row>
    <row r="928" spans="1:11" x14ac:dyDescent="0.15">
      <c r="A928" s="210"/>
      <c r="B928" s="210"/>
      <c r="C928" s="210"/>
      <c r="D928" s="210"/>
      <c r="E928" s="210"/>
      <c r="F928" s="210"/>
      <c r="G928" s="210"/>
      <c r="H928" s="210"/>
      <c r="I928" s="210"/>
      <c r="J928" s="210"/>
      <c r="K928" s="285"/>
    </row>
    <row r="929" spans="1:11" x14ac:dyDescent="0.15">
      <c r="A929" s="210"/>
      <c r="B929" s="210"/>
      <c r="C929" s="210"/>
      <c r="D929" s="210"/>
      <c r="E929" s="210"/>
      <c r="F929" s="210"/>
      <c r="G929" s="210"/>
      <c r="H929" s="210"/>
      <c r="I929" s="210"/>
      <c r="J929" s="210"/>
      <c r="K929" s="285"/>
    </row>
    <row r="930" spans="1:11" x14ac:dyDescent="0.15">
      <c r="A930" s="210"/>
      <c r="B930" s="210"/>
      <c r="C930" s="210"/>
      <c r="D930" s="210"/>
      <c r="E930" s="210"/>
      <c r="F930" s="210"/>
      <c r="G930" s="210"/>
      <c r="H930" s="210"/>
      <c r="I930" s="210"/>
      <c r="J930" s="210"/>
      <c r="K930" s="285"/>
    </row>
    <row r="931" spans="1:11" x14ac:dyDescent="0.15">
      <c r="A931" s="210"/>
      <c r="B931" s="210"/>
      <c r="C931" s="210"/>
      <c r="D931" s="210"/>
      <c r="E931" s="210"/>
      <c r="F931" s="210"/>
      <c r="G931" s="210"/>
      <c r="H931" s="210"/>
      <c r="I931" s="210"/>
      <c r="J931" s="210"/>
      <c r="K931" s="285"/>
    </row>
    <row r="932" spans="1:11" x14ac:dyDescent="0.15">
      <c r="A932" s="210"/>
      <c r="B932" s="210"/>
      <c r="C932" s="210"/>
      <c r="D932" s="210"/>
      <c r="E932" s="210"/>
      <c r="F932" s="210"/>
      <c r="G932" s="210"/>
      <c r="H932" s="210"/>
      <c r="I932" s="210"/>
      <c r="J932" s="210"/>
      <c r="K932" s="285"/>
    </row>
    <row r="933" spans="1:11" x14ac:dyDescent="0.15">
      <c r="A933" s="210"/>
      <c r="B933" s="210"/>
      <c r="C933" s="210"/>
      <c r="D933" s="210"/>
      <c r="E933" s="210"/>
      <c r="F933" s="210"/>
      <c r="G933" s="210"/>
      <c r="H933" s="210"/>
      <c r="I933" s="210"/>
      <c r="J933" s="210"/>
      <c r="K933" s="285"/>
    </row>
    <row r="934" spans="1:11" x14ac:dyDescent="0.15">
      <c r="A934" s="210"/>
      <c r="B934" s="210"/>
      <c r="C934" s="210"/>
      <c r="D934" s="210"/>
      <c r="E934" s="210"/>
      <c r="F934" s="210"/>
      <c r="G934" s="210"/>
      <c r="H934" s="210"/>
      <c r="I934" s="210"/>
      <c r="J934" s="210"/>
      <c r="K934" s="285"/>
    </row>
    <row r="935" spans="1:11" x14ac:dyDescent="0.15">
      <c r="A935" s="210"/>
      <c r="B935" s="210"/>
      <c r="C935" s="210"/>
      <c r="D935" s="210"/>
      <c r="E935" s="210"/>
      <c r="F935" s="210"/>
      <c r="G935" s="210"/>
      <c r="H935" s="210"/>
      <c r="I935" s="210"/>
      <c r="J935" s="210"/>
      <c r="K935" s="285"/>
    </row>
    <row r="936" spans="1:11" x14ac:dyDescent="0.15">
      <c r="A936" s="210"/>
      <c r="B936" s="210"/>
      <c r="C936" s="210"/>
      <c r="D936" s="210"/>
      <c r="E936" s="210"/>
      <c r="F936" s="210"/>
      <c r="G936" s="210"/>
      <c r="H936" s="210"/>
      <c r="I936" s="210"/>
      <c r="J936" s="210"/>
      <c r="K936" s="285"/>
    </row>
    <row r="937" spans="1:11" x14ac:dyDescent="0.15">
      <c r="A937" s="210"/>
      <c r="B937" s="210"/>
      <c r="C937" s="210"/>
      <c r="D937" s="210"/>
      <c r="E937" s="210"/>
      <c r="F937" s="210"/>
      <c r="G937" s="210"/>
      <c r="H937" s="210"/>
      <c r="I937" s="210"/>
      <c r="J937" s="210"/>
      <c r="K937" s="285"/>
    </row>
    <row r="938" spans="1:11" x14ac:dyDescent="0.15">
      <c r="A938" s="210"/>
      <c r="B938" s="210"/>
      <c r="C938" s="210"/>
      <c r="D938" s="210"/>
      <c r="E938" s="210"/>
      <c r="F938" s="210"/>
      <c r="G938" s="210"/>
      <c r="H938" s="210"/>
      <c r="I938" s="210"/>
      <c r="J938" s="210"/>
      <c r="K938" s="285"/>
    </row>
    <row r="939" spans="1:11" x14ac:dyDescent="0.15">
      <c r="A939" s="210"/>
      <c r="B939" s="210"/>
      <c r="C939" s="210"/>
      <c r="D939" s="210"/>
      <c r="E939" s="210"/>
      <c r="F939" s="210"/>
      <c r="G939" s="210"/>
      <c r="H939" s="210"/>
      <c r="I939" s="210"/>
      <c r="J939" s="210"/>
      <c r="K939" s="285"/>
    </row>
    <row r="940" spans="1:11" x14ac:dyDescent="0.15">
      <c r="A940" s="210"/>
      <c r="B940" s="210"/>
      <c r="C940" s="210"/>
      <c r="D940" s="210"/>
      <c r="E940" s="210"/>
      <c r="F940" s="210"/>
      <c r="G940" s="210"/>
      <c r="H940" s="210"/>
      <c r="I940" s="210"/>
      <c r="J940" s="210"/>
      <c r="K940" s="285"/>
    </row>
    <row r="941" spans="1:11" x14ac:dyDescent="0.15">
      <c r="A941" s="210"/>
      <c r="B941" s="210"/>
      <c r="C941" s="210"/>
      <c r="D941" s="210"/>
      <c r="E941" s="210"/>
      <c r="F941" s="210"/>
      <c r="G941" s="210"/>
      <c r="H941" s="210"/>
      <c r="I941" s="210"/>
      <c r="J941" s="210"/>
      <c r="K941" s="285"/>
    </row>
    <row r="942" spans="1:11" x14ac:dyDescent="0.15">
      <c r="A942" s="210"/>
      <c r="B942" s="210"/>
      <c r="C942" s="210"/>
      <c r="D942" s="210"/>
      <c r="E942" s="210"/>
      <c r="F942" s="210"/>
      <c r="G942" s="210"/>
      <c r="H942" s="210"/>
      <c r="I942" s="210"/>
      <c r="J942" s="210"/>
      <c r="K942" s="285"/>
    </row>
    <row r="943" spans="1:11" x14ac:dyDescent="0.15">
      <c r="A943" s="210"/>
      <c r="B943" s="210"/>
      <c r="C943" s="210"/>
      <c r="D943" s="210"/>
      <c r="E943" s="210"/>
      <c r="F943" s="210"/>
      <c r="G943" s="210"/>
      <c r="H943" s="210"/>
      <c r="I943" s="210"/>
      <c r="J943" s="210"/>
      <c r="K943" s="285"/>
    </row>
    <row r="944" spans="1:11" x14ac:dyDescent="0.15">
      <c r="A944" s="210"/>
      <c r="B944" s="210"/>
      <c r="C944" s="210"/>
      <c r="D944" s="210"/>
      <c r="E944" s="210"/>
      <c r="F944" s="210"/>
      <c r="G944" s="210"/>
      <c r="H944" s="210"/>
      <c r="I944" s="210"/>
      <c r="J944" s="210"/>
      <c r="K944" s="285"/>
    </row>
    <row r="945" spans="1:11" x14ac:dyDescent="0.15">
      <c r="A945" s="210"/>
      <c r="B945" s="210"/>
      <c r="C945" s="210"/>
      <c r="D945" s="210"/>
      <c r="E945" s="210"/>
      <c r="F945" s="210"/>
      <c r="G945" s="210"/>
      <c r="H945" s="210"/>
      <c r="I945" s="210"/>
      <c r="J945" s="210"/>
      <c r="K945" s="285"/>
    </row>
    <row r="946" spans="1:11" x14ac:dyDescent="0.15">
      <c r="A946" s="210"/>
      <c r="B946" s="210"/>
      <c r="C946" s="210"/>
      <c r="D946" s="210"/>
      <c r="E946" s="210"/>
      <c r="F946" s="210"/>
      <c r="G946" s="210"/>
      <c r="H946" s="210"/>
      <c r="I946" s="210"/>
      <c r="J946" s="210"/>
      <c r="K946" s="285"/>
    </row>
    <row r="947" spans="1:11" x14ac:dyDescent="0.15">
      <c r="A947" s="210"/>
      <c r="B947" s="210"/>
      <c r="C947" s="210"/>
      <c r="D947" s="210"/>
      <c r="E947" s="210"/>
      <c r="F947" s="210"/>
      <c r="G947" s="210"/>
      <c r="H947" s="210"/>
      <c r="I947" s="210"/>
      <c r="J947" s="210"/>
      <c r="K947" s="285"/>
    </row>
    <row r="948" spans="1:11" x14ac:dyDescent="0.15">
      <c r="A948" s="210"/>
      <c r="B948" s="210"/>
      <c r="C948" s="210"/>
      <c r="D948" s="210"/>
      <c r="E948" s="210"/>
      <c r="F948" s="210"/>
      <c r="G948" s="210"/>
      <c r="H948" s="210"/>
      <c r="I948" s="210"/>
      <c r="J948" s="210"/>
      <c r="K948" s="285"/>
    </row>
    <row r="949" spans="1:11" x14ac:dyDescent="0.15">
      <c r="A949" s="210"/>
      <c r="B949" s="210"/>
      <c r="C949" s="210"/>
      <c r="D949" s="210"/>
      <c r="E949" s="210"/>
      <c r="F949" s="210"/>
      <c r="G949" s="210"/>
      <c r="H949" s="210"/>
      <c r="I949" s="210"/>
      <c r="J949" s="210"/>
      <c r="K949" s="285"/>
    </row>
    <row r="950" spans="1:11" x14ac:dyDescent="0.15">
      <c r="A950" s="210"/>
      <c r="B950" s="210"/>
      <c r="C950" s="210"/>
      <c r="D950" s="210"/>
      <c r="E950" s="210"/>
      <c r="F950" s="210"/>
      <c r="G950" s="210"/>
      <c r="H950" s="210"/>
      <c r="I950" s="210"/>
      <c r="J950" s="210"/>
      <c r="K950" s="285"/>
    </row>
    <row r="951" spans="1:11" x14ac:dyDescent="0.15">
      <c r="A951" s="210"/>
      <c r="B951" s="210"/>
      <c r="C951" s="210"/>
      <c r="D951" s="210"/>
      <c r="E951" s="210"/>
      <c r="F951" s="210"/>
      <c r="G951" s="210"/>
      <c r="H951" s="210"/>
      <c r="I951" s="210"/>
      <c r="J951" s="210"/>
      <c r="K951" s="285"/>
    </row>
    <row r="952" spans="1:11" x14ac:dyDescent="0.15">
      <c r="A952" s="210"/>
      <c r="B952" s="210"/>
      <c r="C952" s="210"/>
      <c r="D952" s="210"/>
      <c r="E952" s="210"/>
      <c r="F952" s="210"/>
      <c r="G952" s="210"/>
      <c r="H952" s="210"/>
      <c r="I952" s="210"/>
      <c r="J952" s="210"/>
      <c r="K952" s="285"/>
    </row>
    <row r="953" spans="1:11" x14ac:dyDescent="0.15">
      <c r="A953" s="210"/>
      <c r="B953" s="210"/>
      <c r="C953" s="210"/>
      <c r="D953" s="210"/>
      <c r="E953" s="210"/>
      <c r="F953" s="210"/>
      <c r="G953" s="210"/>
      <c r="H953" s="210"/>
      <c r="I953" s="210"/>
      <c r="J953" s="210"/>
      <c r="K953" s="285"/>
    </row>
    <row r="954" spans="1:11" x14ac:dyDescent="0.15">
      <c r="A954" s="210"/>
      <c r="B954" s="210"/>
      <c r="C954" s="210"/>
      <c r="D954" s="210"/>
      <c r="E954" s="210"/>
      <c r="F954" s="210"/>
      <c r="G954" s="210"/>
      <c r="H954" s="210"/>
      <c r="I954" s="210"/>
      <c r="J954" s="210"/>
      <c r="K954" s="285"/>
    </row>
    <row r="955" spans="1:11" x14ac:dyDescent="0.15">
      <c r="A955" s="210"/>
      <c r="B955" s="210"/>
      <c r="C955" s="210"/>
      <c r="D955" s="210"/>
      <c r="E955" s="210"/>
      <c r="F955" s="210"/>
      <c r="G955" s="210"/>
      <c r="H955" s="210"/>
      <c r="I955" s="210"/>
      <c r="J955" s="210"/>
      <c r="K955" s="285"/>
    </row>
    <row r="956" spans="1:11" x14ac:dyDescent="0.15">
      <c r="A956" s="210"/>
      <c r="B956" s="210"/>
      <c r="C956" s="210"/>
      <c r="D956" s="210"/>
      <c r="E956" s="210"/>
      <c r="F956" s="210"/>
      <c r="G956" s="210"/>
      <c r="H956" s="210"/>
      <c r="I956" s="210"/>
      <c r="J956" s="210"/>
      <c r="K956" s="285"/>
    </row>
    <row r="957" spans="1:11" x14ac:dyDescent="0.15">
      <c r="A957" s="210"/>
      <c r="B957" s="210"/>
      <c r="C957" s="210"/>
      <c r="D957" s="210"/>
      <c r="E957" s="210"/>
      <c r="F957" s="210"/>
      <c r="G957" s="210"/>
      <c r="H957" s="210"/>
      <c r="I957" s="210"/>
      <c r="J957" s="210"/>
      <c r="K957" s="285"/>
    </row>
    <row r="958" spans="1:11" x14ac:dyDescent="0.15">
      <c r="A958" s="210"/>
      <c r="B958" s="210"/>
      <c r="C958" s="210"/>
      <c r="D958" s="210"/>
      <c r="E958" s="210"/>
      <c r="F958" s="210"/>
      <c r="G958" s="210"/>
      <c r="H958" s="210"/>
      <c r="I958" s="210"/>
      <c r="J958" s="210"/>
      <c r="K958" s="285"/>
    </row>
    <row r="959" spans="1:11" x14ac:dyDescent="0.15">
      <c r="A959" s="210"/>
      <c r="B959" s="210"/>
      <c r="C959" s="210"/>
      <c r="D959" s="210"/>
      <c r="E959" s="210"/>
      <c r="F959" s="210"/>
      <c r="G959" s="210"/>
      <c r="H959" s="210"/>
      <c r="I959" s="210"/>
      <c r="J959" s="210"/>
      <c r="K959" s="285"/>
    </row>
    <row r="960" spans="1:11" x14ac:dyDescent="0.15">
      <c r="A960" s="210"/>
      <c r="B960" s="210"/>
      <c r="C960" s="210"/>
      <c r="D960" s="210"/>
      <c r="E960" s="210"/>
      <c r="F960" s="210"/>
      <c r="G960" s="210"/>
      <c r="H960" s="210"/>
      <c r="I960" s="210"/>
      <c r="J960" s="210"/>
      <c r="K960" s="285"/>
    </row>
    <row r="961" spans="1:11" x14ac:dyDescent="0.15">
      <c r="A961" s="210"/>
      <c r="B961" s="210"/>
      <c r="C961" s="210"/>
      <c r="D961" s="210"/>
      <c r="E961" s="210"/>
      <c r="F961" s="210"/>
      <c r="G961" s="210"/>
      <c r="H961" s="210"/>
      <c r="I961" s="210"/>
      <c r="J961" s="210"/>
      <c r="K961" s="285"/>
    </row>
    <row r="962" spans="1:11" x14ac:dyDescent="0.15">
      <c r="A962" s="210"/>
      <c r="B962" s="210"/>
      <c r="C962" s="210"/>
      <c r="D962" s="210"/>
      <c r="E962" s="210"/>
      <c r="F962" s="210"/>
      <c r="G962" s="210"/>
      <c r="H962" s="210"/>
      <c r="I962" s="210"/>
      <c r="J962" s="210"/>
      <c r="K962" s="285"/>
    </row>
    <row r="963" spans="1:11" x14ac:dyDescent="0.15">
      <c r="A963" s="210"/>
      <c r="B963" s="210"/>
      <c r="C963" s="210"/>
      <c r="D963" s="210"/>
      <c r="E963" s="210"/>
      <c r="F963" s="210"/>
      <c r="G963" s="210"/>
      <c r="H963" s="210"/>
      <c r="I963" s="210"/>
      <c r="J963" s="210"/>
      <c r="K963" s="285"/>
    </row>
    <row r="964" spans="1:11" x14ac:dyDescent="0.15">
      <c r="A964" s="210"/>
      <c r="B964" s="210"/>
      <c r="C964" s="210"/>
      <c r="D964" s="210"/>
      <c r="E964" s="210"/>
      <c r="F964" s="210"/>
      <c r="G964" s="210"/>
      <c r="H964" s="210"/>
      <c r="I964" s="210"/>
      <c r="J964" s="210"/>
      <c r="K964" s="285"/>
    </row>
    <row r="965" spans="1:11" x14ac:dyDescent="0.15">
      <c r="A965" s="210"/>
      <c r="B965" s="210"/>
      <c r="C965" s="210"/>
      <c r="D965" s="210"/>
      <c r="E965" s="210"/>
      <c r="F965" s="210"/>
      <c r="G965" s="210"/>
      <c r="H965" s="210"/>
      <c r="I965" s="210"/>
      <c r="J965" s="210"/>
      <c r="K965" s="285"/>
    </row>
    <row r="966" spans="1:11" x14ac:dyDescent="0.15">
      <c r="A966" s="210"/>
      <c r="B966" s="210"/>
      <c r="C966" s="210"/>
      <c r="D966" s="210"/>
      <c r="E966" s="210"/>
      <c r="F966" s="210"/>
      <c r="G966" s="210"/>
      <c r="H966" s="210"/>
      <c r="I966" s="210"/>
      <c r="J966" s="210"/>
      <c r="K966" s="285"/>
    </row>
    <row r="967" spans="1:11" x14ac:dyDescent="0.15">
      <c r="A967" s="210"/>
      <c r="B967" s="210"/>
      <c r="C967" s="210"/>
      <c r="D967" s="210"/>
      <c r="E967" s="210"/>
      <c r="F967" s="210"/>
      <c r="G967" s="210"/>
      <c r="H967" s="210"/>
      <c r="I967" s="210"/>
      <c r="J967" s="210"/>
      <c r="K967" s="285"/>
    </row>
    <row r="968" spans="1:11" x14ac:dyDescent="0.15">
      <c r="A968" s="210"/>
      <c r="B968" s="210"/>
      <c r="C968" s="210"/>
      <c r="D968" s="210"/>
      <c r="E968" s="210"/>
      <c r="F968" s="210"/>
      <c r="G968" s="210"/>
      <c r="H968" s="210"/>
      <c r="I968" s="210"/>
      <c r="J968" s="210"/>
      <c r="K968" s="285"/>
    </row>
    <row r="969" spans="1:11" x14ac:dyDescent="0.15">
      <c r="A969" s="210"/>
      <c r="B969" s="210"/>
      <c r="C969" s="210"/>
      <c r="D969" s="210"/>
      <c r="E969" s="210"/>
      <c r="F969" s="210"/>
      <c r="G969" s="210"/>
      <c r="H969" s="210"/>
      <c r="I969" s="210"/>
      <c r="J969" s="210"/>
      <c r="K969" s="285"/>
    </row>
    <row r="970" spans="1:11" x14ac:dyDescent="0.15">
      <c r="A970" s="210"/>
      <c r="B970" s="210"/>
      <c r="C970" s="210"/>
      <c r="D970" s="210"/>
      <c r="E970" s="210"/>
      <c r="F970" s="210"/>
      <c r="G970" s="210"/>
      <c r="H970" s="210"/>
      <c r="I970" s="210"/>
      <c r="J970" s="210"/>
      <c r="K970" s="285"/>
    </row>
    <row r="971" spans="1:11" x14ac:dyDescent="0.15">
      <c r="A971" s="210"/>
      <c r="B971" s="210"/>
      <c r="C971" s="210"/>
      <c r="D971" s="210"/>
      <c r="E971" s="210"/>
      <c r="F971" s="210"/>
      <c r="G971" s="210"/>
      <c r="H971" s="210"/>
      <c r="I971" s="210"/>
      <c r="J971" s="210"/>
      <c r="K971" s="285"/>
    </row>
    <row r="972" spans="1:11" x14ac:dyDescent="0.15">
      <c r="A972" s="210"/>
      <c r="B972" s="210"/>
      <c r="C972" s="210"/>
      <c r="D972" s="210"/>
      <c r="E972" s="210"/>
      <c r="F972" s="210"/>
      <c r="G972" s="210"/>
      <c r="H972" s="210"/>
      <c r="I972" s="210"/>
      <c r="J972" s="210"/>
      <c r="K972" s="285"/>
    </row>
    <row r="973" spans="1:11" x14ac:dyDescent="0.15">
      <c r="A973" s="210"/>
      <c r="B973" s="210"/>
      <c r="C973" s="210"/>
      <c r="D973" s="210"/>
      <c r="E973" s="210"/>
      <c r="F973" s="210"/>
      <c r="G973" s="210"/>
      <c r="H973" s="210"/>
      <c r="I973" s="210"/>
      <c r="J973" s="210"/>
      <c r="K973" s="285"/>
    </row>
    <row r="974" spans="1:11" x14ac:dyDescent="0.15">
      <c r="A974" s="210"/>
      <c r="B974" s="210"/>
      <c r="C974" s="210"/>
      <c r="D974" s="210"/>
      <c r="E974" s="210"/>
      <c r="F974" s="210"/>
      <c r="G974" s="210"/>
      <c r="H974" s="210"/>
      <c r="I974" s="210"/>
      <c r="J974" s="210"/>
      <c r="K974" s="285"/>
    </row>
    <row r="975" spans="1:11" x14ac:dyDescent="0.15">
      <c r="A975" s="210"/>
      <c r="B975" s="210"/>
      <c r="C975" s="210"/>
      <c r="D975" s="210"/>
      <c r="E975" s="210"/>
      <c r="F975" s="210"/>
      <c r="G975" s="210"/>
      <c r="H975" s="210"/>
      <c r="I975" s="210"/>
      <c r="J975" s="210"/>
      <c r="K975" s="285"/>
    </row>
    <row r="976" spans="1:11" x14ac:dyDescent="0.15">
      <c r="A976" s="210"/>
      <c r="B976" s="210"/>
      <c r="C976" s="210"/>
      <c r="D976" s="210"/>
      <c r="E976" s="210"/>
      <c r="F976" s="210"/>
      <c r="G976" s="210"/>
      <c r="H976" s="210"/>
      <c r="I976" s="210"/>
      <c r="J976" s="210"/>
      <c r="K976" s="285"/>
    </row>
    <row r="977" spans="1:11" x14ac:dyDescent="0.15">
      <c r="A977" s="210"/>
      <c r="B977" s="210"/>
      <c r="C977" s="210"/>
      <c r="D977" s="210"/>
      <c r="E977" s="210"/>
      <c r="F977" s="210"/>
      <c r="G977" s="210"/>
      <c r="H977" s="210"/>
      <c r="I977" s="210"/>
      <c r="J977" s="210"/>
      <c r="K977" s="285"/>
    </row>
    <row r="978" spans="1:11" x14ac:dyDescent="0.15">
      <c r="A978" s="210"/>
      <c r="B978" s="210"/>
      <c r="C978" s="210"/>
      <c r="D978" s="210"/>
      <c r="E978" s="210"/>
      <c r="F978" s="210"/>
      <c r="G978" s="210"/>
      <c r="H978" s="210"/>
      <c r="I978" s="210"/>
      <c r="J978" s="210"/>
      <c r="K978" s="285"/>
    </row>
    <row r="979" spans="1:11" x14ac:dyDescent="0.15">
      <c r="A979" s="210"/>
      <c r="B979" s="210"/>
      <c r="C979" s="210"/>
      <c r="D979" s="210"/>
      <c r="E979" s="210"/>
      <c r="F979" s="210"/>
      <c r="G979" s="210"/>
      <c r="H979" s="210"/>
      <c r="I979" s="210"/>
      <c r="J979" s="210"/>
      <c r="K979" s="285"/>
    </row>
    <row r="980" spans="1:11" x14ac:dyDescent="0.15">
      <c r="A980" s="210"/>
      <c r="B980" s="210"/>
      <c r="C980" s="210"/>
      <c r="D980" s="210"/>
      <c r="E980" s="210"/>
      <c r="F980" s="210"/>
      <c r="G980" s="210"/>
      <c r="H980" s="210"/>
      <c r="I980" s="210"/>
      <c r="J980" s="210"/>
      <c r="K980" s="285"/>
    </row>
    <row r="981" spans="1:11" x14ac:dyDescent="0.15">
      <c r="A981" s="210"/>
      <c r="B981" s="210"/>
      <c r="C981" s="210"/>
      <c r="D981" s="210"/>
      <c r="E981" s="210"/>
      <c r="F981" s="210"/>
      <c r="G981" s="210"/>
      <c r="H981" s="210"/>
      <c r="I981" s="210"/>
      <c r="J981" s="210"/>
      <c r="K981" s="285"/>
    </row>
    <row r="982" spans="1:11" x14ac:dyDescent="0.15">
      <c r="A982" s="210"/>
      <c r="B982" s="210"/>
      <c r="C982" s="210"/>
      <c r="D982" s="210"/>
      <c r="E982" s="210"/>
      <c r="F982" s="210"/>
      <c r="G982" s="210"/>
      <c r="H982" s="210"/>
      <c r="I982" s="210"/>
      <c r="J982" s="210"/>
      <c r="K982" s="285"/>
    </row>
    <row r="983" spans="1:11" x14ac:dyDescent="0.15">
      <c r="A983" s="210"/>
      <c r="B983" s="210"/>
      <c r="C983" s="210"/>
      <c r="D983" s="210"/>
      <c r="E983" s="210"/>
      <c r="F983" s="210"/>
      <c r="G983" s="210"/>
      <c r="H983" s="210"/>
      <c r="I983" s="210"/>
      <c r="J983" s="210"/>
      <c r="K983" s="285"/>
    </row>
    <row r="984" spans="1:11" x14ac:dyDescent="0.15">
      <c r="A984" s="210"/>
      <c r="B984" s="210"/>
      <c r="C984" s="210"/>
      <c r="D984" s="210"/>
      <c r="E984" s="210"/>
      <c r="F984" s="210"/>
      <c r="G984" s="210"/>
      <c r="H984" s="210"/>
      <c r="I984" s="210"/>
      <c r="J984" s="210"/>
      <c r="K984" s="285"/>
    </row>
    <row r="985" spans="1:11" x14ac:dyDescent="0.15">
      <c r="A985" s="210"/>
      <c r="B985" s="210"/>
      <c r="C985" s="210"/>
      <c r="D985" s="210"/>
      <c r="E985" s="210"/>
      <c r="F985" s="210"/>
      <c r="G985" s="210"/>
      <c r="H985" s="210"/>
      <c r="I985" s="210"/>
      <c r="J985" s="210"/>
      <c r="K985" s="285"/>
    </row>
    <row r="986" spans="1:11" x14ac:dyDescent="0.15">
      <c r="A986" s="210"/>
      <c r="B986" s="210"/>
      <c r="C986" s="210"/>
      <c r="D986" s="210"/>
      <c r="E986" s="210"/>
      <c r="F986" s="210"/>
      <c r="G986" s="210"/>
      <c r="H986" s="210"/>
      <c r="I986" s="210"/>
      <c r="J986" s="210"/>
      <c r="K986" s="285"/>
    </row>
    <row r="987" spans="1:11" x14ac:dyDescent="0.15">
      <c r="A987" s="210"/>
      <c r="B987" s="210"/>
      <c r="C987" s="210"/>
      <c r="D987" s="210"/>
      <c r="E987" s="210"/>
      <c r="F987" s="210"/>
      <c r="G987" s="210"/>
      <c r="H987" s="210"/>
      <c r="I987" s="210"/>
      <c r="J987" s="210"/>
      <c r="K987" s="285"/>
    </row>
    <row r="988" spans="1:11" x14ac:dyDescent="0.15">
      <c r="A988" s="210"/>
      <c r="B988" s="210"/>
      <c r="C988" s="210"/>
      <c r="D988" s="210"/>
      <c r="E988" s="210"/>
      <c r="F988" s="210"/>
      <c r="G988" s="210"/>
      <c r="H988" s="210"/>
      <c r="I988" s="210"/>
      <c r="J988" s="210"/>
      <c r="K988" s="285"/>
    </row>
    <row r="989" spans="1:11" x14ac:dyDescent="0.15">
      <c r="A989" s="210"/>
      <c r="B989" s="210"/>
      <c r="C989" s="210"/>
      <c r="D989" s="210"/>
      <c r="E989" s="210"/>
      <c r="F989" s="210"/>
      <c r="G989" s="210"/>
      <c r="H989" s="210"/>
      <c r="I989" s="210"/>
      <c r="J989" s="210"/>
      <c r="K989" s="285"/>
    </row>
    <row r="990" spans="1:11" x14ac:dyDescent="0.15">
      <c r="A990" s="210"/>
      <c r="B990" s="210"/>
      <c r="C990" s="210"/>
      <c r="D990" s="210"/>
      <c r="E990" s="210"/>
      <c r="F990" s="210"/>
      <c r="G990" s="210"/>
      <c r="H990" s="210"/>
      <c r="I990" s="210"/>
      <c r="J990" s="210"/>
      <c r="K990" s="285"/>
    </row>
    <row r="991" spans="1:11" x14ac:dyDescent="0.15">
      <c r="A991" s="210"/>
      <c r="B991" s="210"/>
      <c r="C991" s="210"/>
      <c r="D991" s="210"/>
      <c r="E991" s="210"/>
      <c r="F991" s="210"/>
      <c r="G991" s="210"/>
      <c r="H991" s="210"/>
      <c r="I991" s="210"/>
      <c r="J991" s="210"/>
      <c r="K991" s="285"/>
    </row>
    <row r="992" spans="1:11" x14ac:dyDescent="0.15">
      <c r="A992" s="210"/>
      <c r="B992" s="210"/>
      <c r="C992" s="210"/>
      <c r="D992" s="210"/>
      <c r="E992" s="210"/>
      <c r="F992" s="210"/>
      <c r="G992" s="210"/>
      <c r="H992" s="210"/>
      <c r="I992" s="210"/>
      <c r="J992" s="210"/>
      <c r="K992" s="285"/>
    </row>
    <row r="993" spans="1:11" x14ac:dyDescent="0.15">
      <c r="A993" s="210"/>
      <c r="B993" s="210"/>
      <c r="C993" s="210"/>
      <c r="D993" s="210"/>
      <c r="E993" s="210"/>
      <c r="F993" s="210"/>
      <c r="G993" s="210"/>
      <c r="H993" s="210"/>
      <c r="I993" s="210"/>
      <c r="J993" s="210"/>
      <c r="K993" s="285"/>
    </row>
    <row r="994" spans="1:11" x14ac:dyDescent="0.15">
      <c r="A994" s="210"/>
      <c r="B994" s="210"/>
      <c r="C994" s="210"/>
      <c r="D994" s="210"/>
      <c r="E994" s="210"/>
      <c r="F994" s="210"/>
      <c r="G994" s="210"/>
      <c r="H994" s="210"/>
      <c r="I994" s="210"/>
      <c r="J994" s="210"/>
      <c r="K994" s="285"/>
    </row>
    <row r="995" spans="1:11" x14ac:dyDescent="0.15">
      <c r="A995" s="210"/>
      <c r="B995" s="210"/>
      <c r="C995" s="210"/>
      <c r="D995" s="210"/>
      <c r="E995" s="210"/>
      <c r="F995" s="210"/>
      <c r="G995" s="210"/>
      <c r="H995" s="210"/>
      <c r="I995" s="210"/>
      <c r="J995" s="210"/>
      <c r="K995" s="285"/>
    </row>
    <row r="996" spans="1:11" x14ac:dyDescent="0.15">
      <c r="A996" s="210"/>
      <c r="B996" s="210"/>
      <c r="C996" s="210"/>
      <c r="D996" s="210"/>
      <c r="E996" s="210"/>
      <c r="F996" s="210"/>
      <c r="G996" s="210"/>
      <c r="H996" s="210"/>
      <c r="I996" s="210"/>
      <c r="J996" s="210"/>
      <c r="K996" s="285"/>
    </row>
    <row r="997" spans="1:11" x14ac:dyDescent="0.15">
      <c r="A997" s="210"/>
      <c r="B997" s="210"/>
      <c r="C997" s="210"/>
      <c r="D997" s="210"/>
      <c r="E997" s="210"/>
      <c r="F997" s="210"/>
      <c r="G997" s="210"/>
      <c r="H997" s="210"/>
      <c r="I997" s="210"/>
      <c r="J997" s="210"/>
      <c r="K997" s="285"/>
    </row>
    <row r="998" spans="1:11" x14ac:dyDescent="0.15">
      <c r="A998" s="210"/>
      <c r="B998" s="210"/>
      <c r="C998" s="210"/>
      <c r="D998" s="210"/>
      <c r="E998" s="210"/>
      <c r="F998" s="210"/>
      <c r="G998" s="210"/>
      <c r="H998" s="210"/>
      <c r="I998" s="210"/>
      <c r="J998" s="210"/>
      <c r="K998" s="285"/>
    </row>
    <row r="999" spans="1:11" x14ac:dyDescent="0.15">
      <c r="A999" s="210"/>
      <c r="B999" s="210"/>
      <c r="C999" s="210"/>
      <c r="D999" s="210"/>
      <c r="E999" s="210"/>
      <c r="F999" s="210"/>
      <c r="G999" s="210"/>
      <c r="H999" s="210"/>
      <c r="I999" s="210"/>
      <c r="J999" s="210"/>
      <c r="K999" s="285"/>
    </row>
    <row r="1000" spans="1:11" x14ac:dyDescent="0.15">
      <c r="A1000" s="210"/>
      <c r="B1000" s="210"/>
      <c r="C1000" s="210"/>
      <c r="D1000" s="210"/>
      <c r="E1000" s="210"/>
      <c r="F1000" s="210"/>
      <c r="G1000" s="210"/>
      <c r="H1000" s="210"/>
      <c r="I1000" s="210"/>
      <c r="J1000" s="210"/>
      <c r="K1000" s="285"/>
    </row>
    <row r="1001" spans="1:11" x14ac:dyDescent="0.15">
      <c r="A1001" s="210"/>
      <c r="B1001" s="210"/>
      <c r="C1001" s="210"/>
      <c r="D1001" s="210"/>
      <c r="E1001" s="210"/>
      <c r="F1001" s="210"/>
      <c r="G1001" s="210"/>
      <c r="H1001" s="210"/>
      <c r="I1001" s="210"/>
      <c r="J1001" s="210"/>
      <c r="K1001" s="285"/>
    </row>
    <row r="1002" spans="1:11" x14ac:dyDescent="0.15">
      <c r="A1002" s="210"/>
      <c r="B1002" s="210"/>
      <c r="C1002" s="210"/>
      <c r="D1002" s="210"/>
      <c r="E1002" s="210"/>
      <c r="F1002" s="210"/>
      <c r="G1002" s="210"/>
      <c r="H1002" s="210"/>
      <c r="I1002" s="210"/>
      <c r="J1002" s="210"/>
      <c r="K1002" s="285"/>
    </row>
    <row r="1003" spans="1:11" x14ac:dyDescent="0.15">
      <c r="A1003" s="210"/>
      <c r="B1003" s="210"/>
      <c r="C1003" s="210"/>
      <c r="D1003" s="210"/>
      <c r="E1003" s="210"/>
      <c r="F1003" s="210"/>
      <c r="G1003" s="210"/>
      <c r="H1003" s="210"/>
      <c r="I1003" s="210"/>
      <c r="J1003" s="210"/>
      <c r="K1003" s="285"/>
    </row>
    <row r="1004" spans="1:11" x14ac:dyDescent="0.15">
      <c r="A1004" s="210"/>
      <c r="B1004" s="210"/>
      <c r="C1004" s="210"/>
      <c r="D1004" s="210"/>
      <c r="E1004" s="210"/>
      <c r="F1004" s="210"/>
      <c r="G1004" s="210"/>
      <c r="H1004" s="210"/>
      <c r="I1004" s="210"/>
      <c r="J1004" s="210"/>
      <c r="K1004" s="285"/>
    </row>
    <row r="1005" spans="1:11" x14ac:dyDescent="0.15">
      <c r="A1005" s="210"/>
      <c r="B1005" s="210"/>
      <c r="C1005" s="210"/>
      <c r="D1005" s="210"/>
      <c r="E1005" s="210"/>
      <c r="F1005" s="210"/>
      <c r="G1005" s="210"/>
      <c r="H1005" s="210"/>
      <c r="I1005" s="210"/>
      <c r="J1005" s="210"/>
      <c r="K1005" s="285"/>
    </row>
    <row r="1006" spans="1:11" x14ac:dyDescent="0.15">
      <c r="A1006" s="210"/>
      <c r="B1006" s="210"/>
      <c r="C1006" s="210"/>
      <c r="D1006" s="210"/>
      <c r="E1006" s="210"/>
      <c r="F1006" s="210"/>
      <c r="G1006" s="210"/>
      <c r="H1006" s="210"/>
      <c r="I1006" s="210"/>
      <c r="J1006" s="210"/>
      <c r="K1006" s="285"/>
    </row>
    <row r="1007" spans="1:11" x14ac:dyDescent="0.15">
      <c r="A1007" s="210"/>
      <c r="B1007" s="210"/>
      <c r="C1007" s="210"/>
      <c r="D1007" s="210"/>
      <c r="E1007" s="210"/>
      <c r="F1007" s="210"/>
      <c r="G1007" s="210"/>
      <c r="H1007" s="210"/>
      <c r="I1007" s="210"/>
      <c r="J1007" s="210"/>
      <c r="K1007" s="285"/>
    </row>
    <row r="1008" spans="1:11" x14ac:dyDescent="0.15">
      <c r="A1008" s="210"/>
      <c r="B1008" s="210"/>
      <c r="C1008" s="210"/>
      <c r="D1008" s="210"/>
      <c r="E1008" s="210"/>
      <c r="F1008" s="210"/>
      <c r="G1008" s="210"/>
      <c r="H1008" s="210"/>
      <c r="I1008" s="210"/>
      <c r="J1008" s="210"/>
      <c r="K1008" s="285"/>
    </row>
    <row r="1009" spans="1:11" x14ac:dyDescent="0.15">
      <c r="A1009" s="210"/>
      <c r="B1009" s="210"/>
      <c r="C1009" s="210"/>
      <c r="D1009" s="210"/>
      <c r="E1009" s="210"/>
      <c r="F1009" s="210"/>
      <c r="G1009" s="210"/>
      <c r="H1009" s="210"/>
      <c r="I1009" s="210"/>
      <c r="J1009" s="210"/>
      <c r="K1009" s="285"/>
    </row>
    <row r="1010" spans="1:11" x14ac:dyDescent="0.15">
      <c r="A1010" s="210"/>
      <c r="B1010" s="210"/>
      <c r="C1010" s="210"/>
      <c r="D1010" s="210"/>
      <c r="E1010" s="210"/>
      <c r="F1010" s="210"/>
      <c r="G1010" s="210"/>
      <c r="H1010" s="210"/>
      <c r="I1010" s="210"/>
      <c r="J1010" s="210"/>
      <c r="K1010" s="285"/>
    </row>
    <row r="1011" spans="1:11" x14ac:dyDescent="0.15">
      <c r="A1011" s="210"/>
      <c r="B1011" s="210"/>
      <c r="C1011" s="210"/>
      <c r="D1011" s="210"/>
      <c r="E1011" s="210"/>
      <c r="F1011" s="210"/>
      <c r="G1011" s="210"/>
      <c r="H1011" s="210"/>
      <c r="I1011" s="210"/>
      <c r="J1011" s="210"/>
      <c r="K1011" s="285"/>
    </row>
    <row r="1012" spans="1:11" x14ac:dyDescent="0.15">
      <c r="A1012" s="210"/>
      <c r="B1012" s="210"/>
      <c r="C1012" s="210"/>
      <c r="D1012" s="210"/>
      <c r="E1012" s="210"/>
      <c r="F1012" s="210"/>
      <c r="G1012" s="210"/>
      <c r="H1012" s="210"/>
      <c r="I1012" s="210"/>
      <c r="J1012" s="210"/>
      <c r="K1012" s="285"/>
    </row>
    <row r="1013" spans="1:11" x14ac:dyDescent="0.15">
      <c r="A1013" s="210"/>
      <c r="B1013" s="210"/>
      <c r="C1013" s="210"/>
      <c r="D1013" s="210"/>
      <c r="E1013" s="210"/>
      <c r="F1013" s="210"/>
      <c r="G1013" s="210"/>
      <c r="H1013" s="210"/>
      <c r="I1013" s="210"/>
      <c r="J1013" s="210"/>
      <c r="K1013" s="285"/>
    </row>
    <row r="1014" spans="1:11" x14ac:dyDescent="0.15">
      <c r="A1014" s="210"/>
      <c r="B1014" s="210"/>
      <c r="C1014" s="210"/>
      <c r="D1014" s="210"/>
      <c r="E1014" s="210"/>
      <c r="F1014" s="210"/>
      <c r="G1014" s="210"/>
      <c r="H1014" s="210"/>
      <c r="I1014" s="210"/>
      <c r="J1014" s="210"/>
      <c r="K1014" s="285"/>
    </row>
    <row r="1015" spans="1:11" x14ac:dyDescent="0.15">
      <c r="A1015" s="210"/>
      <c r="B1015" s="210"/>
      <c r="C1015" s="210"/>
      <c r="D1015" s="210"/>
      <c r="E1015" s="210"/>
      <c r="F1015" s="210"/>
      <c r="G1015" s="210"/>
      <c r="H1015" s="210"/>
      <c r="I1015" s="210"/>
      <c r="J1015" s="210"/>
      <c r="K1015" s="285"/>
    </row>
    <row r="1016" spans="1:11" x14ac:dyDescent="0.15">
      <c r="A1016" s="210"/>
      <c r="B1016" s="210"/>
      <c r="C1016" s="210"/>
      <c r="D1016" s="210"/>
      <c r="E1016" s="210"/>
      <c r="F1016" s="210"/>
      <c r="G1016" s="210"/>
      <c r="H1016" s="210"/>
      <c r="I1016" s="210"/>
      <c r="J1016" s="210"/>
      <c r="K1016" s="285"/>
    </row>
    <row r="1017" spans="1:11" x14ac:dyDescent="0.15">
      <c r="A1017" s="210"/>
      <c r="B1017" s="210"/>
      <c r="C1017" s="210"/>
      <c r="D1017" s="210"/>
      <c r="E1017" s="210"/>
      <c r="F1017" s="210"/>
      <c r="G1017" s="210"/>
      <c r="H1017" s="210"/>
      <c r="I1017" s="210"/>
      <c r="J1017" s="210"/>
      <c r="K1017" s="285"/>
    </row>
    <row r="1018" spans="1:11" x14ac:dyDescent="0.15">
      <c r="A1018" s="210"/>
      <c r="B1018" s="210"/>
      <c r="C1018" s="210"/>
      <c r="D1018" s="210"/>
      <c r="E1018" s="210"/>
      <c r="F1018" s="210"/>
      <c r="G1018" s="210"/>
      <c r="H1018" s="210"/>
      <c r="I1018" s="210"/>
      <c r="J1018" s="210"/>
      <c r="K1018" s="285"/>
    </row>
    <row r="1019" spans="1:11" x14ac:dyDescent="0.15">
      <c r="A1019" s="210"/>
      <c r="B1019" s="210"/>
      <c r="C1019" s="210"/>
      <c r="D1019" s="210"/>
      <c r="E1019" s="210"/>
      <c r="F1019" s="210"/>
      <c r="G1019" s="210"/>
      <c r="H1019" s="210"/>
      <c r="I1019" s="210"/>
      <c r="J1019" s="210"/>
      <c r="K1019" s="285"/>
    </row>
    <row r="1020" spans="1:11" x14ac:dyDescent="0.15">
      <c r="A1020" s="210"/>
      <c r="B1020" s="210"/>
      <c r="C1020" s="210"/>
      <c r="D1020" s="210"/>
      <c r="E1020" s="210"/>
      <c r="F1020" s="210"/>
      <c r="G1020" s="210"/>
      <c r="H1020" s="210"/>
      <c r="I1020" s="210"/>
      <c r="J1020" s="210"/>
      <c r="K1020" s="285"/>
    </row>
    <row r="1021" spans="1:11" x14ac:dyDescent="0.15">
      <c r="A1021" s="210"/>
      <c r="B1021" s="210"/>
      <c r="C1021" s="210"/>
      <c r="D1021" s="210"/>
      <c r="E1021" s="210"/>
      <c r="F1021" s="210"/>
      <c r="G1021" s="210"/>
      <c r="H1021" s="210"/>
      <c r="I1021" s="210"/>
      <c r="J1021" s="210"/>
      <c r="K1021" s="285"/>
    </row>
    <row r="1022" spans="1:11" x14ac:dyDescent="0.15">
      <c r="A1022" s="210"/>
      <c r="B1022" s="210"/>
      <c r="C1022" s="210"/>
      <c r="D1022" s="210"/>
      <c r="E1022" s="210"/>
      <c r="F1022" s="210"/>
      <c r="G1022" s="210"/>
      <c r="H1022" s="210"/>
      <c r="I1022" s="210"/>
      <c r="J1022" s="210"/>
      <c r="K1022" s="285"/>
    </row>
    <row r="1023" spans="1:11" x14ac:dyDescent="0.15">
      <c r="A1023" s="210"/>
      <c r="B1023" s="210"/>
      <c r="C1023" s="210"/>
      <c r="D1023" s="210"/>
      <c r="E1023" s="210"/>
      <c r="F1023" s="210"/>
      <c r="G1023" s="210"/>
      <c r="H1023" s="210"/>
      <c r="I1023" s="210"/>
      <c r="J1023" s="210"/>
      <c r="K1023" s="285"/>
    </row>
    <row r="1024" spans="1:11" x14ac:dyDescent="0.15">
      <c r="A1024" s="210"/>
      <c r="B1024" s="210"/>
      <c r="C1024" s="210"/>
      <c r="D1024" s="210"/>
      <c r="E1024" s="210"/>
      <c r="F1024" s="210"/>
      <c r="G1024" s="210"/>
      <c r="H1024" s="210"/>
      <c r="I1024" s="210"/>
      <c r="J1024" s="210"/>
      <c r="K1024" s="285"/>
    </row>
    <row r="1025" spans="1:11" x14ac:dyDescent="0.15">
      <c r="A1025" s="210"/>
      <c r="B1025" s="210"/>
      <c r="C1025" s="210"/>
      <c r="D1025" s="210"/>
      <c r="E1025" s="210"/>
      <c r="F1025" s="210"/>
      <c r="G1025" s="210"/>
      <c r="H1025" s="210"/>
      <c r="I1025" s="210"/>
      <c r="J1025" s="210"/>
      <c r="K1025" s="285"/>
    </row>
    <row r="1026" spans="1:11" x14ac:dyDescent="0.15">
      <c r="A1026" s="210"/>
      <c r="B1026" s="210"/>
      <c r="C1026" s="210"/>
      <c r="D1026" s="210"/>
      <c r="E1026" s="210"/>
      <c r="F1026" s="210"/>
      <c r="G1026" s="210"/>
      <c r="H1026" s="210"/>
      <c r="I1026" s="210"/>
      <c r="J1026" s="210"/>
      <c r="K1026" s="285"/>
    </row>
    <row r="1027" spans="1:11" x14ac:dyDescent="0.15">
      <c r="A1027" s="210"/>
      <c r="B1027" s="210"/>
      <c r="C1027" s="210"/>
      <c r="D1027" s="210"/>
      <c r="E1027" s="210"/>
      <c r="F1027" s="210"/>
      <c r="G1027" s="210"/>
      <c r="H1027" s="210"/>
      <c r="I1027" s="210"/>
      <c r="J1027" s="210"/>
      <c r="K1027" s="285"/>
    </row>
    <row r="1028" spans="1:11" x14ac:dyDescent="0.15">
      <c r="A1028" s="210"/>
      <c r="B1028" s="210"/>
      <c r="C1028" s="210"/>
      <c r="D1028" s="210"/>
      <c r="E1028" s="210"/>
      <c r="F1028" s="210"/>
      <c r="G1028" s="210"/>
      <c r="H1028" s="210"/>
      <c r="I1028" s="210"/>
      <c r="J1028" s="210"/>
      <c r="K1028" s="285"/>
    </row>
    <row r="1029" spans="1:11" x14ac:dyDescent="0.15">
      <c r="A1029" s="210"/>
      <c r="B1029" s="210"/>
      <c r="C1029" s="210"/>
      <c r="D1029" s="210"/>
      <c r="E1029" s="210"/>
      <c r="F1029" s="210"/>
      <c r="G1029" s="210"/>
      <c r="H1029" s="210"/>
      <c r="I1029" s="210"/>
      <c r="J1029" s="210"/>
      <c r="K1029" s="285"/>
    </row>
    <row r="1030" spans="1:11" x14ac:dyDescent="0.15">
      <c r="A1030" s="210"/>
      <c r="B1030" s="210"/>
      <c r="C1030" s="210"/>
      <c r="D1030" s="210"/>
      <c r="E1030" s="210"/>
      <c r="F1030" s="210"/>
      <c r="G1030" s="210"/>
      <c r="H1030" s="210"/>
      <c r="I1030" s="210"/>
      <c r="J1030" s="210"/>
      <c r="K1030" s="285"/>
    </row>
    <row r="1031" spans="1:11" x14ac:dyDescent="0.15">
      <c r="A1031" s="210"/>
      <c r="B1031" s="210"/>
      <c r="C1031" s="210"/>
      <c r="D1031" s="210"/>
      <c r="E1031" s="210"/>
      <c r="F1031" s="210"/>
      <c r="G1031" s="210"/>
      <c r="H1031" s="210"/>
      <c r="I1031" s="210"/>
      <c r="J1031" s="210"/>
      <c r="K1031" s="285"/>
    </row>
    <row r="1032" spans="1:11" x14ac:dyDescent="0.15">
      <c r="A1032" s="210"/>
      <c r="B1032" s="210"/>
      <c r="C1032" s="210"/>
      <c r="D1032" s="210"/>
      <c r="E1032" s="210"/>
      <c r="F1032" s="210"/>
      <c r="G1032" s="210"/>
      <c r="H1032" s="210"/>
      <c r="I1032" s="210"/>
      <c r="J1032" s="210"/>
      <c r="K1032" s="285"/>
    </row>
    <row r="1033" spans="1:11" x14ac:dyDescent="0.15">
      <c r="A1033" s="210"/>
      <c r="B1033" s="210"/>
      <c r="C1033" s="210"/>
      <c r="D1033" s="210"/>
      <c r="E1033" s="210"/>
      <c r="F1033" s="210"/>
      <c r="G1033" s="210"/>
      <c r="H1033" s="210"/>
      <c r="I1033" s="210"/>
      <c r="J1033" s="210"/>
      <c r="K1033" s="285"/>
    </row>
    <row r="1034" spans="1:11" x14ac:dyDescent="0.15">
      <c r="A1034" s="210"/>
      <c r="B1034" s="210"/>
      <c r="C1034" s="210"/>
      <c r="D1034" s="210"/>
      <c r="E1034" s="210"/>
      <c r="F1034" s="210"/>
      <c r="G1034" s="210"/>
      <c r="H1034" s="210"/>
      <c r="I1034" s="210"/>
      <c r="J1034" s="210"/>
      <c r="K1034" s="285"/>
    </row>
    <row r="1035" spans="1:11" x14ac:dyDescent="0.15">
      <c r="A1035" s="210"/>
      <c r="B1035" s="210"/>
      <c r="C1035" s="210"/>
      <c r="D1035" s="210"/>
      <c r="E1035" s="210"/>
      <c r="F1035" s="210"/>
      <c r="G1035" s="210"/>
      <c r="H1035" s="210"/>
      <c r="I1035" s="210"/>
      <c r="J1035" s="210"/>
      <c r="K1035" s="285"/>
    </row>
    <row r="1036" spans="1:11" x14ac:dyDescent="0.15">
      <c r="A1036" s="210"/>
      <c r="B1036" s="210"/>
      <c r="C1036" s="210"/>
      <c r="D1036" s="210"/>
      <c r="E1036" s="210"/>
      <c r="F1036" s="210"/>
      <c r="G1036" s="210"/>
      <c r="H1036" s="210"/>
      <c r="I1036" s="210"/>
      <c r="J1036" s="210"/>
      <c r="K1036" s="285"/>
    </row>
    <row r="1037" spans="1:11" x14ac:dyDescent="0.15">
      <c r="A1037" s="210"/>
      <c r="B1037" s="210"/>
      <c r="C1037" s="210"/>
      <c r="D1037" s="210"/>
      <c r="E1037" s="210"/>
      <c r="F1037" s="210"/>
      <c r="G1037" s="210"/>
      <c r="H1037" s="210"/>
      <c r="I1037" s="210"/>
      <c r="J1037" s="210"/>
      <c r="K1037" s="285"/>
    </row>
  </sheetData>
  <mergeCells count="685">
    <mergeCell ref="A907:A908"/>
    <mergeCell ref="B907:B908"/>
    <mergeCell ref="D907:D908"/>
    <mergeCell ref="G907:G908"/>
    <mergeCell ref="H907:H908"/>
    <mergeCell ref="I907:I908"/>
    <mergeCell ref="J907:J908"/>
    <mergeCell ref="K907:K908"/>
    <mergeCell ref="A914:J914"/>
    <mergeCell ref="K518:K519"/>
    <mergeCell ref="A522:J522"/>
    <mergeCell ref="A509:J509"/>
    <mergeCell ref="A518:A519"/>
    <mergeCell ref="B518:B519"/>
    <mergeCell ref="C518:C519"/>
    <mergeCell ref="D518:D519"/>
    <mergeCell ref="F518:F519"/>
    <mergeCell ref="G518:G519"/>
    <mergeCell ref="H518:H519"/>
    <mergeCell ref="I518:I519"/>
    <mergeCell ref="J518:J519"/>
    <mergeCell ref="K491:K492"/>
    <mergeCell ref="A497:J497"/>
    <mergeCell ref="A503:A504"/>
    <mergeCell ref="B503:B504"/>
    <mergeCell ref="C503:C504"/>
    <mergeCell ref="D503:D504"/>
    <mergeCell ref="F503:F504"/>
    <mergeCell ref="G503:G504"/>
    <mergeCell ref="H503:H504"/>
    <mergeCell ref="I503:I504"/>
    <mergeCell ref="J503:J504"/>
    <mergeCell ref="K503:K504"/>
    <mergeCell ref="A486:J486"/>
    <mergeCell ref="A491:A492"/>
    <mergeCell ref="B491:B492"/>
    <mergeCell ref="C491:C492"/>
    <mergeCell ref="D491:D492"/>
    <mergeCell ref="F491:F492"/>
    <mergeCell ref="G491:G492"/>
    <mergeCell ref="H491:H492"/>
    <mergeCell ref="I491:I492"/>
    <mergeCell ref="J491:J492"/>
    <mergeCell ref="K453:K454"/>
    <mergeCell ref="A463:J463"/>
    <mergeCell ref="A468:A469"/>
    <mergeCell ref="B468:B469"/>
    <mergeCell ref="C468:C469"/>
    <mergeCell ref="D468:D469"/>
    <mergeCell ref="F468:F469"/>
    <mergeCell ref="G468:G469"/>
    <mergeCell ref="H468:H469"/>
    <mergeCell ref="I468:I469"/>
    <mergeCell ref="J468:J469"/>
    <mergeCell ref="K468:K469"/>
    <mergeCell ref="A444:J444"/>
    <mergeCell ref="A453:A454"/>
    <mergeCell ref="B453:B454"/>
    <mergeCell ref="C453:C454"/>
    <mergeCell ref="D453:D454"/>
    <mergeCell ref="F453:F454"/>
    <mergeCell ref="G453:G454"/>
    <mergeCell ref="H453:H454"/>
    <mergeCell ref="I453:I454"/>
    <mergeCell ref="J453:J454"/>
    <mergeCell ref="K418:K419"/>
    <mergeCell ref="A425:J425"/>
    <mergeCell ref="K430:K431"/>
    <mergeCell ref="A415:J415"/>
    <mergeCell ref="A418:A419"/>
    <mergeCell ref="B418:B419"/>
    <mergeCell ref="C418:C419"/>
    <mergeCell ref="D418:D419"/>
    <mergeCell ref="F418:F419"/>
    <mergeCell ref="G418:G419"/>
    <mergeCell ref="H418:H419"/>
    <mergeCell ref="I418:I419"/>
    <mergeCell ref="J418:J419"/>
    <mergeCell ref="A430:A431"/>
    <mergeCell ref="B430:B431"/>
    <mergeCell ref="C430:C431"/>
    <mergeCell ref="D430:D431"/>
    <mergeCell ref="F430:F431"/>
    <mergeCell ref="G430:G431"/>
    <mergeCell ref="H430:H431"/>
    <mergeCell ref="I430:I431"/>
    <mergeCell ref="J430:J431"/>
    <mergeCell ref="K387:K388"/>
    <mergeCell ref="A395:J395"/>
    <mergeCell ref="A410:A411"/>
    <mergeCell ref="B410:B411"/>
    <mergeCell ref="C410:C411"/>
    <mergeCell ref="D410:D411"/>
    <mergeCell ref="F410:F411"/>
    <mergeCell ref="G410:G411"/>
    <mergeCell ref="H410:H411"/>
    <mergeCell ref="I410:I411"/>
    <mergeCell ref="J410:J411"/>
    <mergeCell ref="K410:K411"/>
    <mergeCell ref="A382:J382"/>
    <mergeCell ref="A387:A388"/>
    <mergeCell ref="B387:B388"/>
    <mergeCell ref="C387:C388"/>
    <mergeCell ref="D387:D388"/>
    <mergeCell ref="F387:F388"/>
    <mergeCell ref="G387:G388"/>
    <mergeCell ref="H387:H388"/>
    <mergeCell ref="I387:I388"/>
    <mergeCell ref="J387:J388"/>
    <mergeCell ref="K363:K364"/>
    <mergeCell ref="A373:J373"/>
    <mergeCell ref="A376:A377"/>
    <mergeCell ref="B376:B377"/>
    <mergeCell ref="C376:C377"/>
    <mergeCell ref="D376:D377"/>
    <mergeCell ref="F376:F377"/>
    <mergeCell ref="G376:G377"/>
    <mergeCell ref="H376:H377"/>
    <mergeCell ref="I376:I377"/>
    <mergeCell ref="J376:J377"/>
    <mergeCell ref="K376:K377"/>
    <mergeCell ref="A357:J357"/>
    <mergeCell ref="A363:A364"/>
    <mergeCell ref="B363:B364"/>
    <mergeCell ref="C363:C364"/>
    <mergeCell ref="D363:D364"/>
    <mergeCell ref="F363:F364"/>
    <mergeCell ref="G363:G364"/>
    <mergeCell ref="H363:H364"/>
    <mergeCell ref="I363:I364"/>
    <mergeCell ref="J363:J364"/>
    <mergeCell ref="K344:K345"/>
    <mergeCell ref="A350:J350"/>
    <mergeCell ref="A353:A354"/>
    <mergeCell ref="B353:B354"/>
    <mergeCell ref="C353:C354"/>
    <mergeCell ref="D353:D354"/>
    <mergeCell ref="F353:F354"/>
    <mergeCell ref="G353:G354"/>
    <mergeCell ref="H353:H354"/>
    <mergeCell ref="I353:I354"/>
    <mergeCell ref="J353:J354"/>
    <mergeCell ref="K353:K354"/>
    <mergeCell ref="A338:J338"/>
    <mergeCell ref="A344:A345"/>
    <mergeCell ref="B344:B345"/>
    <mergeCell ref="C344:C345"/>
    <mergeCell ref="D344:D345"/>
    <mergeCell ref="F344:F345"/>
    <mergeCell ref="G344:G345"/>
    <mergeCell ref="H344:H345"/>
    <mergeCell ref="I344:I345"/>
    <mergeCell ref="J344:J345"/>
    <mergeCell ref="K296:K297"/>
    <mergeCell ref="A304:J304"/>
    <mergeCell ref="A308:A309"/>
    <mergeCell ref="B308:B309"/>
    <mergeCell ref="C308:C309"/>
    <mergeCell ref="D308:D309"/>
    <mergeCell ref="F308:F309"/>
    <mergeCell ref="G308:G309"/>
    <mergeCell ref="H308:H309"/>
    <mergeCell ref="I308:I309"/>
    <mergeCell ref="J308:J309"/>
    <mergeCell ref="K308:K309"/>
    <mergeCell ref="A296:A297"/>
    <mergeCell ref="B296:B297"/>
    <mergeCell ref="C296:C297"/>
    <mergeCell ref="D296:D297"/>
    <mergeCell ref="F296:F297"/>
    <mergeCell ref="G296:G297"/>
    <mergeCell ref="H296:H297"/>
    <mergeCell ref="I296:I297"/>
    <mergeCell ref="J296:J297"/>
    <mergeCell ref="K238:K239"/>
    <mergeCell ref="A241:J241"/>
    <mergeCell ref="A235:J235"/>
    <mergeCell ref="A238:A239"/>
    <mergeCell ref="B238:B239"/>
    <mergeCell ref="C238:C239"/>
    <mergeCell ref="D238:D239"/>
    <mergeCell ref="F238:F239"/>
    <mergeCell ref="G238:G239"/>
    <mergeCell ref="H238:H239"/>
    <mergeCell ref="I238:I239"/>
    <mergeCell ref="J238:J239"/>
    <mergeCell ref="K218:K219"/>
    <mergeCell ref="A223:J223"/>
    <mergeCell ref="A232:A233"/>
    <mergeCell ref="B232:B233"/>
    <mergeCell ref="C232:C233"/>
    <mergeCell ref="D232:D233"/>
    <mergeCell ref="F232:F233"/>
    <mergeCell ref="G232:G233"/>
    <mergeCell ref="H232:H233"/>
    <mergeCell ref="I232:I233"/>
    <mergeCell ref="J232:J233"/>
    <mergeCell ref="K232:K233"/>
    <mergeCell ref="A209:J209"/>
    <mergeCell ref="A218:A219"/>
    <mergeCell ref="B218:B219"/>
    <mergeCell ref="C218:C219"/>
    <mergeCell ref="D218:D219"/>
    <mergeCell ref="F218:F219"/>
    <mergeCell ref="G218:G219"/>
    <mergeCell ref="H218:H219"/>
    <mergeCell ref="I218:I219"/>
    <mergeCell ref="J218:J219"/>
    <mergeCell ref="K187:K188"/>
    <mergeCell ref="A195:J195"/>
    <mergeCell ref="A198:A199"/>
    <mergeCell ref="B198:B199"/>
    <mergeCell ref="C198:C199"/>
    <mergeCell ref="D198:D199"/>
    <mergeCell ref="F198:F199"/>
    <mergeCell ref="G198:G199"/>
    <mergeCell ref="H198:H199"/>
    <mergeCell ref="I198:I199"/>
    <mergeCell ref="J198:J199"/>
    <mergeCell ref="K198:K199"/>
    <mergeCell ref="A181:J181"/>
    <mergeCell ref="A187:A188"/>
    <mergeCell ref="B187:B188"/>
    <mergeCell ref="C187:C188"/>
    <mergeCell ref="D187:D188"/>
    <mergeCell ref="F187:F188"/>
    <mergeCell ref="G187:G188"/>
    <mergeCell ref="H187:H188"/>
    <mergeCell ref="I187:I188"/>
    <mergeCell ref="J187:J188"/>
    <mergeCell ref="K169:K170"/>
    <mergeCell ref="A174:J174"/>
    <mergeCell ref="A177:A178"/>
    <mergeCell ref="B177:B178"/>
    <mergeCell ref="C177:C178"/>
    <mergeCell ref="D177:D178"/>
    <mergeCell ref="F177:F178"/>
    <mergeCell ref="G177:G178"/>
    <mergeCell ref="H177:H178"/>
    <mergeCell ref="I177:I178"/>
    <mergeCell ref="J177:J178"/>
    <mergeCell ref="K177:K178"/>
    <mergeCell ref="A163:J163"/>
    <mergeCell ref="A169:A170"/>
    <mergeCell ref="B169:B170"/>
    <mergeCell ref="C169:C170"/>
    <mergeCell ref="D169:D170"/>
    <mergeCell ref="F169:F170"/>
    <mergeCell ref="G169:G170"/>
    <mergeCell ref="H169:H170"/>
    <mergeCell ref="I169:I170"/>
    <mergeCell ref="J169:J170"/>
    <mergeCell ref="K142:K143"/>
    <mergeCell ref="A145:J145"/>
    <mergeCell ref="A150:A151"/>
    <mergeCell ref="B150:B151"/>
    <mergeCell ref="C150:C151"/>
    <mergeCell ref="D150:D151"/>
    <mergeCell ref="F150:F151"/>
    <mergeCell ref="G150:G151"/>
    <mergeCell ref="H150:H151"/>
    <mergeCell ref="I150:I151"/>
    <mergeCell ref="J150:J151"/>
    <mergeCell ref="K150:K151"/>
    <mergeCell ref="A139:J139"/>
    <mergeCell ref="A142:A143"/>
    <mergeCell ref="B142:B143"/>
    <mergeCell ref="C142:C143"/>
    <mergeCell ref="D142:D143"/>
    <mergeCell ref="F142:F143"/>
    <mergeCell ref="G142:G143"/>
    <mergeCell ref="H142:H143"/>
    <mergeCell ref="I142:I143"/>
    <mergeCell ref="J142:J143"/>
    <mergeCell ref="K126:K127"/>
    <mergeCell ref="A130:J130"/>
    <mergeCell ref="A136:A137"/>
    <mergeCell ref="B136:B137"/>
    <mergeCell ref="C136:C137"/>
    <mergeCell ref="D136:D137"/>
    <mergeCell ref="F136:F137"/>
    <mergeCell ref="G136:G137"/>
    <mergeCell ref="H136:H137"/>
    <mergeCell ref="I136:I137"/>
    <mergeCell ref="J136:J137"/>
    <mergeCell ref="K136:K137"/>
    <mergeCell ref="A123:J123"/>
    <mergeCell ref="A126:A127"/>
    <mergeCell ref="B126:B127"/>
    <mergeCell ref="C126:C127"/>
    <mergeCell ref="D126:D127"/>
    <mergeCell ref="F126:F127"/>
    <mergeCell ref="G126:G127"/>
    <mergeCell ref="H126:H127"/>
    <mergeCell ref="I126:I127"/>
    <mergeCell ref="J126:J127"/>
    <mergeCell ref="G119:G120"/>
    <mergeCell ref="H119:H120"/>
    <mergeCell ref="I119:I120"/>
    <mergeCell ref="J119:J120"/>
    <mergeCell ref="K119:K120"/>
    <mergeCell ref="A119:A120"/>
    <mergeCell ref="B119:B120"/>
    <mergeCell ref="C119:C120"/>
    <mergeCell ref="D119:D120"/>
    <mergeCell ref="F119:F120"/>
    <mergeCell ref="A104:J104"/>
    <mergeCell ref="A111:J111"/>
    <mergeCell ref="K81:K82"/>
    <mergeCell ref="A87:J87"/>
    <mergeCell ref="A97:A98"/>
    <mergeCell ref="B97:B98"/>
    <mergeCell ref="C97:C98"/>
    <mergeCell ref="D97:D98"/>
    <mergeCell ref="F97:F98"/>
    <mergeCell ref="G97:G98"/>
    <mergeCell ref="H97:H98"/>
    <mergeCell ref="I97:I98"/>
    <mergeCell ref="J97:J98"/>
    <mergeCell ref="K97:K98"/>
    <mergeCell ref="A76:J76"/>
    <mergeCell ref="A81:A82"/>
    <mergeCell ref="B81:B82"/>
    <mergeCell ref="C81:C82"/>
    <mergeCell ref="D81:D82"/>
    <mergeCell ref="F81:F82"/>
    <mergeCell ref="G81:G82"/>
    <mergeCell ref="H81:H82"/>
    <mergeCell ref="I81:I82"/>
    <mergeCell ref="J81:J82"/>
    <mergeCell ref="K61:K62"/>
    <mergeCell ref="A66:J66"/>
    <mergeCell ref="A69:A70"/>
    <mergeCell ref="B69:B70"/>
    <mergeCell ref="C69:C70"/>
    <mergeCell ref="D69:D70"/>
    <mergeCell ref="F69:F70"/>
    <mergeCell ref="G69:G70"/>
    <mergeCell ref="H69:H70"/>
    <mergeCell ref="I69:I70"/>
    <mergeCell ref="J69:J70"/>
    <mergeCell ref="K69:K70"/>
    <mergeCell ref="A55:J55"/>
    <mergeCell ref="A61:A62"/>
    <mergeCell ref="B61:B62"/>
    <mergeCell ref="C61:C62"/>
    <mergeCell ref="D61:D62"/>
    <mergeCell ref="F61:F62"/>
    <mergeCell ref="G61:G62"/>
    <mergeCell ref="H61:H62"/>
    <mergeCell ref="I61:I62"/>
    <mergeCell ref="J61:J62"/>
    <mergeCell ref="G47:G48"/>
    <mergeCell ref="H47:H48"/>
    <mergeCell ref="I47:I48"/>
    <mergeCell ref="J47:J48"/>
    <mergeCell ref="K47:K48"/>
    <mergeCell ref="A47:A48"/>
    <mergeCell ref="B47:B48"/>
    <mergeCell ref="C47:C48"/>
    <mergeCell ref="D47:D48"/>
    <mergeCell ref="F47:F48"/>
    <mergeCell ref="B35:D35"/>
    <mergeCell ref="B28:L28"/>
    <mergeCell ref="B29:L29"/>
    <mergeCell ref="B32:D32"/>
    <mergeCell ref="I32:K32"/>
    <mergeCell ref="B33:D34"/>
    <mergeCell ref="B30:L30"/>
    <mergeCell ref="B27:L27"/>
    <mergeCell ref="B7:C7"/>
    <mergeCell ref="B8:C8"/>
    <mergeCell ref="B9:C9"/>
    <mergeCell ref="B11:L11"/>
    <mergeCell ref="B13:B14"/>
    <mergeCell ref="C13:C14"/>
    <mergeCell ref="D13:D14"/>
    <mergeCell ref="F13:F14"/>
    <mergeCell ref="G13:G14"/>
    <mergeCell ref="H13:H14"/>
    <mergeCell ref="I13:I14"/>
    <mergeCell ref="J13:J14"/>
    <mergeCell ref="K13:K14"/>
    <mergeCell ref="L13:L14"/>
    <mergeCell ref="B25:K25"/>
    <mergeCell ref="E13:E14"/>
    <mergeCell ref="K258:K259"/>
    <mergeCell ref="A261:J261"/>
    <mergeCell ref="A270:A271"/>
    <mergeCell ref="B270:B271"/>
    <mergeCell ref="C270:C271"/>
    <mergeCell ref="D270:D271"/>
    <mergeCell ref="F270:F271"/>
    <mergeCell ref="G270:G271"/>
    <mergeCell ref="H270:H271"/>
    <mergeCell ref="I270:I271"/>
    <mergeCell ref="J270:J271"/>
    <mergeCell ref="K270:K271"/>
    <mergeCell ref="A258:A259"/>
    <mergeCell ref="B258:B259"/>
    <mergeCell ref="C258:C259"/>
    <mergeCell ref="D258:D259"/>
    <mergeCell ref="F258:F259"/>
    <mergeCell ref="G258:G259"/>
    <mergeCell ref="H258:H259"/>
    <mergeCell ref="I258:I259"/>
    <mergeCell ref="J258:J259"/>
    <mergeCell ref="A274:J274"/>
    <mergeCell ref="A277:A278"/>
    <mergeCell ref="B277:B278"/>
    <mergeCell ref="C277:C278"/>
    <mergeCell ref="D277:D278"/>
    <mergeCell ref="F277:F278"/>
    <mergeCell ref="G277:G278"/>
    <mergeCell ref="H277:H278"/>
    <mergeCell ref="I277:I278"/>
    <mergeCell ref="J277:J278"/>
    <mergeCell ref="A290:J290"/>
    <mergeCell ref="K277:K278"/>
    <mergeCell ref="A281:J281"/>
    <mergeCell ref="A284:A285"/>
    <mergeCell ref="B284:B285"/>
    <mergeCell ref="C284:C285"/>
    <mergeCell ref="D284:D285"/>
    <mergeCell ref="F284:F285"/>
    <mergeCell ref="G284:G285"/>
    <mergeCell ref="H284:H285"/>
    <mergeCell ref="I284:I285"/>
    <mergeCell ref="J284:J285"/>
    <mergeCell ref="K284:K285"/>
    <mergeCell ref="K530:K531"/>
    <mergeCell ref="A535:J535"/>
    <mergeCell ref="A540:A541"/>
    <mergeCell ref="B540:B541"/>
    <mergeCell ref="C540:C541"/>
    <mergeCell ref="D540:D541"/>
    <mergeCell ref="F540:F541"/>
    <mergeCell ref="G540:G541"/>
    <mergeCell ref="H540:H541"/>
    <mergeCell ref="I540:I541"/>
    <mergeCell ref="J540:J541"/>
    <mergeCell ref="K540:K541"/>
    <mergeCell ref="A530:A531"/>
    <mergeCell ref="B530:B531"/>
    <mergeCell ref="C530:C531"/>
    <mergeCell ref="D530:D531"/>
    <mergeCell ref="F530:F531"/>
    <mergeCell ref="G530:G531"/>
    <mergeCell ref="H530:H531"/>
    <mergeCell ref="I530:I531"/>
    <mergeCell ref="J530:J531"/>
    <mergeCell ref="A544:J544"/>
    <mergeCell ref="A550:A551"/>
    <mergeCell ref="B550:B551"/>
    <mergeCell ref="C550:C551"/>
    <mergeCell ref="D550:D551"/>
    <mergeCell ref="F550:F551"/>
    <mergeCell ref="G550:G551"/>
    <mergeCell ref="H550:H551"/>
    <mergeCell ref="I550:I551"/>
    <mergeCell ref="J550:J551"/>
    <mergeCell ref="K550:K551"/>
    <mergeCell ref="A556:J556"/>
    <mergeCell ref="A560:A561"/>
    <mergeCell ref="B560:B561"/>
    <mergeCell ref="C560:C561"/>
    <mergeCell ref="D560:D561"/>
    <mergeCell ref="F560:F561"/>
    <mergeCell ref="G560:G561"/>
    <mergeCell ref="H560:H561"/>
    <mergeCell ref="I560:I561"/>
    <mergeCell ref="J560:J561"/>
    <mergeCell ref="K560:K561"/>
    <mergeCell ref="A566:J566"/>
    <mergeCell ref="A570:A571"/>
    <mergeCell ref="B570:B571"/>
    <mergeCell ref="C570:C571"/>
    <mergeCell ref="D570:D571"/>
    <mergeCell ref="F570:F571"/>
    <mergeCell ref="G570:G571"/>
    <mergeCell ref="H570:H571"/>
    <mergeCell ref="I570:I571"/>
    <mergeCell ref="J570:J571"/>
    <mergeCell ref="K570:K571"/>
    <mergeCell ref="A601:J601"/>
    <mergeCell ref="A606:A607"/>
    <mergeCell ref="B606:B607"/>
    <mergeCell ref="C606:C607"/>
    <mergeCell ref="D606:D607"/>
    <mergeCell ref="F606:F607"/>
    <mergeCell ref="G606:G607"/>
    <mergeCell ref="H606:H607"/>
    <mergeCell ref="I606:I607"/>
    <mergeCell ref="J606:J607"/>
    <mergeCell ref="K606:K607"/>
    <mergeCell ref="A623:J623"/>
    <mergeCell ref="A628:A629"/>
    <mergeCell ref="B628:B629"/>
    <mergeCell ref="C628:C629"/>
    <mergeCell ref="D628:D629"/>
    <mergeCell ref="F628:F629"/>
    <mergeCell ref="G628:G629"/>
    <mergeCell ref="H628:H629"/>
    <mergeCell ref="I628:I629"/>
    <mergeCell ref="J628:J629"/>
    <mergeCell ref="K628:K629"/>
    <mergeCell ref="A658:J658"/>
    <mergeCell ref="A663:A664"/>
    <mergeCell ref="B663:B664"/>
    <mergeCell ref="C663:C664"/>
    <mergeCell ref="D663:D664"/>
    <mergeCell ref="F663:F664"/>
    <mergeCell ref="G663:G664"/>
    <mergeCell ref="H663:H664"/>
    <mergeCell ref="I663:I664"/>
    <mergeCell ref="J663:J664"/>
    <mergeCell ref="K663:K664"/>
    <mergeCell ref="A680:J680"/>
    <mergeCell ref="A690:A691"/>
    <mergeCell ref="B690:B691"/>
    <mergeCell ref="C690:C691"/>
    <mergeCell ref="D690:D691"/>
    <mergeCell ref="F690:F691"/>
    <mergeCell ref="G690:G691"/>
    <mergeCell ref="H690:H691"/>
    <mergeCell ref="I690:I691"/>
    <mergeCell ref="J690:J691"/>
    <mergeCell ref="K690:K691"/>
    <mergeCell ref="A701:J701"/>
    <mergeCell ref="A710:J710"/>
    <mergeCell ref="A721:A722"/>
    <mergeCell ref="B721:B722"/>
    <mergeCell ref="C721:C722"/>
    <mergeCell ref="D721:D722"/>
    <mergeCell ref="F721:F722"/>
    <mergeCell ref="G721:G722"/>
    <mergeCell ref="H721:H722"/>
    <mergeCell ref="I721:I722"/>
    <mergeCell ref="J721:J722"/>
    <mergeCell ref="K721:K722"/>
    <mergeCell ref="C723:G726"/>
    <mergeCell ref="A727:J727"/>
    <mergeCell ref="A730:A731"/>
    <mergeCell ref="B730:B731"/>
    <mergeCell ref="C730:C731"/>
    <mergeCell ref="D730:D731"/>
    <mergeCell ref="F730:F731"/>
    <mergeCell ref="G730:G731"/>
    <mergeCell ref="H730:H731"/>
    <mergeCell ref="I730:I731"/>
    <mergeCell ref="J730:J731"/>
    <mergeCell ref="K730:K731"/>
    <mergeCell ref="A742:J742"/>
    <mergeCell ref="A745:A746"/>
    <mergeCell ref="B745:B746"/>
    <mergeCell ref="C745:C746"/>
    <mergeCell ref="D745:D746"/>
    <mergeCell ref="F745:F746"/>
    <mergeCell ref="G745:G746"/>
    <mergeCell ref="H745:H746"/>
    <mergeCell ref="I745:I746"/>
    <mergeCell ref="J745:J746"/>
    <mergeCell ref="K745:K746"/>
    <mergeCell ref="A758:J758"/>
    <mergeCell ref="A763:A764"/>
    <mergeCell ref="B763:B764"/>
    <mergeCell ref="C763:C764"/>
    <mergeCell ref="D763:D764"/>
    <mergeCell ref="F763:F764"/>
    <mergeCell ref="G763:G764"/>
    <mergeCell ref="H763:H764"/>
    <mergeCell ref="I763:I764"/>
    <mergeCell ref="J763:J764"/>
    <mergeCell ref="K763:K764"/>
    <mergeCell ref="A779:J779"/>
    <mergeCell ref="A784:A785"/>
    <mergeCell ref="B784:B785"/>
    <mergeCell ref="C784:C785"/>
    <mergeCell ref="D784:D785"/>
    <mergeCell ref="F784:F785"/>
    <mergeCell ref="G784:G785"/>
    <mergeCell ref="H784:H785"/>
    <mergeCell ref="I784:I785"/>
    <mergeCell ref="J784:J785"/>
    <mergeCell ref="K784:K785"/>
    <mergeCell ref="A793:J793"/>
    <mergeCell ref="A798:A799"/>
    <mergeCell ref="B798:B799"/>
    <mergeCell ref="C798:C799"/>
    <mergeCell ref="D798:D799"/>
    <mergeCell ref="F798:F799"/>
    <mergeCell ref="G798:G799"/>
    <mergeCell ref="H798:H799"/>
    <mergeCell ref="I798:I799"/>
    <mergeCell ref="J798:J799"/>
    <mergeCell ref="K798:K799"/>
    <mergeCell ref="A807:J807"/>
    <mergeCell ref="A813:A814"/>
    <mergeCell ref="B813:B814"/>
    <mergeCell ref="C813:C814"/>
    <mergeCell ref="D813:D814"/>
    <mergeCell ref="F813:F814"/>
    <mergeCell ref="G813:G814"/>
    <mergeCell ref="H813:H814"/>
    <mergeCell ref="I813:I814"/>
    <mergeCell ref="J813:J814"/>
    <mergeCell ref="K813:K814"/>
    <mergeCell ref="A818:J818"/>
    <mergeCell ref="A821:A822"/>
    <mergeCell ref="B821:B822"/>
    <mergeCell ref="C821:C822"/>
    <mergeCell ref="D821:D822"/>
    <mergeCell ref="F821:F822"/>
    <mergeCell ref="G821:G822"/>
    <mergeCell ref="H821:H822"/>
    <mergeCell ref="I821:I822"/>
    <mergeCell ref="J821:J822"/>
    <mergeCell ref="K821:K822"/>
    <mergeCell ref="A830:J830"/>
    <mergeCell ref="A836:A837"/>
    <mergeCell ref="B836:B837"/>
    <mergeCell ref="C836:C837"/>
    <mergeCell ref="D836:D837"/>
    <mergeCell ref="F836:F837"/>
    <mergeCell ref="G836:G837"/>
    <mergeCell ref="H836:H837"/>
    <mergeCell ref="I836:I837"/>
    <mergeCell ref="J836:J837"/>
    <mergeCell ref="K836:K837"/>
    <mergeCell ref="A841:J841"/>
    <mergeCell ref="A844:A845"/>
    <mergeCell ref="B844:B845"/>
    <mergeCell ref="C844:C845"/>
    <mergeCell ref="D844:D845"/>
    <mergeCell ref="F844:F845"/>
    <mergeCell ref="G844:G845"/>
    <mergeCell ref="H844:H845"/>
    <mergeCell ref="I844:I845"/>
    <mergeCell ref="J844:J845"/>
    <mergeCell ref="K844:K845"/>
    <mergeCell ref="A851:J851"/>
    <mergeCell ref="A859:A860"/>
    <mergeCell ref="B859:B860"/>
    <mergeCell ref="C859:C860"/>
    <mergeCell ref="D859:D860"/>
    <mergeCell ref="F859:F860"/>
    <mergeCell ref="G859:G860"/>
    <mergeCell ref="H859:H860"/>
    <mergeCell ref="I859:I860"/>
    <mergeCell ref="J859:J860"/>
    <mergeCell ref="K859:K860"/>
    <mergeCell ref="A873:J873"/>
    <mergeCell ref="A879:A880"/>
    <mergeCell ref="B879:B880"/>
    <mergeCell ref="C879:C880"/>
    <mergeCell ref="D879:D880"/>
    <mergeCell ref="F879:F880"/>
    <mergeCell ref="G879:G880"/>
    <mergeCell ref="H879:H880"/>
    <mergeCell ref="I879:I880"/>
    <mergeCell ref="J879:J880"/>
    <mergeCell ref="K879:K880"/>
    <mergeCell ref="A886:J886"/>
    <mergeCell ref="A889:A890"/>
    <mergeCell ref="B889:B890"/>
    <mergeCell ref="C889:C890"/>
    <mergeCell ref="D889:D890"/>
    <mergeCell ref="F889:F890"/>
    <mergeCell ref="G889:G890"/>
    <mergeCell ref="H889:H890"/>
    <mergeCell ref="I889:I890"/>
    <mergeCell ref="J889:J890"/>
    <mergeCell ref="K889:K890"/>
    <mergeCell ref="K896:K897"/>
    <mergeCell ref="A902:J902"/>
    <mergeCell ref="A893:J893"/>
    <mergeCell ref="A896:A897"/>
    <mergeCell ref="B896:B897"/>
    <mergeCell ref="C896:C897"/>
    <mergeCell ref="D896:D897"/>
    <mergeCell ref="F896:F897"/>
    <mergeCell ref="G896:G897"/>
    <mergeCell ref="H896:H897"/>
    <mergeCell ref="I896:I897"/>
    <mergeCell ref="J896:J897"/>
  </mergeCells>
  <conditionalFormatting sqref="I600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1" sqref="H1"/>
    </sheetView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19</vt:i4>
      </vt:variant>
    </vt:vector>
  </HeadingPairs>
  <TitlesOfParts>
    <vt:vector size="28" baseType="lpstr">
      <vt:lpstr>Verificaciones</vt:lpstr>
      <vt:lpstr>BD</vt:lpstr>
      <vt:lpstr>POA</vt:lpstr>
      <vt:lpstr>Puntajes</vt:lpstr>
      <vt:lpstr>Capacidad Financiera</vt:lpstr>
      <vt:lpstr>Puntaje Exp</vt:lpstr>
      <vt:lpstr>PO</vt:lpstr>
      <vt:lpstr>Formato Contratos En Ejecucion</vt:lpstr>
      <vt:lpstr>Hoja1</vt:lpstr>
      <vt:lpstr>AnticipoM1</vt:lpstr>
      <vt:lpstr>AnticipoM2</vt:lpstr>
      <vt:lpstr>AnticipoM3</vt:lpstr>
      <vt:lpstr>AnticipoM4</vt:lpstr>
      <vt:lpstr>'Capacidad Financiera'!Área_de_impresión</vt:lpstr>
      <vt:lpstr>CapFinanciera1</vt:lpstr>
      <vt:lpstr>CapFinanciera2</vt:lpstr>
      <vt:lpstr>CapFinanciera3</vt:lpstr>
      <vt:lpstr>CapFinanciera4</vt:lpstr>
      <vt:lpstr>CapTecnica1</vt:lpstr>
      <vt:lpstr>CapTecnica2</vt:lpstr>
      <vt:lpstr>Experiencia1</vt:lpstr>
      <vt:lpstr>Experiencia2</vt:lpstr>
      <vt:lpstr>Experiencia3</vt:lpstr>
      <vt:lpstr>PlazoM1</vt:lpstr>
      <vt:lpstr>PlazoM2</vt:lpstr>
      <vt:lpstr>PlazoM3</vt:lpstr>
      <vt:lpstr>PlazoM4</vt:lpstr>
      <vt:lpstr>SALACTUAL</vt:lpstr>
    </vt:vector>
  </TitlesOfParts>
  <Company>Universidad del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SOFICOIA</dc:creator>
  <cp:lastModifiedBy>Microsoft Office User</cp:lastModifiedBy>
  <cp:lastPrinted>2015-01-20T16:08:17Z</cp:lastPrinted>
  <dcterms:created xsi:type="dcterms:W3CDTF">2005-03-19T14:11:58Z</dcterms:created>
  <dcterms:modified xsi:type="dcterms:W3CDTF">2023-05-18T00:31:57Z</dcterms:modified>
</cp:coreProperties>
</file>